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ПТО\Есаулов\Объекты\поз.12 Липецк\Вентиляция субподряд\сметы с материалами\"/>
    </mc:Choice>
  </mc:AlternateContent>
  <bookViews>
    <workbookView xWindow="0" yWindow="0" windowWidth="28800" windowHeight="11700"/>
  </bookViews>
  <sheets>
    <sheet name="1.Лок.смета.и.Акт" sheetId="9" r:id="rId1"/>
    <sheet name="SourceOb.1" sheetId="8" state="hidden" r:id="rId2"/>
    <sheet name="Source" sheetId="1" state="hidden" r:id="rId3"/>
    <sheet name="SourceObSm" sheetId="2" state="hidden" r:id="rId4"/>
    <sheet name="SmtRes" sheetId="3" state="hidden" r:id="rId5"/>
    <sheet name="EtalonRes" sheetId="4" state="hidden" r:id="rId6"/>
    <sheet name="SrcKA" sheetId="6" state="hidden" r:id="rId7"/>
  </sheets>
  <definedNames>
    <definedName name="_xlnm.Print_Titles" localSheetId="0">'1.Лок.смета.и.Акт'!$46:$46</definedName>
    <definedName name="_xlnm.Print_Area" localSheetId="0">'1.Лок.смета.и.Акт'!$A$1:$K$1076</definedName>
  </definedNames>
  <calcPr calcId="162913"/>
</workbook>
</file>

<file path=xl/calcChain.xml><?xml version="1.0" encoding="utf-8"?>
<calcChain xmlns="http://schemas.openxmlformats.org/spreadsheetml/2006/main">
  <c r="J278" i="1" l="1"/>
  <c r="J277" i="1"/>
  <c r="Y401" i="3"/>
  <c r="Y400" i="3"/>
  <c r="Y399" i="3"/>
  <c r="Y398" i="3"/>
  <c r="J275" i="1"/>
  <c r="J274" i="1"/>
  <c r="Y388" i="3"/>
  <c r="Y387" i="3"/>
  <c r="Y386" i="3"/>
  <c r="Y385" i="3"/>
  <c r="J272" i="1"/>
  <c r="J271" i="1"/>
  <c r="Y376" i="3"/>
  <c r="Y375" i="3"/>
  <c r="Y374" i="3"/>
  <c r="J269" i="1"/>
  <c r="Y367" i="3"/>
  <c r="Y366" i="3"/>
  <c r="J267" i="1"/>
  <c r="Y360" i="3"/>
  <c r="Y359" i="3"/>
  <c r="J265" i="1"/>
  <c r="Y352" i="3"/>
  <c r="Y351" i="3"/>
  <c r="J263" i="1"/>
  <c r="Y346" i="3"/>
  <c r="Y345" i="3"/>
  <c r="J261" i="1"/>
  <c r="Y338" i="3"/>
  <c r="Y337" i="3"/>
  <c r="Y336" i="3"/>
  <c r="Y335" i="3"/>
  <c r="Y334" i="3"/>
  <c r="Y333" i="3"/>
  <c r="J259" i="1"/>
  <c r="Y325" i="3"/>
  <c r="Y324" i="3"/>
  <c r="Y323" i="3"/>
  <c r="Y322" i="3"/>
  <c r="J257" i="1"/>
  <c r="Y315" i="3"/>
  <c r="Y314" i="3"/>
  <c r="J255" i="1"/>
  <c r="Y308" i="3"/>
  <c r="Y307" i="3"/>
  <c r="J253" i="1"/>
  <c r="J252" i="1"/>
  <c r="Y301" i="3"/>
  <c r="Y300" i="3"/>
  <c r="Y299" i="3"/>
  <c r="J215" i="1"/>
  <c r="J214" i="1"/>
  <c r="Y291" i="3"/>
  <c r="Y290" i="3"/>
  <c r="Y289" i="3"/>
  <c r="Y288" i="3"/>
  <c r="J212" i="1"/>
  <c r="Y279" i="3"/>
  <c r="Y278" i="3"/>
  <c r="Y277" i="3"/>
  <c r="Y276" i="3"/>
  <c r="J210" i="1"/>
  <c r="Y267" i="3"/>
  <c r="Y266" i="3"/>
  <c r="J208" i="1"/>
  <c r="Y259" i="3"/>
  <c r="Y258" i="3"/>
  <c r="J206" i="1"/>
  <c r="J205" i="1"/>
  <c r="Y252" i="3"/>
  <c r="Y251" i="3"/>
  <c r="Y250" i="3"/>
  <c r="J168" i="1"/>
  <c r="J167" i="1"/>
  <c r="Y242" i="3"/>
  <c r="Y241" i="3"/>
  <c r="Y240" i="3"/>
  <c r="Y239" i="3"/>
  <c r="J165" i="1"/>
  <c r="Y230" i="3"/>
  <c r="Y229" i="3"/>
  <c r="Y228" i="3"/>
  <c r="Y227" i="3"/>
  <c r="J163" i="1"/>
  <c r="Y218" i="3"/>
  <c r="Y217" i="3"/>
  <c r="J161" i="1"/>
  <c r="Y210" i="3"/>
  <c r="Y209" i="3"/>
  <c r="J159" i="1"/>
  <c r="J158" i="1"/>
  <c r="Y203" i="3"/>
  <c r="Y202" i="3"/>
  <c r="Y201" i="3"/>
  <c r="J121" i="1"/>
  <c r="J120" i="1"/>
  <c r="J119" i="1"/>
  <c r="Y192" i="3"/>
  <c r="Y191" i="3"/>
  <c r="Y190" i="3"/>
  <c r="Y189" i="3"/>
  <c r="J117" i="1"/>
  <c r="J116" i="1"/>
  <c r="Y179" i="3"/>
  <c r="Y178" i="3"/>
  <c r="Y177" i="3"/>
  <c r="Y176" i="3"/>
  <c r="J114" i="1"/>
  <c r="Y167" i="3"/>
  <c r="Y166" i="3"/>
  <c r="Y165" i="3"/>
  <c r="Y164" i="3"/>
  <c r="J112" i="1"/>
  <c r="J111" i="1"/>
  <c r="J110" i="1"/>
  <c r="Y154" i="3"/>
  <c r="Y153" i="3"/>
  <c r="Y152" i="3"/>
  <c r="J108" i="1"/>
  <c r="Y145" i="3"/>
  <c r="Y144" i="3"/>
  <c r="J106" i="1"/>
  <c r="Y137" i="3"/>
  <c r="Y136" i="3"/>
  <c r="J104" i="1"/>
  <c r="Y130" i="3"/>
  <c r="Y129" i="3"/>
  <c r="J102" i="1"/>
  <c r="Y122" i="3"/>
  <c r="Y121" i="3"/>
  <c r="J100" i="1"/>
  <c r="J99" i="1"/>
  <c r="Y113" i="3"/>
  <c r="Y112" i="3"/>
  <c r="J97" i="1"/>
  <c r="J96" i="1"/>
  <c r="J95" i="1"/>
  <c r="J94" i="1"/>
  <c r="Y104" i="3"/>
  <c r="Y103" i="3"/>
  <c r="Y102" i="3"/>
  <c r="J55" i="1"/>
  <c r="Y93" i="3"/>
  <c r="J53" i="1"/>
  <c r="J52" i="1"/>
  <c r="Y87" i="3"/>
  <c r="Y86" i="3"/>
  <c r="Y85" i="3"/>
  <c r="Y84" i="3"/>
  <c r="J50" i="1"/>
  <c r="J49" i="1"/>
  <c r="J48" i="1"/>
  <c r="Y73" i="3"/>
  <c r="Y72" i="3"/>
  <c r="Y71" i="3"/>
  <c r="Y70" i="3"/>
  <c r="J46" i="1"/>
  <c r="J45" i="1"/>
  <c r="Y61" i="3"/>
  <c r="Y60" i="3"/>
  <c r="Y59" i="3"/>
  <c r="J43" i="1"/>
  <c r="J42" i="1"/>
  <c r="Y51" i="3"/>
  <c r="Y50" i="3"/>
  <c r="J40" i="1"/>
  <c r="Y43" i="3"/>
  <c r="Y42" i="3"/>
  <c r="J38" i="1"/>
  <c r="J37" i="1"/>
  <c r="J36" i="1"/>
  <c r="J35" i="1"/>
  <c r="Y32" i="3"/>
  <c r="Y31" i="3"/>
  <c r="J33" i="1"/>
  <c r="Y26" i="3"/>
  <c r="Y25" i="3"/>
  <c r="Y24" i="3"/>
  <c r="J31" i="1"/>
  <c r="Y17" i="3"/>
  <c r="Y16" i="3"/>
  <c r="Y15" i="3"/>
  <c r="J29" i="1"/>
  <c r="Y8" i="3"/>
  <c r="Y7" i="3"/>
  <c r="Y6" i="3"/>
  <c r="DI403" i="3"/>
  <c r="DI402" i="3"/>
  <c r="DJ401" i="3"/>
  <c r="DI401" i="3"/>
  <c r="DJ400" i="3"/>
  <c r="DI400" i="3"/>
  <c r="DJ399" i="3"/>
  <c r="DI399" i="3"/>
  <c r="DJ398" i="3"/>
  <c r="DI398" i="3"/>
  <c r="DI390" i="3"/>
  <c r="DI389" i="3"/>
  <c r="DJ388" i="3"/>
  <c r="DI388" i="3"/>
  <c r="DJ387" i="3"/>
  <c r="DI387" i="3"/>
  <c r="DJ386" i="3"/>
  <c r="DI386" i="3"/>
  <c r="DJ385" i="3"/>
  <c r="DI385" i="3"/>
  <c r="DI377" i="3"/>
  <c r="DJ376" i="3"/>
  <c r="DI376" i="3"/>
  <c r="DJ375" i="3"/>
  <c r="DI375" i="3"/>
  <c r="DJ374" i="3"/>
  <c r="DI374" i="3"/>
  <c r="DJ373" i="3"/>
  <c r="DI373" i="3"/>
  <c r="DI368" i="3"/>
  <c r="DJ367" i="3"/>
  <c r="DI367" i="3"/>
  <c r="DJ366" i="3"/>
  <c r="DI366" i="3"/>
  <c r="DI361" i="3"/>
  <c r="DJ360" i="3"/>
  <c r="DI360" i="3"/>
  <c r="DJ359" i="3"/>
  <c r="DI359" i="3"/>
  <c r="DI353" i="3"/>
  <c r="DJ352" i="3"/>
  <c r="DI352" i="3"/>
  <c r="DJ351" i="3"/>
  <c r="DI351" i="3"/>
  <c r="DI347" i="3"/>
  <c r="DJ346" i="3"/>
  <c r="DI346" i="3"/>
  <c r="DJ345" i="3"/>
  <c r="DI345" i="3"/>
  <c r="DI339" i="3"/>
  <c r="DJ338" i="3"/>
  <c r="DI338" i="3"/>
  <c r="DJ337" i="3"/>
  <c r="DI337" i="3"/>
  <c r="DJ336" i="3"/>
  <c r="DI336" i="3"/>
  <c r="DJ335" i="3"/>
  <c r="DI335" i="3"/>
  <c r="DJ334" i="3"/>
  <c r="DI334" i="3"/>
  <c r="DJ333" i="3"/>
  <c r="DI333" i="3"/>
  <c r="DI326" i="3"/>
  <c r="DJ325" i="3"/>
  <c r="DI325" i="3"/>
  <c r="DJ324" i="3"/>
  <c r="DI324" i="3"/>
  <c r="DJ323" i="3"/>
  <c r="DI323" i="3"/>
  <c r="DJ322" i="3"/>
  <c r="DI322" i="3"/>
  <c r="DI316" i="3"/>
  <c r="DJ315" i="3"/>
  <c r="DI315" i="3"/>
  <c r="DJ314" i="3"/>
  <c r="DI314" i="3"/>
  <c r="DI309" i="3"/>
  <c r="DJ308" i="3"/>
  <c r="DI308" i="3"/>
  <c r="DJ307" i="3"/>
  <c r="DI307" i="3"/>
  <c r="DI303" i="3"/>
  <c r="DI302" i="3"/>
  <c r="DJ301" i="3"/>
  <c r="DI301" i="3"/>
  <c r="DJ300" i="3"/>
  <c r="DI300" i="3"/>
  <c r="DJ299" i="3"/>
  <c r="DI299" i="3"/>
  <c r="DI293" i="3"/>
  <c r="DI292" i="3"/>
  <c r="DJ291" i="3"/>
  <c r="DI291" i="3"/>
  <c r="DJ290" i="3"/>
  <c r="DI290" i="3"/>
  <c r="DJ289" i="3"/>
  <c r="DI289" i="3"/>
  <c r="DJ288" i="3"/>
  <c r="DI288" i="3"/>
  <c r="DI280" i="3"/>
  <c r="DJ279" i="3"/>
  <c r="DI279" i="3"/>
  <c r="DJ278" i="3"/>
  <c r="DI278" i="3"/>
  <c r="DJ277" i="3"/>
  <c r="DI277" i="3"/>
  <c r="DJ276" i="3"/>
  <c r="DI276" i="3"/>
  <c r="DI268" i="3"/>
  <c r="DJ267" i="3"/>
  <c r="DI267" i="3"/>
  <c r="DJ266" i="3"/>
  <c r="DI266" i="3"/>
  <c r="DI260" i="3"/>
  <c r="DJ259" i="3"/>
  <c r="DI259" i="3"/>
  <c r="DJ258" i="3"/>
  <c r="DI258" i="3"/>
  <c r="DI254" i="3"/>
  <c r="DI253" i="3"/>
  <c r="DJ252" i="3"/>
  <c r="DI252" i="3"/>
  <c r="DJ251" i="3"/>
  <c r="DI251" i="3"/>
  <c r="DJ250" i="3"/>
  <c r="DI250" i="3"/>
  <c r="DI244" i="3"/>
  <c r="DI243" i="3"/>
  <c r="DJ242" i="3"/>
  <c r="DI242" i="3"/>
  <c r="DJ241" i="3"/>
  <c r="DI241" i="3"/>
  <c r="DJ240" i="3"/>
  <c r="DI240" i="3"/>
  <c r="DJ239" i="3"/>
  <c r="DI239" i="3"/>
  <c r="DI231" i="3"/>
  <c r="DJ230" i="3"/>
  <c r="DI230" i="3"/>
  <c r="DJ229" i="3"/>
  <c r="DI229" i="3"/>
  <c r="DJ228" i="3"/>
  <c r="DI228" i="3"/>
  <c r="DJ227" i="3"/>
  <c r="DI227" i="3"/>
  <c r="DI219" i="3"/>
  <c r="DJ218" i="3"/>
  <c r="DI218" i="3"/>
  <c r="DJ217" i="3"/>
  <c r="DI217" i="3"/>
  <c r="DI211" i="3"/>
  <c r="DJ210" i="3"/>
  <c r="DI210" i="3"/>
  <c r="DJ209" i="3"/>
  <c r="DI209" i="3"/>
  <c r="DI205" i="3"/>
  <c r="DI204" i="3"/>
  <c r="DJ203" i="3"/>
  <c r="DI203" i="3"/>
  <c r="DJ202" i="3"/>
  <c r="DI202" i="3"/>
  <c r="DJ201" i="3"/>
  <c r="DI201" i="3"/>
  <c r="DI195" i="3"/>
  <c r="DI194" i="3"/>
  <c r="DI193" i="3"/>
  <c r="DJ192" i="3"/>
  <c r="DI192" i="3"/>
  <c r="DJ191" i="3"/>
  <c r="DI191" i="3"/>
  <c r="DJ190" i="3"/>
  <c r="DI190" i="3"/>
  <c r="DJ189" i="3"/>
  <c r="DI189" i="3"/>
  <c r="DI181" i="3"/>
  <c r="DI180" i="3"/>
  <c r="DJ179" i="3"/>
  <c r="DI179" i="3"/>
  <c r="DJ178" i="3"/>
  <c r="DI178" i="3"/>
  <c r="DJ177" i="3"/>
  <c r="DI177" i="3"/>
  <c r="DJ176" i="3"/>
  <c r="DI176" i="3"/>
  <c r="DI168" i="3"/>
  <c r="DJ167" i="3"/>
  <c r="DI167" i="3"/>
  <c r="DJ166" i="3"/>
  <c r="DI166" i="3"/>
  <c r="DJ165" i="3"/>
  <c r="DI165" i="3"/>
  <c r="DJ164" i="3"/>
  <c r="DI164" i="3"/>
  <c r="DI156" i="3"/>
  <c r="DI155" i="3"/>
  <c r="DJ154" i="3"/>
  <c r="DI154" i="3"/>
  <c r="DJ153" i="3"/>
  <c r="DI153" i="3"/>
  <c r="DJ152" i="3"/>
  <c r="DI152" i="3"/>
  <c r="DJ151" i="3"/>
  <c r="DI151" i="3"/>
  <c r="DI146" i="3"/>
  <c r="DJ145" i="3"/>
  <c r="DI145" i="3"/>
  <c r="DJ144" i="3"/>
  <c r="DI144" i="3"/>
  <c r="DI138" i="3"/>
  <c r="DJ137" i="3"/>
  <c r="DI137" i="3"/>
  <c r="DJ136" i="3"/>
  <c r="DI136" i="3"/>
  <c r="DI131" i="3"/>
  <c r="DJ130" i="3"/>
  <c r="DI130" i="3"/>
  <c r="DJ129" i="3"/>
  <c r="DI129" i="3"/>
  <c r="DI123" i="3"/>
  <c r="DJ122" i="3"/>
  <c r="DI122" i="3"/>
  <c r="DJ121" i="3"/>
  <c r="DI121" i="3"/>
  <c r="DI115" i="3"/>
  <c r="DI114" i="3"/>
  <c r="DJ113" i="3"/>
  <c r="DI113" i="3"/>
  <c r="DJ112" i="3"/>
  <c r="DI112" i="3"/>
  <c r="DI108" i="3"/>
  <c r="DI107" i="3"/>
  <c r="DI106" i="3"/>
  <c r="DI105" i="3"/>
  <c r="DJ104" i="3"/>
  <c r="DI104" i="3"/>
  <c r="DJ103" i="3"/>
  <c r="DI103" i="3"/>
  <c r="DJ102" i="3"/>
  <c r="DI102" i="3"/>
  <c r="DI96" i="3"/>
  <c r="DJ95" i="3"/>
  <c r="DI95" i="3"/>
  <c r="DJ94" i="3"/>
  <c r="DI94" i="3"/>
  <c r="DJ93" i="3"/>
  <c r="DI93" i="3"/>
  <c r="DI89" i="3"/>
  <c r="DI88" i="3"/>
  <c r="DJ87" i="3"/>
  <c r="DI87" i="3"/>
  <c r="DJ86" i="3"/>
  <c r="DI86" i="3"/>
  <c r="DJ85" i="3"/>
  <c r="DI85" i="3"/>
  <c r="DJ84" i="3"/>
  <c r="DI84" i="3"/>
  <c r="DI76" i="3"/>
  <c r="DI75" i="3"/>
  <c r="DI74" i="3"/>
  <c r="DJ73" i="3"/>
  <c r="DI73" i="3"/>
  <c r="DJ72" i="3"/>
  <c r="DI72" i="3"/>
  <c r="DJ71" i="3"/>
  <c r="DI71" i="3"/>
  <c r="DJ70" i="3"/>
  <c r="DI70" i="3"/>
  <c r="DI62" i="3"/>
  <c r="DJ61" i="3"/>
  <c r="DI61" i="3"/>
  <c r="DJ60" i="3"/>
  <c r="DI60" i="3"/>
  <c r="DJ59" i="3"/>
  <c r="DI59" i="3"/>
  <c r="DJ58" i="3"/>
  <c r="DI58" i="3"/>
  <c r="DI53" i="3"/>
  <c r="DI52" i="3"/>
  <c r="DJ51" i="3"/>
  <c r="DI51" i="3"/>
  <c r="DJ50" i="3"/>
  <c r="DI50" i="3"/>
  <c r="DI44" i="3"/>
  <c r="DJ43" i="3"/>
  <c r="DI43" i="3"/>
  <c r="DJ42" i="3"/>
  <c r="DI42" i="3"/>
  <c r="DI36" i="3"/>
  <c r="DI35" i="3"/>
  <c r="DI34" i="3"/>
  <c r="DI33" i="3"/>
  <c r="DJ32" i="3"/>
  <c r="DI32" i="3"/>
  <c r="DJ31" i="3"/>
  <c r="DI31" i="3"/>
  <c r="DI27" i="3"/>
  <c r="DJ26" i="3"/>
  <c r="DI26" i="3"/>
  <c r="DJ25" i="3"/>
  <c r="DI25" i="3"/>
  <c r="DJ24" i="3"/>
  <c r="DI24" i="3"/>
  <c r="DI18" i="3"/>
  <c r="DJ17" i="3"/>
  <c r="DI17" i="3"/>
  <c r="DJ16" i="3"/>
  <c r="DI16" i="3"/>
  <c r="DJ15" i="3"/>
  <c r="DI15" i="3"/>
  <c r="DI9" i="3"/>
  <c r="DJ8" i="3"/>
  <c r="DI8" i="3"/>
  <c r="DJ7" i="3"/>
  <c r="DI7" i="3"/>
  <c r="DJ6" i="3"/>
  <c r="DI6" i="3"/>
  <c r="DJ397" i="3"/>
  <c r="DI397" i="3"/>
  <c r="DJ396" i="3"/>
  <c r="DI396" i="3"/>
  <c r="DJ395" i="3"/>
  <c r="DI395" i="3"/>
  <c r="DJ394" i="3"/>
  <c r="DI394" i="3"/>
  <c r="DJ393" i="3"/>
  <c r="DI393" i="3"/>
  <c r="DJ384" i="3"/>
  <c r="DI384" i="3"/>
  <c r="DJ383" i="3"/>
  <c r="DI383" i="3"/>
  <c r="DJ382" i="3"/>
  <c r="DI382" i="3"/>
  <c r="DJ381" i="3"/>
  <c r="DI381" i="3"/>
  <c r="DJ380" i="3"/>
  <c r="DI380" i="3"/>
  <c r="DJ372" i="3"/>
  <c r="DI372" i="3"/>
  <c r="DJ371" i="3"/>
  <c r="DI371" i="3"/>
  <c r="DJ365" i="3"/>
  <c r="DI365" i="3"/>
  <c r="DH365" i="3"/>
  <c r="DJ364" i="3"/>
  <c r="DI364" i="3"/>
  <c r="DJ358" i="3"/>
  <c r="DI358" i="3"/>
  <c r="DJ357" i="3"/>
  <c r="DI357" i="3"/>
  <c r="DJ356" i="3"/>
  <c r="DI356" i="3"/>
  <c r="DJ350" i="3"/>
  <c r="DI350" i="3"/>
  <c r="DJ344" i="3"/>
  <c r="DI344" i="3"/>
  <c r="DJ343" i="3"/>
  <c r="DI343" i="3"/>
  <c r="DJ342" i="3"/>
  <c r="DI342" i="3"/>
  <c r="DJ332" i="3"/>
  <c r="DI332" i="3"/>
  <c r="DJ331" i="3"/>
  <c r="DI331" i="3"/>
  <c r="DJ330" i="3"/>
  <c r="DI330" i="3"/>
  <c r="DJ329" i="3"/>
  <c r="DI329" i="3"/>
  <c r="DJ321" i="3"/>
  <c r="DI321" i="3"/>
  <c r="DJ320" i="3"/>
  <c r="DI320" i="3"/>
  <c r="DJ319" i="3"/>
  <c r="DI319" i="3"/>
  <c r="DJ313" i="3"/>
  <c r="DI313" i="3"/>
  <c r="DJ312" i="3"/>
  <c r="DI312" i="3"/>
  <c r="DJ306" i="3"/>
  <c r="DI306" i="3"/>
  <c r="DJ298" i="3"/>
  <c r="DI298" i="3"/>
  <c r="DJ297" i="3"/>
  <c r="DI297" i="3"/>
  <c r="DJ296" i="3"/>
  <c r="DI296" i="3"/>
  <c r="DJ287" i="3"/>
  <c r="DI287" i="3"/>
  <c r="DJ286" i="3"/>
  <c r="DI286" i="3"/>
  <c r="DJ285" i="3"/>
  <c r="DI285" i="3"/>
  <c r="DJ284" i="3"/>
  <c r="DI284" i="3"/>
  <c r="DJ283" i="3"/>
  <c r="DI283" i="3"/>
  <c r="DJ275" i="3"/>
  <c r="DI275" i="3"/>
  <c r="DJ274" i="3"/>
  <c r="DI274" i="3"/>
  <c r="DJ273" i="3"/>
  <c r="DI273" i="3"/>
  <c r="DJ272" i="3"/>
  <c r="DI272" i="3"/>
  <c r="DJ271" i="3"/>
  <c r="DI271" i="3"/>
  <c r="DJ265" i="3"/>
  <c r="DI265" i="3"/>
  <c r="DJ264" i="3"/>
  <c r="DI264" i="3"/>
  <c r="DJ263" i="3"/>
  <c r="DI263" i="3"/>
  <c r="DJ257" i="3"/>
  <c r="DI257" i="3"/>
  <c r="DJ249" i="3"/>
  <c r="DI249" i="3"/>
  <c r="DJ248" i="3"/>
  <c r="DI248" i="3"/>
  <c r="DJ247" i="3"/>
  <c r="DI247" i="3"/>
  <c r="DJ238" i="3"/>
  <c r="DI238" i="3"/>
  <c r="DJ237" i="3"/>
  <c r="DI237" i="3"/>
  <c r="DJ236" i="3"/>
  <c r="DI236" i="3"/>
  <c r="DJ235" i="3"/>
  <c r="DI235" i="3"/>
  <c r="DJ234" i="3"/>
  <c r="DI234" i="3"/>
  <c r="DJ226" i="3"/>
  <c r="DI226" i="3"/>
  <c r="DJ225" i="3"/>
  <c r="DI225" i="3"/>
  <c r="DJ224" i="3"/>
  <c r="DI224" i="3"/>
  <c r="DJ223" i="3"/>
  <c r="DI223" i="3"/>
  <c r="DJ222" i="3"/>
  <c r="DI222" i="3"/>
  <c r="DJ216" i="3"/>
  <c r="DI216" i="3"/>
  <c r="DJ215" i="3"/>
  <c r="DI215" i="3"/>
  <c r="DJ214" i="3"/>
  <c r="DI214" i="3"/>
  <c r="DJ208" i="3"/>
  <c r="DI208" i="3"/>
  <c r="DJ200" i="3"/>
  <c r="DI200" i="3"/>
  <c r="DJ199" i="3"/>
  <c r="DI199" i="3"/>
  <c r="DJ198" i="3"/>
  <c r="DI198" i="3"/>
  <c r="DJ188" i="3"/>
  <c r="DI188" i="3"/>
  <c r="DJ187" i="3"/>
  <c r="DI187" i="3"/>
  <c r="DJ186" i="3"/>
  <c r="DI186" i="3"/>
  <c r="DJ185" i="3"/>
  <c r="DI185" i="3"/>
  <c r="DJ184" i="3"/>
  <c r="DI184" i="3"/>
  <c r="DJ175" i="3"/>
  <c r="DI175" i="3"/>
  <c r="DJ174" i="3"/>
  <c r="DI174" i="3"/>
  <c r="DJ173" i="3"/>
  <c r="DI173" i="3"/>
  <c r="DJ172" i="3"/>
  <c r="DI172" i="3"/>
  <c r="DJ171" i="3"/>
  <c r="DI171" i="3"/>
  <c r="DJ163" i="3"/>
  <c r="DI163" i="3"/>
  <c r="DJ162" i="3"/>
  <c r="DI162" i="3"/>
  <c r="DJ161" i="3"/>
  <c r="DI161" i="3"/>
  <c r="DJ160" i="3"/>
  <c r="DI160" i="3"/>
  <c r="DJ159" i="3"/>
  <c r="DI159" i="3"/>
  <c r="DJ150" i="3"/>
  <c r="DI150" i="3"/>
  <c r="DJ149" i="3"/>
  <c r="DI149" i="3"/>
  <c r="DH149" i="3"/>
  <c r="DJ143" i="3"/>
  <c r="DI143" i="3"/>
  <c r="DJ142" i="3"/>
  <c r="DI142" i="3"/>
  <c r="DJ141" i="3"/>
  <c r="DI141" i="3"/>
  <c r="DJ135" i="3"/>
  <c r="DI135" i="3"/>
  <c r="DJ134" i="3"/>
  <c r="DI134" i="3"/>
  <c r="DJ128" i="3"/>
  <c r="DI128" i="3"/>
  <c r="DJ127" i="3"/>
  <c r="DI127" i="3"/>
  <c r="DJ126" i="3"/>
  <c r="DI126" i="3"/>
  <c r="DJ120" i="3"/>
  <c r="DI120" i="3"/>
  <c r="DJ119" i="3"/>
  <c r="DI119" i="3"/>
  <c r="DJ118" i="3"/>
  <c r="DI118" i="3"/>
  <c r="DJ111" i="3"/>
  <c r="DI111" i="3"/>
  <c r="DJ101" i="3"/>
  <c r="DI101" i="3"/>
  <c r="DJ100" i="3"/>
  <c r="DI100" i="3"/>
  <c r="DJ99" i="3"/>
  <c r="DI99" i="3"/>
  <c r="DJ92" i="3"/>
  <c r="DI92" i="3"/>
  <c r="DJ83" i="3"/>
  <c r="DI83" i="3"/>
  <c r="DJ82" i="3"/>
  <c r="DI82" i="3"/>
  <c r="DJ81" i="3"/>
  <c r="DI81" i="3"/>
  <c r="DJ80" i="3"/>
  <c r="DI80" i="3"/>
  <c r="DJ79" i="3"/>
  <c r="DI79" i="3"/>
  <c r="DJ69" i="3"/>
  <c r="DI69" i="3"/>
  <c r="DJ68" i="3"/>
  <c r="DI68" i="3"/>
  <c r="DJ67" i="3"/>
  <c r="DI67" i="3"/>
  <c r="DJ66" i="3"/>
  <c r="DI66" i="3"/>
  <c r="DJ65" i="3"/>
  <c r="DI65" i="3"/>
  <c r="DJ57" i="3"/>
  <c r="DI57" i="3"/>
  <c r="DJ56" i="3"/>
  <c r="DI56" i="3"/>
  <c r="DJ49" i="3"/>
  <c r="DI49" i="3"/>
  <c r="DJ48" i="3"/>
  <c r="DI48" i="3"/>
  <c r="DJ47" i="3"/>
  <c r="DI47" i="3"/>
  <c r="DJ41" i="3"/>
  <c r="DI41" i="3"/>
  <c r="DJ40" i="3"/>
  <c r="DI40" i="3"/>
  <c r="DJ39" i="3"/>
  <c r="DI39" i="3"/>
  <c r="DJ30" i="3"/>
  <c r="DI30" i="3"/>
  <c r="DJ23" i="3"/>
  <c r="DI23" i="3"/>
  <c r="DJ22" i="3"/>
  <c r="DI22" i="3"/>
  <c r="DJ21" i="3"/>
  <c r="DI21" i="3"/>
  <c r="DJ14" i="3"/>
  <c r="DI14" i="3"/>
  <c r="DJ13" i="3"/>
  <c r="DI13" i="3"/>
  <c r="DJ12" i="3"/>
  <c r="DI12" i="3"/>
  <c r="DJ5" i="3"/>
  <c r="DI5" i="3"/>
  <c r="DJ4" i="3"/>
  <c r="DI4" i="3"/>
  <c r="DJ3" i="3"/>
  <c r="DI3" i="3"/>
  <c r="DJ392" i="3"/>
  <c r="DI392" i="3"/>
  <c r="DJ391" i="3"/>
  <c r="DI391" i="3"/>
  <c r="DJ379" i="3"/>
  <c r="DI379" i="3"/>
  <c r="DJ378" i="3"/>
  <c r="DI378" i="3"/>
  <c r="DJ370" i="3"/>
  <c r="DI370" i="3"/>
  <c r="DJ369" i="3"/>
  <c r="DI369" i="3"/>
  <c r="DJ363" i="3"/>
  <c r="DI363" i="3"/>
  <c r="DJ362" i="3"/>
  <c r="DI362" i="3"/>
  <c r="DJ355" i="3"/>
  <c r="DI355" i="3"/>
  <c r="DJ354" i="3"/>
  <c r="DI354" i="3"/>
  <c r="DJ349" i="3"/>
  <c r="DI349" i="3"/>
  <c r="DJ348" i="3"/>
  <c r="DI348" i="3"/>
  <c r="DJ341" i="3"/>
  <c r="DI341" i="3"/>
  <c r="DJ340" i="3"/>
  <c r="DI340" i="3"/>
  <c r="DJ328" i="3"/>
  <c r="DI328" i="3"/>
  <c r="DJ327" i="3"/>
  <c r="DI327" i="3"/>
  <c r="DJ318" i="3"/>
  <c r="DI318" i="3"/>
  <c r="DJ317" i="3"/>
  <c r="DI317" i="3"/>
  <c r="DJ311" i="3"/>
  <c r="DI311" i="3"/>
  <c r="DJ310" i="3"/>
  <c r="DI310" i="3"/>
  <c r="DJ305" i="3"/>
  <c r="DI305" i="3"/>
  <c r="DJ304" i="3"/>
  <c r="DI304" i="3"/>
  <c r="DJ295" i="3"/>
  <c r="DI295" i="3"/>
  <c r="DJ294" i="3"/>
  <c r="DI294" i="3"/>
  <c r="DJ282" i="3"/>
  <c r="DI282" i="3"/>
  <c r="DJ281" i="3"/>
  <c r="DI281" i="3"/>
  <c r="DJ270" i="3"/>
  <c r="DI270" i="3"/>
  <c r="DJ269" i="3"/>
  <c r="DI269" i="3"/>
  <c r="DJ262" i="3"/>
  <c r="DI262" i="3"/>
  <c r="DJ261" i="3"/>
  <c r="DI261" i="3"/>
  <c r="DJ256" i="3"/>
  <c r="DI256" i="3"/>
  <c r="DJ255" i="3"/>
  <c r="DI255" i="3"/>
  <c r="DJ246" i="3"/>
  <c r="DI246" i="3"/>
  <c r="DJ245" i="3"/>
  <c r="DI245" i="3"/>
  <c r="DJ233" i="3"/>
  <c r="DI233" i="3"/>
  <c r="DJ232" i="3"/>
  <c r="DI232" i="3"/>
  <c r="DJ221" i="3"/>
  <c r="DI221" i="3"/>
  <c r="DJ220" i="3"/>
  <c r="DI220" i="3"/>
  <c r="DJ213" i="3"/>
  <c r="DI213" i="3"/>
  <c r="DJ212" i="3"/>
  <c r="DI212" i="3"/>
  <c r="DJ207" i="3"/>
  <c r="DI207" i="3"/>
  <c r="DJ206" i="3"/>
  <c r="DI206" i="3"/>
  <c r="DJ197" i="3"/>
  <c r="DI197" i="3"/>
  <c r="DJ196" i="3"/>
  <c r="DI196" i="3"/>
  <c r="DJ183" i="3"/>
  <c r="DI183" i="3"/>
  <c r="DJ182" i="3"/>
  <c r="DI182" i="3"/>
  <c r="DJ170" i="3"/>
  <c r="DI170" i="3"/>
  <c r="DK169" i="3"/>
  <c r="DJ169" i="3"/>
  <c r="DI169" i="3"/>
  <c r="DJ158" i="3"/>
  <c r="DI158" i="3"/>
  <c r="DJ157" i="3"/>
  <c r="DI157" i="3"/>
  <c r="DK148" i="3"/>
  <c r="DJ148" i="3"/>
  <c r="DI148" i="3"/>
  <c r="DJ147" i="3"/>
  <c r="DI147" i="3"/>
  <c r="DJ140" i="3"/>
  <c r="DI140" i="3"/>
  <c r="DK139" i="3"/>
  <c r="DJ139" i="3"/>
  <c r="DI139" i="3"/>
  <c r="DJ133" i="3"/>
  <c r="DI133" i="3"/>
  <c r="DJ132" i="3"/>
  <c r="DI132" i="3"/>
  <c r="DK125" i="3"/>
  <c r="DJ125" i="3"/>
  <c r="DI125" i="3"/>
  <c r="DJ124" i="3"/>
  <c r="DI124" i="3"/>
  <c r="DJ117" i="3"/>
  <c r="DI117" i="3"/>
  <c r="DK116" i="3"/>
  <c r="DJ116" i="3"/>
  <c r="DI116" i="3"/>
  <c r="DJ110" i="3"/>
  <c r="DI110" i="3"/>
  <c r="DJ109" i="3"/>
  <c r="DI109" i="3"/>
  <c r="DK98" i="3"/>
  <c r="DJ98" i="3"/>
  <c r="DI98" i="3"/>
  <c r="DJ97" i="3"/>
  <c r="DI97" i="3"/>
  <c r="DJ91" i="3"/>
  <c r="DI91" i="3"/>
  <c r="DK90" i="3"/>
  <c r="DJ90" i="3"/>
  <c r="DI90" i="3"/>
  <c r="DJ78" i="3"/>
  <c r="DI78" i="3"/>
  <c r="DJ77" i="3"/>
  <c r="DI77" i="3"/>
  <c r="DK64" i="3"/>
  <c r="DJ64" i="3"/>
  <c r="DI64" i="3"/>
  <c r="DJ63" i="3"/>
  <c r="DI63" i="3"/>
  <c r="DJ55" i="3"/>
  <c r="DI55" i="3"/>
  <c r="DK54" i="3"/>
  <c r="DJ54" i="3"/>
  <c r="DI54" i="3"/>
  <c r="DJ46" i="3"/>
  <c r="DI46" i="3"/>
  <c r="DJ45" i="3"/>
  <c r="DI45" i="3"/>
  <c r="DJ38" i="3"/>
  <c r="DI38" i="3"/>
  <c r="DJ37" i="3"/>
  <c r="DI37" i="3"/>
  <c r="DJ29" i="3"/>
  <c r="DI29" i="3"/>
  <c r="DJ28" i="3"/>
  <c r="DI28" i="3"/>
  <c r="DJ20" i="3"/>
  <c r="DI20" i="3"/>
  <c r="DJ19" i="3"/>
  <c r="DI19" i="3"/>
  <c r="DK11" i="3"/>
  <c r="DJ11" i="3"/>
  <c r="DI11" i="3"/>
  <c r="DJ10" i="3"/>
  <c r="DI10" i="3"/>
  <c r="DJ2" i="3"/>
  <c r="DI2" i="3"/>
  <c r="DK1" i="3"/>
  <c r="DJ1" i="3"/>
  <c r="DI1" i="3"/>
  <c r="IU24" i="8"/>
  <c r="IT24" i="8"/>
  <c r="IS24" i="8"/>
  <c r="IR24" i="8"/>
  <c r="IQ24" i="8"/>
  <c r="IP24" i="8"/>
  <c r="IO24" i="8"/>
  <c r="IN24" i="8"/>
  <c r="GG24" i="8"/>
  <c r="GF24" i="8"/>
  <c r="GD24" i="8"/>
  <c r="GC24" i="8"/>
  <c r="GB24" i="8"/>
  <c r="GA24" i="8"/>
  <c r="FZ24" i="8"/>
  <c r="FY24" i="8"/>
  <c r="FX24" i="8"/>
  <c r="IM24" i="8"/>
  <c r="IL24" i="8"/>
  <c r="IJ24" i="8"/>
  <c r="IE24" i="8"/>
  <c r="ID24" i="8"/>
  <c r="IC24" i="8"/>
  <c r="IB24" i="8"/>
  <c r="FW24" i="8"/>
  <c r="FV24" i="8"/>
  <c r="FU24" i="8"/>
  <c r="FT24" i="8"/>
  <c r="FS24" i="8"/>
  <c r="FQ24" i="8"/>
  <c r="FO24" i="8"/>
  <c r="FL24" i="8"/>
  <c r="FK24" i="8"/>
  <c r="FJ24" i="8"/>
  <c r="FI24" i="8"/>
  <c r="FG24" i="8"/>
  <c r="FD24" i="8"/>
  <c r="FA24" i="8"/>
  <c r="EY24" i="8"/>
  <c r="EX24" i="8"/>
  <c r="EW24" i="8"/>
  <c r="BP987" i="8"/>
  <c r="BO987" i="8"/>
  <c r="BN987" i="8"/>
  <c r="BM987" i="8"/>
  <c r="BL987" i="8"/>
  <c r="BK987" i="8"/>
  <c r="BJ987" i="8"/>
  <c r="BI987" i="8"/>
  <c r="BH987" i="8"/>
  <c r="BG987" i="8"/>
  <c r="BF987" i="8"/>
  <c r="BE987" i="8"/>
  <c r="BD24" i="8"/>
  <c r="BC24" i="8"/>
  <c r="BB24" i="8"/>
  <c r="BA24" i="8"/>
  <c r="AZ24" i="8"/>
  <c r="AY24" i="8"/>
  <c r="DZ24" i="8"/>
  <c r="DY24" i="8"/>
  <c r="DX24" i="8"/>
  <c r="DD24" i="8"/>
  <c r="IU23" i="8"/>
  <c r="IT23" i="8"/>
  <c r="IS23" i="8"/>
  <c r="IR23" i="8"/>
  <c r="IQ23" i="8"/>
  <c r="IP23" i="8"/>
  <c r="IO23" i="8"/>
  <c r="IN23" i="8"/>
  <c r="GG23" i="8"/>
  <c r="GF23" i="8"/>
  <c r="GD23" i="8"/>
  <c r="GC23" i="8"/>
  <c r="GB23" i="8"/>
  <c r="GA23" i="8"/>
  <c r="FZ23" i="8"/>
  <c r="FY23" i="8"/>
  <c r="FX23" i="8"/>
  <c r="IM23" i="8"/>
  <c r="IL23" i="8"/>
  <c r="IJ23" i="8"/>
  <c r="IE23" i="8"/>
  <c r="ID23" i="8"/>
  <c r="IC23" i="8"/>
  <c r="IB23" i="8"/>
  <c r="FW23" i="8"/>
  <c r="FV23" i="8"/>
  <c r="FU23" i="8"/>
  <c r="FT23" i="8"/>
  <c r="FS23" i="8"/>
  <c r="FQ23" i="8"/>
  <c r="FO23" i="8"/>
  <c r="FL23" i="8"/>
  <c r="FK23" i="8"/>
  <c r="FJ23" i="8"/>
  <c r="FI23" i="8"/>
  <c r="FG23" i="8"/>
  <c r="FD23" i="8"/>
  <c r="FA23" i="8"/>
  <c r="EY23" i="8"/>
  <c r="EX23" i="8"/>
  <c r="EW23" i="8"/>
  <c r="BP920" i="8"/>
  <c r="BO920" i="8"/>
  <c r="BN920" i="8"/>
  <c r="BM920" i="8"/>
  <c r="BL920" i="8"/>
  <c r="BK920" i="8"/>
  <c r="BJ920" i="8"/>
  <c r="BI920" i="8"/>
  <c r="BH920" i="8"/>
  <c r="BG920" i="8"/>
  <c r="BF920" i="8"/>
  <c r="BE920" i="8"/>
  <c r="BD23" i="8"/>
  <c r="BC23" i="8"/>
  <c r="BB23" i="8"/>
  <c r="BA23" i="8"/>
  <c r="AZ23" i="8"/>
  <c r="AY23" i="8"/>
  <c r="DZ23" i="8"/>
  <c r="DY23" i="8"/>
  <c r="DX23" i="8"/>
  <c r="DD23" i="8"/>
  <c r="BC278" i="1"/>
  <c r="ES278" i="1"/>
  <c r="AL278" i="1"/>
  <c r="DW278" i="1"/>
  <c r="F278" i="1"/>
  <c r="BC277" i="1"/>
  <c r="ES277" i="1"/>
  <c r="AL277" i="1"/>
  <c r="DW277" i="1"/>
  <c r="F277" i="1"/>
  <c r="EW276" i="1"/>
  <c r="AQ276" i="1"/>
  <c r="BC276" i="1"/>
  <c r="ES276" i="1"/>
  <c r="AL276" i="1"/>
  <c r="BS276" i="1"/>
  <c r="EU276" i="1"/>
  <c r="AN276" i="1"/>
  <c r="BB276" i="1"/>
  <c r="ET276" i="1"/>
  <c r="AM276" i="1"/>
  <c r="BA276" i="1"/>
  <c r="EV276" i="1"/>
  <c r="AO276" i="1"/>
  <c r="I276" i="1"/>
  <c r="DH397" i="3" s="1"/>
  <c r="DW276" i="1"/>
  <c r="BC275" i="1"/>
  <c r="ES275" i="1"/>
  <c r="AL275" i="1"/>
  <c r="DW275" i="1"/>
  <c r="F275" i="1"/>
  <c r="BC274" i="1"/>
  <c r="ES274" i="1"/>
  <c r="AL274" i="1"/>
  <c r="DW274" i="1"/>
  <c r="F274" i="1"/>
  <c r="EW273" i="1"/>
  <c r="AQ273" i="1"/>
  <c r="BC273" i="1"/>
  <c r="ES273" i="1"/>
  <c r="AL273" i="1"/>
  <c r="BS273" i="1"/>
  <c r="EU273" i="1"/>
  <c r="AN273" i="1"/>
  <c r="BB273" i="1"/>
  <c r="ET273" i="1"/>
  <c r="AM273" i="1"/>
  <c r="BA273" i="1"/>
  <c r="EV273" i="1"/>
  <c r="AO273" i="1"/>
  <c r="I273" i="1"/>
  <c r="DH383" i="3" s="1"/>
  <c r="DW273" i="1"/>
  <c r="BC272" i="1"/>
  <c r="ES272" i="1"/>
  <c r="AL272" i="1"/>
  <c r="DW272" i="1"/>
  <c r="F272" i="1"/>
  <c r="BC271" i="1"/>
  <c r="ES271" i="1"/>
  <c r="AL271" i="1"/>
  <c r="DW271" i="1"/>
  <c r="F271" i="1"/>
  <c r="EW270" i="1"/>
  <c r="AQ270" i="1"/>
  <c r="BC270" i="1"/>
  <c r="ES270" i="1"/>
  <c r="AL270" i="1"/>
  <c r="BS270" i="1"/>
  <c r="EU270" i="1"/>
  <c r="AN270" i="1"/>
  <c r="BB270" i="1"/>
  <c r="ET270" i="1"/>
  <c r="AM270" i="1"/>
  <c r="BA270" i="1"/>
  <c r="EV270" i="1"/>
  <c r="AO270" i="1"/>
  <c r="I270" i="1"/>
  <c r="DW270" i="1"/>
  <c r="BC269" i="1"/>
  <c r="ES269" i="1"/>
  <c r="AL269" i="1"/>
  <c r="DW269" i="1"/>
  <c r="F269" i="1"/>
  <c r="EW268" i="1"/>
  <c r="AQ268" i="1"/>
  <c r="BC268" i="1"/>
  <c r="ES268" i="1"/>
  <c r="AL268" i="1"/>
  <c r="BS268" i="1"/>
  <c r="EU268" i="1"/>
  <c r="AN268" i="1"/>
  <c r="BB268" i="1"/>
  <c r="ET268" i="1"/>
  <c r="AM268" i="1"/>
  <c r="BA268" i="1"/>
  <c r="EV268" i="1"/>
  <c r="AO268" i="1"/>
  <c r="I268" i="1"/>
  <c r="DW268" i="1"/>
  <c r="BC267" i="1"/>
  <c r="ES267" i="1"/>
  <c r="AL267" i="1"/>
  <c r="DW267" i="1"/>
  <c r="F267" i="1"/>
  <c r="EW266" i="1"/>
  <c r="AQ266" i="1"/>
  <c r="BC266" i="1"/>
  <c r="ES266" i="1"/>
  <c r="AL266" i="1"/>
  <c r="BS266" i="1"/>
  <c r="EU266" i="1"/>
  <c r="AN266" i="1"/>
  <c r="BB266" i="1"/>
  <c r="ET266" i="1"/>
  <c r="AM266" i="1"/>
  <c r="BA266" i="1"/>
  <c r="EV266" i="1"/>
  <c r="AO266" i="1"/>
  <c r="I266" i="1"/>
  <c r="DH357" i="3" s="1"/>
  <c r="DW266" i="1"/>
  <c r="BC265" i="1"/>
  <c r="ES265" i="1"/>
  <c r="AL265" i="1"/>
  <c r="DW265" i="1"/>
  <c r="F265" i="1"/>
  <c r="EW264" i="1"/>
  <c r="AQ264" i="1"/>
  <c r="BC264" i="1"/>
  <c r="ES264" i="1"/>
  <c r="AL264" i="1"/>
  <c r="BS264" i="1"/>
  <c r="EU264" i="1"/>
  <c r="AN264" i="1"/>
  <c r="BB264" i="1"/>
  <c r="DK350" i="3" s="1"/>
  <c r="ET264" i="1"/>
  <c r="AM264" i="1"/>
  <c r="BA264" i="1"/>
  <c r="EV264" i="1"/>
  <c r="AO264" i="1"/>
  <c r="I264" i="1"/>
  <c r="DW264" i="1"/>
  <c r="BC263" i="1"/>
  <c r="ES263" i="1"/>
  <c r="AL263" i="1"/>
  <c r="DW263" i="1"/>
  <c r="F263" i="1"/>
  <c r="EW262" i="1"/>
  <c r="AQ262" i="1"/>
  <c r="BC262" i="1"/>
  <c r="ES262" i="1"/>
  <c r="AL262" i="1"/>
  <c r="BS262" i="1"/>
  <c r="EU262" i="1"/>
  <c r="AN262" i="1"/>
  <c r="BB262" i="1"/>
  <c r="ET262" i="1"/>
  <c r="AM262" i="1"/>
  <c r="BA262" i="1"/>
  <c r="EV262" i="1"/>
  <c r="AO262" i="1"/>
  <c r="I262" i="1"/>
  <c r="DW262" i="1"/>
  <c r="BC261" i="1"/>
  <c r="ES261" i="1"/>
  <c r="AL261" i="1"/>
  <c r="DW261" i="1"/>
  <c r="F261" i="1"/>
  <c r="EW260" i="1"/>
  <c r="AQ260" i="1"/>
  <c r="BC260" i="1"/>
  <c r="ES260" i="1"/>
  <c r="AL260" i="1"/>
  <c r="BS260" i="1"/>
  <c r="EU260" i="1"/>
  <c r="AN260" i="1"/>
  <c r="BB260" i="1"/>
  <c r="ET260" i="1"/>
  <c r="AM260" i="1"/>
  <c r="BA260" i="1"/>
  <c r="EV260" i="1"/>
  <c r="AO260" i="1"/>
  <c r="I260" i="1"/>
  <c r="DH332" i="3" s="1"/>
  <c r="DW260" i="1"/>
  <c r="BC259" i="1"/>
  <c r="ES259" i="1"/>
  <c r="AL259" i="1"/>
  <c r="DW259" i="1"/>
  <c r="F259" i="1"/>
  <c r="EW258" i="1"/>
  <c r="AQ258" i="1"/>
  <c r="BC258" i="1"/>
  <c r="ES258" i="1"/>
  <c r="AL258" i="1"/>
  <c r="BS258" i="1"/>
  <c r="EU258" i="1"/>
  <c r="AN258" i="1"/>
  <c r="BB258" i="1"/>
  <c r="ET258" i="1"/>
  <c r="AM258" i="1"/>
  <c r="BA258" i="1"/>
  <c r="EV258" i="1"/>
  <c r="AO258" i="1"/>
  <c r="I258" i="1"/>
  <c r="DH319" i="3" s="1"/>
  <c r="DW258" i="1"/>
  <c r="BC257" i="1"/>
  <c r="ES257" i="1"/>
  <c r="AL257" i="1"/>
  <c r="DW257" i="1"/>
  <c r="F257" i="1"/>
  <c r="EW256" i="1"/>
  <c r="AQ256" i="1"/>
  <c r="BC256" i="1"/>
  <c r="ES256" i="1"/>
  <c r="AL256" i="1"/>
  <c r="BS256" i="1"/>
  <c r="EU256" i="1"/>
  <c r="AN256" i="1"/>
  <c r="BB256" i="1"/>
  <c r="ET256" i="1"/>
  <c r="AM256" i="1"/>
  <c r="BA256" i="1"/>
  <c r="EV256" i="1"/>
  <c r="AO256" i="1"/>
  <c r="I256" i="1"/>
  <c r="DW256" i="1"/>
  <c r="BC255" i="1"/>
  <c r="ES255" i="1"/>
  <c r="AL255" i="1"/>
  <c r="DW255" i="1"/>
  <c r="F255" i="1"/>
  <c r="EW254" i="1"/>
  <c r="AQ254" i="1"/>
  <c r="BC254" i="1"/>
  <c r="ES254" i="1"/>
  <c r="AL254" i="1"/>
  <c r="BS254" i="1"/>
  <c r="EU254" i="1"/>
  <c r="AN254" i="1"/>
  <c r="BB254" i="1"/>
  <c r="DK306" i="3" s="1"/>
  <c r="ET254" i="1"/>
  <c r="AM254" i="1"/>
  <c r="BA254" i="1"/>
  <c r="EV254" i="1"/>
  <c r="AO254" i="1"/>
  <c r="I254" i="1"/>
  <c r="DW254" i="1"/>
  <c r="BC253" i="1"/>
  <c r="ES253" i="1"/>
  <c r="AL253" i="1"/>
  <c r="DW253" i="1"/>
  <c r="F253" i="1"/>
  <c r="BC252" i="1"/>
  <c r="ES252" i="1"/>
  <c r="AL252" i="1"/>
  <c r="DW252" i="1"/>
  <c r="F252" i="1"/>
  <c r="EW251" i="1"/>
  <c r="AQ251" i="1"/>
  <c r="BC251" i="1"/>
  <c r="ES251" i="1"/>
  <c r="AL251" i="1"/>
  <c r="BS251" i="1"/>
  <c r="EU251" i="1"/>
  <c r="AN251" i="1"/>
  <c r="BB251" i="1"/>
  <c r="ET251" i="1"/>
  <c r="AM251" i="1"/>
  <c r="BA251" i="1"/>
  <c r="EV251" i="1"/>
  <c r="AO251" i="1"/>
  <c r="I251" i="1"/>
  <c r="DW251" i="1"/>
  <c r="IU21" i="8"/>
  <c r="IT21" i="8"/>
  <c r="IS21" i="8"/>
  <c r="IQ21" i="8"/>
  <c r="IP21" i="8"/>
  <c r="IO21" i="8"/>
  <c r="GG21" i="8"/>
  <c r="GF21" i="8"/>
  <c r="GD21" i="8"/>
  <c r="GC21" i="8"/>
  <c r="GA21" i="8"/>
  <c r="FZ21" i="8"/>
  <c r="FY21" i="8"/>
  <c r="IM21" i="8"/>
  <c r="IL21" i="8"/>
  <c r="IJ21" i="8"/>
  <c r="IE21" i="8"/>
  <c r="ID21" i="8"/>
  <c r="IC21" i="8"/>
  <c r="IB21" i="8"/>
  <c r="FW21" i="8"/>
  <c r="FV21" i="8"/>
  <c r="FU21" i="8"/>
  <c r="FT21" i="8"/>
  <c r="FS21" i="8"/>
  <c r="FQ21" i="8"/>
  <c r="FO21" i="8"/>
  <c r="FG21" i="8"/>
  <c r="FD21" i="8"/>
  <c r="FA21" i="8"/>
  <c r="BP688" i="8"/>
  <c r="BO688" i="8"/>
  <c r="BN688" i="8"/>
  <c r="BM688" i="8"/>
  <c r="BL688" i="8"/>
  <c r="BK688" i="8"/>
  <c r="BJ688" i="8"/>
  <c r="BI688" i="8"/>
  <c r="BH688" i="8"/>
  <c r="BG688" i="8"/>
  <c r="BF688" i="8"/>
  <c r="BE688" i="8"/>
  <c r="BD21" i="8"/>
  <c r="BC21" i="8"/>
  <c r="BB21" i="8"/>
  <c r="BA21" i="8"/>
  <c r="AZ21" i="8"/>
  <c r="AY21" i="8"/>
  <c r="DZ21" i="8"/>
  <c r="DY21" i="8"/>
  <c r="DX21" i="8"/>
  <c r="DD21" i="8"/>
  <c r="BC215" i="1"/>
  <c r="ES215" i="1"/>
  <c r="AL215" i="1"/>
  <c r="DW215" i="1"/>
  <c r="F215" i="1"/>
  <c r="BC214" i="1"/>
  <c r="ES214" i="1"/>
  <c r="AL214" i="1"/>
  <c r="DW214" i="1"/>
  <c r="F214" i="1"/>
  <c r="EW213" i="1"/>
  <c r="AQ213" i="1"/>
  <c r="BC213" i="1"/>
  <c r="ES213" i="1"/>
  <c r="AL213" i="1"/>
  <c r="BS213" i="1"/>
  <c r="EU213" i="1"/>
  <c r="AN213" i="1"/>
  <c r="BB213" i="1"/>
  <c r="ET213" i="1"/>
  <c r="AM213" i="1"/>
  <c r="BA213" i="1"/>
  <c r="EV213" i="1"/>
  <c r="AO213" i="1"/>
  <c r="I213" i="1"/>
  <c r="DH285" i="3" s="1"/>
  <c r="DW213" i="1"/>
  <c r="BC212" i="1"/>
  <c r="ES212" i="1"/>
  <c r="AL212" i="1"/>
  <c r="DW212" i="1"/>
  <c r="F212" i="1"/>
  <c r="EW211" i="1"/>
  <c r="AQ211" i="1"/>
  <c r="BC211" i="1"/>
  <c r="ES211" i="1"/>
  <c r="AL211" i="1"/>
  <c r="BS211" i="1"/>
  <c r="EU211" i="1"/>
  <c r="AN211" i="1"/>
  <c r="BB211" i="1"/>
  <c r="ET211" i="1"/>
  <c r="AM211" i="1"/>
  <c r="BA211" i="1"/>
  <c r="EV211" i="1"/>
  <c r="AO211" i="1"/>
  <c r="I211" i="1"/>
  <c r="DH272" i="3" s="1"/>
  <c r="DW211" i="1"/>
  <c r="BC210" i="1"/>
  <c r="ES210" i="1"/>
  <c r="AL210" i="1"/>
  <c r="DW210" i="1"/>
  <c r="F210" i="1"/>
  <c r="EW209" i="1"/>
  <c r="AQ209" i="1"/>
  <c r="BC209" i="1"/>
  <c r="ES209" i="1"/>
  <c r="AL209" i="1"/>
  <c r="BS209" i="1"/>
  <c r="EU209" i="1"/>
  <c r="AN209" i="1"/>
  <c r="BB209" i="1"/>
  <c r="ET209" i="1"/>
  <c r="AM209" i="1"/>
  <c r="BA209" i="1"/>
  <c r="EV209" i="1"/>
  <c r="AO209" i="1"/>
  <c r="I209" i="1"/>
  <c r="DH264" i="3" s="1"/>
  <c r="DW209" i="1"/>
  <c r="BC208" i="1"/>
  <c r="ES208" i="1"/>
  <c r="AL208" i="1"/>
  <c r="DW208" i="1"/>
  <c r="F208" i="1"/>
  <c r="EW207" i="1"/>
  <c r="AQ207" i="1"/>
  <c r="BC207" i="1"/>
  <c r="ES207" i="1"/>
  <c r="AL207" i="1"/>
  <c r="BS207" i="1"/>
  <c r="EU207" i="1"/>
  <c r="AN207" i="1"/>
  <c r="BB207" i="1"/>
  <c r="DK257" i="3" s="1"/>
  <c r="ET207" i="1"/>
  <c r="AM207" i="1"/>
  <c r="BA207" i="1"/>
  <c r="EV207" i="1"/>
  <c r="AO207" i="1"/>
  <c r="I207" i="1"/>
  <c r="DW207" i="1"/>
  <c r="BC206" i="1"/>
  <c r="ES206" i="1"/>
  <c r="AL206" i="1"/>
  <c r="DW206" i="1"/>
  <c r="F206" i="1"/>
  <c r="BC205" i="1"/>
  <c r="ES205" i="1"/>
  <c r="AL205" i="1"/>
  <c r="DW205" i="1"/>
  <c r="F205" i="1"/>
  <c r="EW204" i="1"/>
  <c r="AQ204" i="1"/>
  <c r="BC204" i="1"/>
  <c r="ES204" i="1"/>
  <c r="AL204" i="1"/>
  <c r="BS204" i="1"/>
  <c r="EU204" i="1"/>
  <c r="AN204" i="1"/>
  <c r="BB204" i="1"/>
  <c r="ET204" i="1"/>
  <c r="AM204" i="1"/>
  <c r="BA204" i="1"/>
  <c r="EV204" i="1"/>
  <c r="AO204" i="1"/>
  <c r="I204" i="1"/>
  <c r="DW204" i="1"/>
  <c r="IU19" i="8"/>
  <c r="IT19" i="8"/>
  <c r="IS19" i="8"/>
  <c r="IQ19" i="8"/>
  <c r="IP19" i="8"/>
  <c r="IO19" i="8"/>
  <c r="GG19" i="8"/>
  <c r="GF19" i="8"/>
  <c r="GD19" i="8"/>
  <c r="GC19" i="8"/>
  <c r="GA19" i="8"/>
  <c r="FZ19" i="8"/>
  <c r="FY19" i="8"/>
  <c r="IM19" i="8"/>
  <c r="IL19" i="8"/>
  <c r="IJ19" i="8"/>
  <c r="IE19" i="8"/>
  <c r="ID19" i="8"/>
  <c r="IC19" i="8"/>
  <c r="IB19" i="8"/>
  <c r="FW19" i="8"/>
  <c r="FV19" i="8"/>
  <c r="FU19" i="8"/>
  <c r="FT19" i="8"/>
  <c r="FS19" i="8"/>
  <c r="FQ19" i="8"/>
  <c r="FO19" i="8"/>
  <c r="FG19" i="8"/>
  <c r="FD19" i="8"/>
  <c r="FA19" i="8"/>
  <c r="BP550" i="8"/>
  <c r="BO550" i="8"/>
  <c r="BN550" i="8"/>
  <c r="BM550" i="8"/>
  <c r="BL550" i="8"/>
  <c r="BK550" i="8"/>
  <c r="BJ550" i="8"/>
  <c r="BI550" i="8"/>
  <c r="BH550" i="8"/>
  <c r="BG550" i="8"/>
  <c r="BF550" i="8"/>
  <c r="BE550" i="8"/>
  <c r="BD19" i="8"/>
  <c r="BC19" i="8"/>
  <c r="BB19" i="8"/>
  <c r="BA19" i="8"/>
  <c r="AZ19" i="8"/>
  <c r="AY19" i="8"/>
  <c r="DZ19" i="8"/>
  <c r="DY19" i="8"/>
  <c r="DX19" i="8"/>
  <c r="DD19" i="8"/>
  <c r="BC168" i="1"/>
  <c r="ES168" i="1"/>
  <c r="AL168" i="1"/>
  <c r="DW168" i="1"/>
  <c r="F168" i="1"/>
  <c r="BC167" i="1"/>
  <c r="ES167" i="1"/>
  <c r="AL167" i="1"/>
  <c r="DW167" i="1"/>
  <c r="F167" i="1"/>
  <c r="EW166" i="1"/>
  <c r="AQ166" i="1"/>
  <c r="BC166" i="1"/>
  <c r="ES166" i="1"/>
  <c r="AL166" i="1"/>
  <c r="BS166" i="1"/>
  <c r="EU166" i="1"/>
  <c r="AN166" i="1"/>
  <c r="BB166" i="1"/>
  <c r="ET166" i="1"/>
  <c r="AM166" i="1"/>
  <c r="BA166" i="1"/>
  <c r="EV166" i="1"/>
  <c r="AO166" i="1"/>
  <c r="I166" i="1"/>
  <c r="DH238" i="3" s="1"/>
  <c r="DW166" i="1"/>
  <c r="BC165" i="1"/>
  <c r="ES165" i="1"/>
  <c r="AL165" i="1"/>
  <c r="DW165" i="1"/>
  <c r="F165" i="1"/>
  <c r="EW164" i="1"/>
  <c r="AQ164" i="1"/>
  <c r="BC164" i="1"/>
  <c r="ES164" i="1"/>
  <c r="AL164" i="1"/>
  <c r="BS164" i="1"/>
  <c r="EU164" i="1"/>
  <c r="AN164" i="1"/>
  <c r="BB164" i="1"/>
  <c r="ET164" i="1"/>
  <c r="AM164" i="1"/>
  <c r="BA164" i="1"/>
  <c r="EV164" i="1"/>
  <c r="AO164" i="1"/>
  <c r="I164" i="1"/>
  <c r="DH222" i="3" s="1"/>
  <c r="DW164" i="1"/>
  <c r="BC163" i="1"/>
  <c r="ES163" i="1"/>
  <c r="AL163" i="1"/>
  <c r="DW163" i="1"/>
  <c r="F163" i="1"/>
  <c r="EW162" i="1"/>
  <c r="AQ162" i="1"/>
  <c r="BC162" i="1"/>
  <c r="ES162" i="1"/>
  <c r="AL162" i="1"/>
  <c r="BS162" i="1"/>
  <c r="EU162" i="1"/>
  <c r="AN162" i="1"/>
  <c r="BB162" i="1"/>
  <c r="ET162" i="1"/>
  <c r="AM162" i="1"/>
  <c r="BA162" i="1"/>
  <c r="EV162" i="1"/>
  <c r="AO162" i="1"/>
  <c r="I162" i="1"/>
  <c r="DH214" i="3" s="1"/>
  <c r="DW162" i="1"/>
  <c r="BC161" i="1"/>
  <c r="ES161" i="1"/>
  <c r="AL161" i="1"/>
  <c r="DW161" i="1"/>
  <c r="F161" i="1"/>
  <c r="EW160" i="1"/>
  <c r="AQ160" i="1"/>
  <c r="BC160" i="1"/>
  <c r="ES160" i="1"/>
  <c r="AL160" i="1"/>
  <c r="BS160" i="1"/>
  <c r="EU160" i="1"/>
  <c r="AN160" i="1"/>
  <c r="BB160" i="1"/>
  <c r="DK208" i="3" s="1"/>
  <c r="ET160" i="1"/>
  <c r="AM160" i="1"/>
  <c r="BA160" i="1"/>
  <c r="EV160" i="1"/>
  <c r="AO160" i="1"/>
  <c r="I160" i="1"/>
  <c r="DW160" i="1"/>
  <c r="BC159" i="1"/>
  <c r="ES159" i="1"/>
  <c r="AL159" i="1"/>
  <c r="DW159" i="1"/>
  <c r="F159" i="1"/>
  <c r="BC158" i="1"/>
  <c r="ES158" i="1"/>
  <c r="AL158" i="1"/>
  <c r="DW158" i="1"/>
  <c r="F158" i="1"/>
  <c r="EW157" i="1"/>
  <c r="AQ157" i="1"/>
  <c r="BC157" i="1"/>
  <c r="ES157" i="1"/>
  <c r="AL157" i="1"/>
  <c r="BS157" i="1"/>
  <c r="EU157" i="1"/>
  <c r="AN157" i="1"/>
  <c r="BB157" i="1"/>
  <c r="ET157" i="1"/>
  <c r="AM157" i="1"/>
  <c r="BA157" i="1"/>
  <c r="EV157" i="1"/>
  <c r="AO157" i="1"/>
  <c r="I157" i="1"/>
  <c r="DW157" i="1"/>
  <c r="IU17" i="8"/>
  <c r="IT17" i="8"/>
  <c r="IS17" i="8"/>
  <c r="IQ17" i="8"/>
  <c r="IP17" i="8"/>
  <c r="IO17" i="8"/>
  <c r="GG17" i="8"/>
  <c r="GF17" i="8"/>
  <c r="GD17" i="8"/>
  <c r="GC17" i="8"/>
  <c r="GA17" i="8"/>
  <c r="FZ17" i="8"/>
  <c r="FY17" i="8"/>
  <c r="IM17" i="8"/>
  <c r="IL17" i="8"/>
  <c r="IJ17" i="8"/>
  <c r="IE17" i="8"/>
  <c r="ID17" i="8"/>
  <c r="IC17" i="8"/>
  <c r="IB17" i="8"/>
  <c r="FW17" i="8"/>
  <c r="FV17" i="8"/>
  <c r="FU17" i="8"/>
  <c r="FT17" i="8"/>
  <c r="FS17" i="8"/>
  <c r="FQ17" i="8"/>
  <c r="FO17" i="8"/>
  <c r="FG17" i="8"/>
  <c r="FD17" i="8"/>
  <c r="FA17" i="8"/>
  <c r="BP412" i="8"/>
  <c r="BO412" i="8"/>
  <c r="BN412" i="8"/>
  <c r="BM412" i="8"/>
  <c r="BL412" i="8"/>
  <c r="BK412" i="8"/>
  <c r="BJ412" i="8"/>
  <c r="BI412" i="8"/>
  <c r="BH412" i="8"/>
  <c r="BG412" i="8"/>
  <c r="BF412" i="8"/>
  <c r="BE412" i="8"/>
  <c r="BD17" i="8"/>
  <c r="BC17" i="8"/>
  <c r="BB17" i="8"/>
  <c r="BA17" i="8"/>
  <c r="AZ17" i="8"/>
  <c r="AY17" i="8"/>
  <c r="DZ17" i="8"/>
  <c r="DY17" i="8"/>
  <c r="DX17" i="8"/>
  <c r="DD17" i="8"/>
  <c r="BC121" i="1"/>
  <c r="ES121" i="1"/>
  <c r="AL121" i="1"/>
  <c r="DW121" i="1"/>
  <c r="F121" i="1"/>
  <c r="BC120" i="1"/>
  <c r="ES120" i="1"/>
  <c r="AL120" i="1"/>
  <c r="DW120" i="1"/>
  <c r="F120" i="1"/>
  <c r="BC119" i="1"/>
  <c r="ES119" i="1"/>
  <c r="AL119" i="1"/>
  <c r="DW119" i="1"/>
  <c r="F119" i="1"/>
  <c r="EW118" i="1"/>
  <c r="AQ118" i="1"/>
  <c r="BC118" i="1"/>
  <c r="ES118" i="1"/>
  <c r="AL118" i="1"/>
  <c r="BS118" i="1"/>
  <c r="EU118" i="1"/>
  <c r="AN118" i="1"/>
  <c r="BB118" i="1"/>
  <c r="ET118" i="1"/>
  <c r="AM118" i="1"/>
  <c r="BA118" i="1"/>
  <c r="EV118" i="1"/>
  <c r="AO118" i="1"/>
  <c r="I118" i="1"/>
  <c r="DW118" i="1"/>
  <c r="BC117" i="1"/>
  <c r="ES117" i="1"/>
  <c r="AL117" i="1"/>
  <c r="DW117" i="1"/>
  <c r="F117" i="1"/>
  <c r="BC116" i="1"/>
  <c r="ES116" i="1"/>
  <c r="AL116" i="1"/>
  <c r="DW116" i="1"/>
  <c r="F116" i="1"/>
  <c r="EW115" i="1"/>
  <c r="AQ115" i="1"/>
  <c r="BC115" i="1"/>
  <c r="ES115" i="1"/>
  <c r="AL115" i="1"/>
  <c r="BS115" i="1"/>
  <c r="EU115" i="1"/>
  <c r="AN115" i="1"/>
  <c r="BB115" i="1"/>
  <c r="ET115" i="1"/>
  <c r="AM115" i="1"/>
  <c r="BA115" i="1"/>
  <c r="DK170" i="3" s="1"/>
  <c r="EV115" i="1"/>
  <c r="AO115" i="1"/>
  <c r="I115" i="1"/>
  <c r="DW115" i="1"/>
  <c r="BC114" i="1"/>
  <c r="ES114" i="1"/>
  <c r="AL114" i="1"/>
  <c r="DW114" i="1"/>
  <c r="F114" i="1"/>
  <c r="EW113" i="1"/>
  <c r="AQ113" i="1"/>
  <c r="BC113" i="1"/>
  <c r="DK166" i="3" s="1"/>
  <c r="ES113" i="1"/>
  <c r="AL113" i="1"/>
  <c r="BS113" i="1"/>
  <c r="EU113" i="1"/>
  <c r="AN113" i="1"/>
  <c r="BB113" i="1"/>
  <c r="ET113" i="1"/>
  <c r="AM113" i="1"/>
  <c r="BA113" i="1"/>
  <c r="DK158" i="3" s="1"/>
  <c r="EV113" i="1"/>
  <c r="AO113" i="1"/>
  <c r="I113" i="1"/>
  <c r="DH163" i="3" s="1"/>
  <c r="DW113" i="1"/>
  <c r="BC112" i="1"/>
  <c r="ES112" i="1"/>
  <c r="AL112" i="1"/>
  <c r="DW112" i="1"/>
  <c r="F112" i="1"/>
  <c r="BC111" i="1"/>
  <c r="ES111" i="1"/>
  <c r="AL111" i="1"/>
  <c r="DW111" i="1"/>
  <c r="F111" i="1"/>
  <c r="BC110" i="1"/>
  <c r="ES110" i="1"/>
  <c r="AL110" i="1"/>
  <c r="DW110" i="1"/>
  <c r="F110" i="1"/>
  <c r="EW109" i="1"/>
  <c r="AQ109" i="1"/>
  <c r="BC109" i="1"/>
  <c r="DK156" i="3" s="1"/>
  <c r="ES109" i="1"/>
  <c r="AL109" i="1"/>
  <c r="BS109" i="1"/>
  <c r="EU109" i="1"/>
  <c r="AN109" i="1"/>
  <c r="BB109" i="1"/>
  <c r="ET109" i="1"/>
  <c r="AM109" i="1"/>
  <c r="BA109" i="1"/>
  <c r="DK147" i="3" s="1"/>
  <c r="EV109" i="1"/>
  <c r="AO109" i="1"/>
  <c r="I109" i="1"/>
  <c r="DH147" i="3" s="1"/>
  <c r="DW109" i="1"/>
  <c r="BC108" i="1"/>
  <c r="ES108" i="1"/>
  <c r="AL108" i="1"/>
  <c r="DW108" i="1"/>
  <c r="F108" i="1"/>
  <c r="EW107" i="1"/>
  <c r="AQ107" i="1"/>
  <c r="BC107" i="1"/>
  <c r="ES107" i="1"/>
  <c r="AL107" i="1"/>
  <c r="BS107" i="1"/>
  <c r="EU107" i="1"/>
  <c r="AN107" i="1"/>
  <c r="BB107" i="1"/>
  <c r="ET107" i="1"/>
  <c r="AM107" i="1"/>
  <c r="BA107" i="1"/>
  <c r="DK140" i="3" s="1"/>
  <c r="EV107" i="1"/>
  <c r="AO107" i="1"/>
  <c r="I107" i="1"/>
  <c r="DH139" i="3" s="1"/>
  <c r="DW107" i="1"/>
  <c r="BC106" i="1"/>
  <c r="ES106" i="1"/>
  <c r="AL106" i="1"/>
  <c r="DW106" i="1"/>
  <c r="F106" i="1"/>
  <c r="EW105" i="1"/>
  <c r="AQ105" i="1"/>
  <c r="BC105" i="1"/>
  <c r="DK137" i="3" s="1"/>
  <c r="ES105" i="1"/>
  <c r="AL105" i="1"/>
  <c r="BS105" i="1"/>
  <c r="EU105" i="1"/>
  <c r="AN105" i="1"/>
  <c r="BB105" i="1"/>
  <c r="ET105" i="1"/>
  <c r="AM105" i="1"/>
  <c r="BA105" i="1"/>
  <c r="DK133" i="3" s="1"/>
  <c r="EV105" i="1"/>
  <c r="AO105" i="1"/>
  <c r="I105" i="1"/>
  <c r="DH132" i="3" s="1"/>
  <c r="DW105" i="1"/>
  <c r="BC104" i="1"/>
  <c r="ES104" i="1"/>
  <c r="AL104" i="1"/>
  <c r="DW104" i="1"/>
  <c r="F104" i="1"/>
  <c r="EW103" i="1"/>
  <c r="AQ103" i="1"/>
  <c r="BC103" i="1"/>
  <c r="ES103" i="1"/>
  <c r="AL103" i="1"/>
  <c r="BS103" i="1"/>
  <c r="EU103" i="1"/>
  <c r="AN103" i="1"/>
  <c r="BB103" i="1"/>
  <c r="ET103" i="1"/>
  <c r="AM103" i="1"/>
  <c r="BA103" i="1"/>
  <c r="DK124" i="3" s="1"/>
  <c r="EV103" i="1"/>
  <c r="AO103" i="1"/>
  <c r="I103" i="1"/>
  <c r="DW103" i="1"/>
  <c r="BC102" i="1"/>
  <c r="ES102" i="1"/>
  <c r="AL102" i="1"/>
  <c r="DW102" i="1"/>
  <c r="F102" i="1"/>
  <c r="EW101" i="1"/>
  <c r="AQ101" i="1"/>
  <c r="BC101" i="1"/>
  <c r="ES101" i="1"/>
  <c r="AL101" i="1"/>
  <c r="BS101" i="1"/>
  <c r="EU101" i="1"/>
  <c r="AN101" i="1"/>
  <c r="BB101" i="1"/>
  <c r="ET101" i="1"/>
  <c r="AM101" i="1"/>
  <c r="BA101" i="1"/>
  <c r="DK117" i="3" s="1"/>
  <c r="EV101" i="1"/>
  <c r="AO101" i="1"/>
  <c r="I101" i="1"/>
  <c r="DH120" i="3" s="1"/>
  <c r="DW101" i="1"/>
  <c r="BC100" i="1"/>
  <c r="ES100" i="1"/>
  <c r="AL100" i="1"/>
  <c r="DW100" i="1"/>
  <c r="F100" i="1"/>
  <c r="BC99" i="1"/>
  <c r="ES99" i="1"/>
  <c r="AL99" i="1"/>
  <c r="DW99" i="1"/>
  <c r="F99" i="1"/>
  <c r="EW98" i="1"/>
  <c r="AQ98" i="1"/>
  <c r="BC98" i="1"/>
  <c r="ES98" i="1"/>
  <c r="AL98" i="1"/>
  <c r="BS98" i="1"/>
  <c r="EU98" i="1"/>
  <c r="AN98" i="1"/>
  <c r="BB98" i="1"/>
  <c r="DK111" i="3" s="1"/>
  <c r="ET98" i="1"/>
  <c r="AM98" i="1"/>
  <c r="BA98" i="1"/>
  <c r="DK110" i="3" s="1"/>
  <c r="EV98" i="1"/>
  <c r="AO98" i="1"/>
  <c r="I98" i="1"/>
  <c r="DH110" i="3" s="1"/>
  <c r="DW98" i="1"/>
  <c r="BC97" i="1"/>
  <c r="ES97" i="1"/>
  <c r="AL97" i="1"/>
  <c r="DW97" i="1"/>
  <c r="F97" i="1"/>
  <c r="BC96" i="1"/>
  <c r="ES96" i="1"/>
  <c r="AL96" i="1"/>
  <c r="DW96" i="1"/>
  <c r="F96" i="1"/>
  <c r="BC95" i="1"/>
  <c r="ES95" i="1"/>
  <c r="AL95" i="1"/>
  <c r="DW95" i="1"/>
  <c r="F95" i="1"/>
  <c r="BC94" i="1"/>
  <c r="ES94" i="1"/>
  <c r="AL94" i="1"/>
  <c r="DW94" i="1"/>
  <c r="F94" i="1"/>
  <c r="EW93" i="1"/>
  <c r="AQ93" i="1"/>
  <c r="BC93" i="1"/>
  <c r="ES93" i="1"/>
  <c r="AL93" i="1"/>
  <c r="BS93" i="1"/>
  <c r="EU93" i="1"/>
  <c r="AN93" i="1"/>
  <c r="BB93" i="1"/>
  <c r="ET93" i="1"/>
  <c r="AM93" i="1"/>
  <c r="BA93" i="1"/>
  <c r="DK97" i="3" s="1"/>
  <c r="EV93" i="1"/>
  <c r="AO93" i="1"/>
  <c r="I93" i="1"/>
  <c r="DH97" i="3" s="1"/>
  <c r="DW93" i="1"/>
  <c r="IU15" i="8"/>
  <c r="IT15" i="8"/>
  <c r="IS15" i="8"/>
  <c r="IQ15" i="8"/>
  <c r="IP15" i="8"/>
  <c r="IO15" i="8"/>
  <c r="GG15" i="8"/>
  <c r="GF15" i="8"/>
  <c r="GD15" i="8"/>
  <c r="GC15" i="8"/>
  <c r="GA15" i="8"/>
  <c r="FZ15" i="8"/>
  <c r="FY15" i="8"/>
  <c r="IM15" i="8"/>
  <c r="IL15" i="8"/>
  <c r="IJ15" i="8"/>
  <c r="IE15" i="8"/>
  <c r="ID15" i="8"/>
  <c r="IC15" i="8"/>
  <c r="IB15" i="8"/>
  <c r="FW15" i="8"/>
  <c r="FV15" i="8"/>
  <c r="FU15" i="8"/>
  <c r="FT15" i="8"/>
  <c r="FS15" i="8"/>
  <c r="FQ15" i="8"/>
  <c r="FO15" i="8"/>
  <c r="FG15" i="8"/>
  <c r="FD15" i="8"/>
  <c r="FA15" i="8"/>
  <c r="BP196" i="8"/>
  <c r="BO196" i="8"/>
  <c r="BN196" i="8"/>
  <c r="BM196" i="8"/>
  <c r="BL196" i="8"/>
  <c r="BK196" i="8"/>
  <c r="BJ196" i="8"/>
  <c r="BI196" i="8"/>
  <c r="BH196" i="8"/>
  <c r="BG196" i="8"/>
  <c r="BF196" i="8"/>
  <c r="BE196" i="8"/>
  <c r="BD15" i="8"/>
  <c r="BC15" i="8"/>
  <c r="BB15" i="8"/>
  <c r="BA15" i="8"/>
  <c r="AZ15" i="8"/>
  <c r="AY15" i="8"/>
  <c r="DZ15" i="8"/>
  <c r="DY15" i="8"/>
  <c r="DX15" i="8"/>
  <c r="DD15" i="8"/>
  <c r="BC57" i="1"/>
  <c r="ES57" i="1"/>
  <c r="AL57" i="1"/>
  <c r="DW57" i="1"/>
  <c r="F57" i="1"/>
  <c r="BC56" i="1"/>
  <c r="ES56" i="1"/>
  <c r="AL56" i="1"/>
  <c r="DW56" i="1"/>
  <c r="F56" i="1"/>
  <c r="BC55" i="1"/>
  <c r="ES55" i="1"/>
  <c r="AL55" i="1"/>
  <c r="DW55" i="1"/>
  <c r="F55" i="1"/>
  <c r="EW54" i="1"/>
  <c r="AQ54" i="1"/>
  <c r="BC54" i="1"/>
  <c r="ES54" i="1"/>
  <c r="AL54" i="1"/>
  <c r="BS54" i="1"/>
  <c r="EU54" i="1"/>
  <c r="AN54" i="1"/>
  <c r="BB54" i="1"/>
  <c r="DK92" i="3" s="1"/>
  <c r="ET54" i="1"/>
  <c r="AM54" i="1"/>
  <c r="BA54" i="1"/>
  <c r="DK91" i="3" s="1"/>
  <c r="EV54" i="1"/>
  <c r="AO54" i="1"/>
  <c r="I54" i="1"/>
  <c r="DH91" i="3" s="1"/>
  <c r="DW54" i="1"/>
  <c r="BC53" i="1"/>
  <c r="ES53" i="1"/>
  <c r="AL53" i="1"/>
  <c r="DW53" i="1"/>
  <c r="F53" i="1"/>
  <c r="BC52" i="1"/>
  <c r="ES52" i="1"/>
  <c r="AL52" i="1"/>
  <c r="DW52" i="1"/>
  <c r="F52" i="1"/>
  <c r="EW51" i="1"/>
  <c r="AQ51" i="1"/>
  <c r="BC51" i="1"/>
  <c r="ES51" i="1"/>
  <c r="AL51" i="1"/>
  <c r="BS51" i="1"/>
  <c r="EU51" i="1"/>
  <c r="AN51" i="1"/>
  <c r="BB51" i="1"/>
  <c r="ET51" i="1"/>
  <c r="AM51" i="1"/>
  <c r="BA51" i="1"/>
  <c r="DK78" i="3" s="1"/>
  <c r="EV51" i="1"/>
  <c r="AO51" i="1"/>
  <c r="I51" i="1"/>
  <c r="DH86" i="3" s="1"/>
  <c r="DW51" i="1"/>
  <c r="BC50" i="1"/>
  <c r="ES50" i="1"/>
  <c r="AL50" i="1"/>
  <c r="DW50" i="1"/>
  <c r="F50" i="1"/>
  <c r="BC49" i="1"/>
  <c r="ES49" i="1"/>
  <c r="AL49" i="1"/>
  <c r="DW49" i="1"/>
  <c r="F49" i="1"/>
  <c r="BC48" i="1"/>
  <c r="ES48" i="1"/>
  <c r="AL48" i="1"/>
  <c r="DW48" i="1"/>
  <c r="F48" i="1"/>
  <c r="EW47" i="1"/>
  <c r="AQ47" i="1"/>
  <c r="BC47" i="1"/>
  <c r="DK75" i="3" s="1"/>
  <c r="ES47" i="1"/>
  <c r="AL47" i="1"/>
  <c r="BS47" i="1"/>
  <c r="EU47" i="1"/>
  <c r="AN47" i="1"/>
  <c r="BB47" i="1"/>
  <c r="ET47" i="1"/>
  <c r="AM47" i="1"/>
  <c r="BA47" i="1"/>
  <c r="DK63" i="3" s="1"/>
  <c r="EV47" i="1"/>
  <c r="AO47" i="1"/>
  <c r="I47" i="1"/>
  <c r="DH64" i="3" s="1"/>
  <c r="DW47" i="1"/>
  <c r="BC46" i="1"/>
  <c r="ES46" i="1"/>
  <c r="AL46" i="1"/>
  <c r="DW46" i="1"/>
  <c r="F46" i="1"/>
  <c r="BC45" i="1"/>
  <c r="ES45" i="1"/>
  <c r="AL45" i="1"/>
  <c r="DW45" i="1"/>
  <c r="F45" i="1"/>
  <c r="EW44" i="1"/>
  <c r="AQ44" i="1"/>
  <c r="BC44" i="1"/>
  <c r="ES44" i="1"/>
  <c r="AL44" i="1"/>
  <c r="BS44" i="1"/>
  <c r="EU44" i="1"/>
  <c r="AN44" i="1"/>
  <c r="BB44" i="1"/>
  <c r="ET44" i="1"/>
  <c r="AM44" i="1"/>
  <c r="BA44" i="1"/>
  <c r="DK55" i="3" s="1"/>
  <c r="EV44" i="1"/>
  <c r="AO44" i="1"/>
  <c r="I44" i="1"/>
  <c r="DH59" i="3" s="1"/>
  <c r="DW44" i="1"/>
  <c r="BC43" i="1"/>
  <c r="ES43" i="1"/>
  <c r="AL43" i="1"/>
  <c r="DW43" i="1"/>
  <c r="F43" i="1"/>
  <c r="BC42" i="1"/>
  <c r="ES42" i="1"/>
  <c r="AL42" i="1"/>
  <c r="DW42" i="1"/>
  <c r="F42" i="1"/>
  <c r="EW41" i="1"/>
  <c r="AQ41" i="1"/>
  <c r="BC41" i="1"/>
  <c r="ES41" i="1"/>
  <c r="AL41" i="1"/>
  <c r="BS41" i="1"/>
  <c r="EU41" i="1"/>
  <c r="AN41" i="1"/>
  <c r="BB41" i="1"/>
  <c r="ET41" i="1"/>
  <c r="AM41" i="1"/>
  <c r="BA41" i="1"/>
  <c r="DK46" i="3" s="1"/>
  <c r="EV41" i="1"/>
  <c r="AO41" i="1"/>
  <c r="I41" i="1"/>
  <c r="DH46" i="3" s="1"/>
  <c r="DW41" i="1"/>
  <c r="BC40" i="1"/>
  <c r="ES40" i="1"/>
  <c r="AL40" i="1"/>
  <c r="DW40" i="1"/>
  <c r="F40" i="1"/>
  <c r="EW39" i="1"/>
  <c r="AQ39" i="1"/>
  <c r="BC39" i="1"/>
  <c r="ES39" i="1"/>
  <c r="AL39" i="1"/>
  <c r="BS39" i="1"/>
  <c r="EU39" i="1"/>
  <c r="AN39" i="1"/>
  <c r="BB39" i="1"/>
  <c r="ET39" i="1"/>
  <c r="AM39" i="1"/>
  <c r="BA39" i="1"/>
  <c r="DK38" i="3" s="1"/>
  <c r="EV39" i="1"/>
  <c r="AO39" i="1"/>
  <c r="I39" i="1"/>
  <c r="DH40" i="3" s="1"/>
  <c r="DW39" i="1"/>
  <c r="BC38" i="1"/>
  <c r="ES38" i="1"/>
  <c r="AL38" i="1"/>
  <c r="DW38" i="1"/>
  <c r="F38" i="1"/>
  <c r="BC37" i="1"/>
  <c r="ES37" i="1"/>
  <c r="AL37" i="1"/>
  <c r="DW37" i="1"/>
  <c r="F37" i="1"/>
  <c r="BC36" i="1"/>
  <c r="ES36" i="1"/>
  <c r="AL36" i="1"/>
  <c r="DW36" i="1"/>
  <c r="F36" i="1"/>
  <c r="BC35" i="1"/>
  <c r="ES35" i="1"/>
  <c r="AL35" i="1"/>
  <c r="DW35" i="1"/>
  <c r="F35" i="1"/>
  <c r="EW34" i="1"/>
  <c r="AQ34" i="1"/>
  <c r="BC34" i="1"/>
  <c r="ES34" i="1"/>
  <c r="AL34" i="1"/>
  <c r="BS34" i="1"/>
  <c r="EU34" i="1"/>
  <c r="AN34" i="1"/>
  <c r="BB34" i="1"/>
  <c r="DK30" i="3" s="1"/>
  <c r="ET34" i="1"/>
  <c r="AM34" i="1"/>
  <c r="BA34" i="1"/>
  <c r="DK28" i="3" s="1"/>
  <c r="EV34" i="1"/>
  <c r="AO34" i="1"/>
  <c r="I34" i="1"/>
  <c r="DH29" i="3" s="1"/>
  <c r="DW34" i="1"/>
  <c r="BC33" i="1"/>
  <c r="ES33" i="1"/>
  <c r="AL33" i="1"/>
  <c r="DW33" i="1"/>
  <c r="F33" i="1"/>
  <c r="EW32" i="1"/>
  <c r="AQ32" i="1"/>
  <c r="BC32" i="1"/>
  <c r="ES32" i="1"/>
  <c r="AL32" i="1"/>
  <c r="BS32" i="1"/>
  <c r="EU32" i="1"/>
  <c r="AN32" i="1"/>
  <c r="BB32" i="1"/>
  <c r="ET32" i="1"/>
  <c r="AM32" i="1"/>
  <c r="BA32" i="1"/>
  <c r="DK20" i="3" s="1"/>
  <c r="EV32" i="1"/>
  <c r="AO32" i="1"/>
  <c r="I32" i="1"/>
  <c r="DH20" i="3" s="1"/>
  <c r="DW32" i="1"/>
  <c r="BC31" i="1"/>
  <c r="ES31" i="1"/>
  <c r="AL31" i="1"/>
  <c r="DW31" i="1"/>
  <c r="F31" i="1"/>
  <c r="EW30" i="1"/>
  <c r="AQ30" i="1"/>
  <c r="BC30" i="1"/>
  <c r="ES30" i="1"/>
  <c r="AL30" i="1"/>
  <c r="BS30" i="1"/>
  <c r="EU30" i="1"/>
  <c r="AN30" i="1"/>
  <c r="BB30" i="1"/>
  <c r="ET30" i="1"/>
  <c r="AM30" i="1"/>
  <c r="BA30" i="1"/>
  <c r="DK10" i="3" s="1"/>
  <c r="EV30" i="1"/>
  <c r="AO30" i="1"/>
  <c r="I30" i="1"/>
  <c r="DW30" i="1"/>
  <c r="BC29" i="1"/>
  <c r="ES29" i="1"/>
  <c r="AL29" i="1"/>
  <c r="DW29" i="1"/>
  <c r="F29" i="1"/>
  <c r="EW28" i="1"/>
  <c r="AQ28" i="1"/>
  <c r="BC28" i="1"/>
  <c r="ES28" i="1"/>
  <c r="AL28" i="1"/>
  <c r="BS28" i="1"/>
  <c r="EU28" i="1"/>
  <c r="AN28" i="1"/>
  <c r="BB28" i="1"/>
  <c r="ET28" i="1"/>
  <c r="AM28" i="1"/>
  <c r="BA28" i="1"/>
  <c r="DK2" i="3" s="1"/>
  <c r="EV28" i="1"/>
  <c r="AO28" i="1"/>
  <c r="I28" i="1"/>
  <c r="DH2" i="3" s="1"/>
  <c r="DW28" i="1"/>
  <c r="DH177" i="3" l="1"/>
  <c r="DK3" i="3"/>
  <c r="DK5" i="3"/>
  <c r="DK4" i="3"/>
  <c r="DK49" i="3"/>
  <c r="DK48" i="3"/>
  <c r="DK47" i="3"/>
  <c r="DK218" i="3"/>
  <c r="DK217" i="3"/>
  <c r="DK219" i="3"/>
  <c r="DH204" i="3"/>
  <c r="DH201" i="3"/>
  <c r="DH203" i="3"/>
  <c r="DH202" i="3"/>
  <c r="DH198" i="3"/>
  <c r="DH197" i="3"/>
  <c r="DH200" i="3"/>
  <c r="DH196" i="3"/>
  <c r="DH205" i="3"/>
  <c r="DK204" i="3"/>
  <c r="DK203" i="3"/>
  <c r="DK202" i="3"/>
  <c r="DK205" i="3"/>
  <c r="DK201" i="3"/>
  <c r="DH307" i="3"/>
  <c r="DH309" i="3"/>
  <c r="DH308" i="3"/>
  <c r="DH304" i="3"/>
  <c r="DH305" i="3"/>
  <c r="DK309" i="3"/>
  <c r="DK308" i="3"/>
  <c r="DK307" i="3"/>
  <c r="DK311" i="3"/>
  <c r="DK310" i="3"/>
  <c r="DK320" i="3"/>
  <c r="DK319" i="3"/>
  <c r="DK321" i="3"/>
  <c r="DH346" i="3"/>
  <c r="DH345" i="3"/>
  <c r="DH347" i="3"/>
  <c r="DH343" i="3"/>
  <c r="DH341" i="3"/>
  <c r="DH342" i="3"/>
  <c r="DH340" i="3"/>
  <c r="DK345" i="3"/>
  <c r="DK347" i="3"/>
  <c r="DK346" i="3"/>
  <c r="DK349" i="3"/>
  <c r="DK348" i="3"/>
  <c r="DK358" i="3"/>
  <c r="DK357" i="3"/>
  <c r="DK356" i="3"/>
  <c r="DH375" i="3"/>
  <c r="DH377" i="3"/>
  <c r="DH374" i="3"/>
  <c r="DH376" i="3"/>
  <c r="DH373" i="3"/>
  <c r="DH372" i="3"/>
  <c r="DH371" i="3"/>
  <c r="DH370" i="3"/>
  <c r="DH369" i="3"/>
  <c r="DK374" i="3"/>
  <c r="DK377" i="3"/>
  <c r="DK376" i="3"/>
  <c r="DK373" i="3"/>
  <c r="DK375" i="3"/>
  <c r="DH19" i="3"/>
  <c r="DH45" i="3"/>
  <c r="DH55" i="3"/>
  <c r="DH77" i="3"/>
  <c r="DH109" i="3"/>
  <c r="DH117" i="3"/>
  <c r="DH140" i="3"/>
  <c r="DH157" i="3"/>
  <c r="DH170" i="3"/>
  <c r="DH99" i="3"/>
  <c r="DK57" i="3"/>
  <c r="DK56" i="3"/>
  <c r="DK118" i="3"/>
  <c r="DK120" i="3"/>
  <c r="DK119" i="3"/>
  <c r="DH137" i="3"/>
  <c r="DH135" i="3"/>
  <c r="DH136" i="3"/>
  <c r="DH134" i="3"/>
  <c r="DH138" i="3"/>
  <c r="DK136" i="3"/>
  <c r="DK138" i="3"/>
  <c r="DK150" i="3"/>
  <c r="DK149" i="3"/>
  <c r="DH195" i="3"/>
  <c r="DH193" i="3"/>
  <c r="DH190" i="3"/>
  <c r="DH186" i="3"/>
  <c r="DH192" i="3"/>
  <c r="DH189" i="3"/>
  <c r="DH188" i="3"/>
  <c r="DH185" i="3"/>
  <c r="DH191" i="3"/>
  <c r="DH194" i="3"/>
  <c r="DH183" i="3"/>
  <c r="DK192" i="3"/>
  <c r="DK189" i="3"/>
  <c r="DK195" i="3"/>
  <c r="DK191" i="3"/>
  <c r="DK194" i="3"/>
  <c r="DK190" i="3"/>
  <c r="DH260" i="3"/>
  <c r="DH259" i="3"/>
  <c r="DH258" i="3"/>
  <c r="DH256" i="3"/>
  <c r="DH257" i="3"/>
  <c r="DH255" i="3"/>
  <c r="DK260" i="3"/>
  <c r="DK259" i="3"/>
  <c r="DK258" i="3"/>
  <c r="DK262" i="3"/>
  <c r="DK261" i="3"/>
  <c r="DK273" i="3"/>
  <c r="DK275" i="3"/>
  <c r="DK272" i="3"/>
  <c r="DK274" i="3"/>
  <c r="DK271" i="3"/>
  <c r="DK295" i="3"/>
  <c r="DK294" i="3"/>
  <c r="DH48" i="3"/>
  <c r="DK178" i="3"/>
  <c r="DK181" i="3"/>
  <c r="DK177" i="3"/>
  <c r="DK180" i="3"/>
  <c r="DK179" i="3"/>
  <c r="DK176" i="3"/>
  <c r="DH16" i="3"/>
  <c r="DH13" i="3"/>
  <c r="DH18" i="3"/>
  <c r="DH15" i="3"/>
  <c r="DH12" i="3"/>
  <c r="DH17" i="3"/>
  <c r="DK15" i="3"/>
  <c r="DK18" i="3"/>
  <c r="DK17" i="3"/>
  <c r="DK41" i="3"/>
  <c r="DK40" i="3"/>
  <c r="DK39" i="3"/>
  <c r="DH166" i="3"/>
  <c r="DH162" i="3"/>
  <c r="DH159" i="3"/>
  <c r="DH168" i="3"/>
  <c r="DH165" i="3"/>
  <c r="DH161" i="3"/>
  <c r="DH167" i="3"/>
  <c r="DH164" i="3"/>
  <c r="DK165" i="3"/>
  <c r="DK168" i="3"/>
  <c r="DK167" i="3"/>
  <c r="DK164" i="3"/>
  <c r="DH211" i="3"/>
  <c r="DH210" i="3"/>
  <c r="DH209" i="3"/>
  <c r="DH208" i="3"/>
  <c r="DH207" i="3"/>
  <c r="DH206" i="3"/>
  <c r="DK210" i="3"/>
  <c r="DK209" i="3"/>
  <c r="DK211" i="3"/>
  <c r="DK212" i="3"/>
  <c r="DK213" i="3"/>
  <c r="DK226" i="3"/>
  <c r="DK223" i="3"/>
  <c r="DK225" i="3"/>
  <c r="DK222" i="3"/>
  <c r="DK224" i="3"/>
  <c r="DK245" i="3"/>
  <c r="DK246" i="3"/>
  <c r="DH388" i="3"/>
  <c r="DH385" i="3"/>
  <c r="DH387" i="3"/>
  <c r="DH390" i="3"/>
  <c r="DH386" i="3"/>
  <c r="DH382" i="3"/>
  <c r="DH378" i="3"/>
  <c r="DH389" i="3"/>
  <c r="DH384" i="3"/>
  <c r="DH381" i="3"/>
  <c r="DH379" i="3"/>
  <c r="DK388" i="3"/>
  <c r="DK385" i="3"/>
  <c r="DK387" i="3"/>
  <c r="DK390" i="3"/>
  <c r="DK386" i="3"/>
  <c r="DK389" i="3"/>
  <c r="DH225" i="3"/>
  <c r="DH180" i="3"/>
  <c r="DK193" i="3"/>
  <c r="DK100" i="3"/>
  <c r="DK99" i="3"/>
  <c r="DK101" i="3"/>
  <c r="DK254" i="3"/>
  <c r="DK250" i="3"/>
  <c r="DK253" i="3"/>
  <c r="DK252" i="3"/>
  <c r="DK251" i="3"/>
  <c r="DH23" i="3"/>
  <c r="DK68" i="3"/>
  <c r="DK65" i="3"/>
  <c r="DK67" i="3"/>
  <c r="DK69" i="3"/>
  <c r="DK66" i="3"/>
  <c r="DK197" i="3"/>
  <c r="DK196" i="3"/>
  <c r="DK304" i="3"/>
  <c r="DK305" i="3"/>
  <c r="DK312" i="3"/>
  <c r="DK313" i="3"/>
  <c r="DH338" i="3"/>
  <c r="DH335" i="3"/>
  <c r="DH337" i="3"/>
  <c r="DH334" i="3"/>
  <c r="DH339" i="3"/>
  <c r="DH336" i="3"/>
  <c r="DH333" i="3"/>
  <c r="DH331" i="3"/>
  <c r="DH327" i="3"/>
  <c r="DH330" i="3"/>
  <c r="DH328" i="3"/>
  <c r="DK337" i="3"/>
  <c r="DK334" i="3"/>
  <c r="DK336" i="3"/>
  <c r="DK333" i="3"/>
  <c r="DK339" i="3"/>
  <c r="DK338" i="3"/>
  <c r="DK335" i="3"/>
  <c r="DK341" i="3"/>
  <c r="DK340" i="3"/>
  <c r="DH368" i="3"/>
  <c r="DH367" i="3"/>
  <c r="DH366" i="3"/>
  <c r="DH364" i="3"/>
  <c r="DH363" i="3"/>
  <c r="DH362" i="3"/>
  <c r="DK367" i="3"/>
  <c r="DK366" i="3"/>
  <c r="DK368" i="3"/>
  <c r="DK370" i="3"/>
  <c r="DK369" i="3"/>
  <c r="DK19" i="3"/>
  <c r="DK29" i="3"/>
  <c r="DK45" i="3"/>
  <c r="DK77" i="3"/>
  <c r="DK109" i="3"/>
  <c r="DK132" i="3"/>
  <c r="DK157" i="3"/>
  <c r="DH182" i="3"/>
  <c r="DH67" i="3"/>
  <c r="DH184" i="3"/>
  <c r="DK16" i="3"/>
  <c r="DK221" i="3"/>
  <c r="DK220" i="3"/>
  <c r="DK236" i="3"/>
  <c r="DK238" i="3"/>
  <c r="DK235" i="3"/>
  <c r="DK237" i="3"/>
  <c r="DK234" i="3"/>
  <c r="DH88" i="3"/>
  <c r="DH85" i="3"/>
  <c r="DH81" i="3"/>
  <c r="DH87" i="3"/>
  <c r="DH84" i="3"/>
  <c r="DH83" i="3"/>
  <c r="DH80" i="3"/>
  <c r="DH89" i="3"/>
  <c r="DK88" i="3"/>
  <c r="DK87" i="3"/>
  <c r="DK84" i="3"/>
  <c r="DK86" i="3"/>
  <c r="DK89" i="3"/>
  <c r="DK85" i="3"/>
  <c r="DH130" i="3"/>
  <c r="DH127" i="3"/>
  <c r="DH129" i="3"/>
  <c r="DH126" i="3"/>
  <c r="DH131" i="3"/>
  <c r="DK129" i="3"/>
  <c r="DK131" i="3"/>
  <c r="DK130" i="3"/>
  <c r="DK142" i="3"/>
  <c r="DK141" i="3"/>
  <c r="DK143" i="3"/>
  <c r="DK182" i="3"/>
  <c r="DK183" i="3"/>
  <c r="DK256" i="3"/>
  <c r="DK255" i="3"/>
  <c r="DK265" i="3"/>
  <c r="DK264" i="3"/>
  <c r="DK263" i="3"/>
  <c r="DH292" i="3"/>
  <c r="DH289" i="3"/>
  <c r="DH291" i="3"/>
  <c r="DH288" i="3"/>
  <c r="DH290" i="3"/>
  <c r="DH287" i="3"/>
  <c r="DH284" i="3"/>
  <c r="DH282" i="3"/>
  <c r="DH286" i="3"/>
  <c r="DH283" i="3"/>
  <c r="DH293" i="3"/>
  <c r="DH281" i="3"/>
  <c r="DK292" i="3"/>
  <c r="DK291" i="3"/>
  <c r="DK288" i="3"/>
  <c r="DK290" i="3"/>
  <c r="DK293" i="3"/>
  <c r="DK289" i="3"/>
  <c r="DK297" i="3"/>
  <c r="DK296" i="3"/>
  <c r="DK298" i="3"/>
  <c r="DH402" i="3"/>
  <c r="DH399" i="3"/>
  <c r="DH401" i="3"/>
  <c r="DH398" i="3"/>
  <c r="DH400" i="3"/>
  <c r="DH403" i="3"/>
  <c r="DH396" i="3"/>
  <c r="DH393" i="3"/>
  <c r="DH392" i="3"/>
  <c r="DH395" i="3"/>
  <c r="DH391" i="3"/>
  <c r="DK401" i="3"/>
  <c r="DK398" i="3"/>
  <c r="DK400" i="3"/>
  <c r="DK403" i="3"/>
  <c r="DK399" i="3"/>
  <c r="DK402" i="3"/>
  <c r="DH10" i="3"/>
  <c r="DH37" i="3"/>
  <c r="DH63" i="3"/>
  <c r="DH78" i="3"/>
  <c r="DH124" i="3"/>
  <c r="DH133" i="3"/>
  <c r="DH158" i="3"/>
  <c r="DH14" i="3"/>
  <c r="DH141" i="3"/>
  <c r="DH8" i="3"/>
  <c r="DH4" i="3"/>
  <c r="DH7" i="3"/>
  <c r="DH3" i="3"/>
  <c r="DH9" i="3"/>
  <c r="DH6" i="3"/>
  <c r="DK7" i="3"/>
  <c r="DK6" i="3"/>
  <c r="DK9" i="3"/>
  <c r="DK8" i="3"/>
  <c r="DK21" i="3"/>
  <c r="DK23" i="3"/>
  <c r="DK22" i="3"/>
  <c r="DH51" i="3"/>
  <c r="DH47" i="3"/>
  <c r="DH50" i="3"/>
  <c r="DH53" i="3"/>
  <c r="DH49" i="3"/>
  <c r="DH52" i="3"/>
  <c r="DK50" i="3"/>
  <c r="DK53" i="3"/>
  <c r="DK52" i="3"/>
  <c r="DK51" i="3"/>
  <c r="DH103" i="3"/>
  <c r="DH106" i="3"/>
  <c r="DH101" i="3"/>
  <c r="DH105" i="3"/>
  <c r="DH102" i="3"/>
  <c r="DH100" i="3"/>
  <c r="DH108" i="3"/>
  <c r="DH104" i="3"/>
  <c r="DH107" i="3"/>
  <c r="DK106" i="3"/>
  <c r="DK102" i="3"/>
  <c r="DK105" i="3"/>
  <c r="DK108" i="3"/>
  <c r="DK104" i="3"/>
  <c r="DK107" i="3"/>
  <c r="DH113" i="3"/>
  <c r="DH112" i="3"/>
  <c r="DH115" i="3"/>
  <c r="DH114" i="3"/>
  <c r="DK112" i="3"/>
  <c r="DK115" i="3"/>
  <c r="DK114" i="3"/>
  <c r="DK174" i="3"/>
  <c r="DK171" i="3"/>
  <c r="DK173" i="3"/>
  <c r="DK175" i="3"/>
  <c r="DK172" i="3"/>
  <c r="DK207" i="3"/>
  <c r="DK206" i="3"/>
  <c r="DK215" i="3"/>
  <c r="DK214" i="3"/>
  <c r="DK216" i="3"/>
  <c r="DH242" i="3"/>
  <c r="DH239" i="3"/>
  <c r="DH241" i="3"/>
  <c r="DH244" i="3"/>
  <c r="DH243" i="3"/>
  <c r="DH237" i="3"/>
  <c r="DH234" i="3"/>
  <c r="DH236" i="3"/>
  <c r="DH240" i="3"/>
  <c r="DH233" i="3"/>
  <c r="DH232" i="3"/>
  <c r="DK242" i="3"/>
  <c r="DK239" i="3"/>
  <c r="DK241" i="3"/>
  <c r="DK244" i="3"/>
  <c r="DK240" i="3"/>
  <c r="DK243" i="3"/>
  <c r="DK247" i="3"/>
  <c r="DK249" i="3"/>
  <c r="DK248" i="3"/>
  <c r="DK378" i="3"/>
  <c r="DK379" i="3"/>
  <c r="DH82" i="3"/>
  <c r="DH199" i="3"/>
  <c r="DH306" i="3"/>
  <c r="DH251" i="3"/>
  <c r="DH254" i="3"/>
  <c r="DH253" i="3"/>
  <c r="DH250" i="3"/>
  <c r="DH252" i="3"/>
  <c r="DH248" i="3"/>
  <c r="DH245" i="3"/>
  <c r="DH247" i="3"/>
  <c r="DH246" i="3"/>
  <c r="DH95" i="3"/>
  <c r="DH92" i="3"/>
  <c r="DH94" i="3"/>
  <c r="DH96" i="3"/>
  <c r="DH93" i="3"/>
  <c r="DK94" i="3"/>
  <c r="DK93" i="3"/>
  <c r="DK96" i="3"/>
  <c r="DK95" i="3"/>
  <c r="DK200" i="3"/>
  <c r="DK199" i="3"/>
  <c r="DK198" i="3"/>
  <c r="DH326" i="3"/>
  <c r="DH323" i="3"/>
  <c r="DH325" i="3"/>
  <c r="DH322" i="3"/>
  <c r="DH324" i="3"/>
  <c r="DH321" i="3"/>
  <c r="DH320" i="3"/>
  <c r="DH318" i="3"/>
  <c r="DH317" i="3"/>
  <c r="DK325" i="3"/>
  <c r="DK322" i="3"/>
  <c r="DK324" i="3"/>
  <c r="DK323" i="3"/>
  <c r="DK326" i="3"/>
  <c r="DK327" i="3"/>
  <c r="DK328" i="3"/>
  <c r="DK342" i="3"/>
  <c r="DK344" i="3"/>
  <c r="DK343" i="3"/>
  <c r="DH361" i="3"/>
  <c r="DH360" i="3"/>
  <c r="DH359" i="3"/>
  <c r="DH356" i="3"/>
  <c r="DH354" i="3"/>
  <c r="DH358" i="3"/>
  <c r="DH355" i="3"/>
  <c r="DK360" i="3"/>
  <c r="DK359" i="3"/>
  <c r="DK361" i="3"/>
  <c r="DK363" i="3"/>
  <c r="DK362" i="3"/>
  <c r="DK371" i="3"/>
  <c r="DK372" i="3"/>
  <c r="DH160" i="3"/>
  <c r="DH380" i="3"/>
  <c r="DH146" i="3"/>
  <c r="DK27" i="3"/>
  <c r="DK26" i="3"/>
  <c r="DK25" i="3"/>
  <c r="DK24" i="3"/>
  <c r="DH219" i="3"/>
  <c r="DH218" i="3"/>
  <c r="DH217" i="3"/>
  <c r="DH216" i="3"/>
  <c r="DH212" i="3"/>
  <c r="DH215" i="3"/>
  <c r="DH213" i="3"/>
  <c r="DH61" i="3"/>
  <c r="DH58" i="3"/>
  <c r="DH56" i="3"/>
  <c r="DH60" i="3"/>
  <c r="DK60" i="3"/>
  <c r="DK59" i="3"/>
  <c r="DK62" i="3"/>
  <c r="DK61" i="3"/>
  <c r="DK58" i="3"/>
  <c r="DH119" i="3"/>
  <c r="DH121" i="3"/>
  <c r="DH118" i="3"/>
  <c r="DH123" i="3"/>
  <c r="DH122" i="3"/>
  <c r="DK121" i="3"/>
  <c r="DK123" i="3"/>
  <c r="DK122" i="3"/>
  <c r="DK134" i="3"/>
  <c r="DK135" i="3"/>
  <c r="DH156" i="3"/>
  <c r="DH155" i="3"/>
  <c r="DH152" i="3"/>
  <c r="DH150" i="3"/>
  <c r="DH154" i="3"/>
  <c r="DH151" i="3"/>
  <c r="DH153" i="3"/>
  <c r="DK152" i="3"/>
  <c r="DK155" i="3"/>
  <c r="DK154" i="3"/>
  <c r="DK151" i="3"/>
  <c r="DK153" i="3"/>
  <c r="DK188" i="3"/>
  <c r="DK185" i="3"/>
  <c r="DK187" i="3"/>
  <c r="DK184" i="3"/>
  <c r="DK186" i="3"/>
  <c r="DH279" i="3"/>
  <c r="DH276" i="3"/>
  <c r="DH278" i="3"/>
  <c r="DH280" i="3"/>
  <c r="DH277" i="3"/>
  <c r="DH274" i="3"/>
  <c r="DH271" i="3"/>
  <c r="DH269" i="3"/>
  <c r="DH273" i="3"/>
  <c r="DH270" i="3"/>
  <c r="DK278" i="3"/>
  <c r="DK277" i="3"/>
  <c r="DK280" i="3"/>
  <c r="DK279" i="3"/>
  <c r="DK276" i="3"/>
  <c r="DK282" i="3"/>
  <c r="DK281" i="3"/>
  <c r="DK392" i="3"/>
  <c r="DK391" i="3"/>
  <c r="DK37" i="3"/>
  <c r="DH111" i="3"/>
  <c r="DH329" i="3"/>
  <c r="DK113" i="3"/>
  <c r="DH179" i="3"/>
  <c r="DH176" i="3"/>
  <c r="DH175" i="3"/>
  <c r="DH172" i="3"/>
  <c r="DH178" i="3"/>
  <c r="DH174" i="3"/>
  <c r="DH171" i="3"/>
  <c r="DH181" i="3"/>
  <c r="DK12" i="3"/>
  <c r="DK14" i="3"/>
  <c r="DK13" i="3"/>
  <c r="DH34" i="3"/>
  <c r="DH33" i="3"/>
  <c r="DH36" i="3"/>
  <c r="DH30" i="3"/>
  <c r="DH32" i="3"/>
  <c r="DH35" i="3"/>
  <c r="DH31" i="3"/>
  <c r="DK33" i="3"/>
  <c r="DK36" i="3"/>
  <c r="DK32" i="3"/>
  <c r="DK35" i="3"/>
  <c r="DK31" i="3"/>
  <c r="DH39" i="3"/>
  <c r="DH42" i="3"/>
  <c r="DH41" i="3"/>
  <c r="DH44" i="3"/>
  <c r="DH43" i="3"/>
  <c r="DK42" i="3"/>
  <c r="DK44" i="3"/>
  <c r="DK43" i="3"/>
  <c r="DK161" i="3"/>
  <c r="DK163" i="3"/>
  <c r="DK160" i="3"/>
  <c r="DK162" i="3"/>
  <c r="DK159" i="3"/>
  <c r="DH229" i="3"/>
  <c r="DH231" i="3"/>
  <c r="DH228" i="3"/>
  <c r="DH230" i="3"/>
  <c r="DH227" i="3"/>
  <c r="DH224" i="3"/>
  <c r="DH221" i="3"/>
  <c r="DH226" i="3"/>
  <c r="DH223" i="3"/>
  <c r="DH220" i="3"/>
  <c r="DK228" i="3"/>
  <c r="DK231" i="3"/>
  <c r="DK230" i="3"/>
  <c r="DK227" i="3"/>
  <c r="DK229" i="3"/>
  <c r="DK233" i="3"/>
  <c r="DK232" i="3"/>
  <c r="DK384" i="3"/>
  <c r="DK381" i="3"/>
  <c r="DK383" i="3"/>
  <c r="DK380" i="3"/>
  <c r="DK382" i="3"/>
  <c r="DH1" i="3"/>
  <c r="DH11" i="3"/>
  <c r="DH28" i="3"/>
  <c r="DH38" i="3"/>
  <c r="DH54" i="3"/>
  <c r="DH90" i="3"/>
  <c r="DH98" i="3"/>
  <c r="DH116" i="3"/>
  <c r="DH125" i="3"/>
  <c r="DH148" i="3"/>
  <c r="DH169" i="3"/>
  <c r="DH57" i="3"/>
  <c r="DH173" i="3"/>
  <c r="DH275" i="3"/>
  <c r="DH394" i="3"/>
  <c r="DH62" i="3"/>
  <c r="DK103" i="3"/>
  <c r="DH27" i="3"/>
  <c r="DH24" i="3"/>
  <c r="DH22" i="3"/>
  <c r="DH26" i="3"/>
  <c r="DH21" i="3"/>
  <c r="DH249" i="3"/>
  <c r="DH75" i="3"/>
  <c r="DH69" i="3"/>
  <c r="DH66" i="3"/>
  <c r="DH74" i="3"/>
  <c r="DH71" i="3"/>
  <c r="DH68" i="3"/>
  <c r="DH65" i="3"/>
  <c r="DH73" i="3"/>
  <c r="DH70" i="3"/>
  <c r="DH76" i="3"/>
  <c r="DH72" i="3"/>
  <c r="DK71" i="3"/>
  <c r="DK74" i="3"/>
  <c r="DK73" i="3"/>
  <c r="DK70" i="3"/>
  <c r="DK76" i="3"/>
  <c r="DK72" i="3"/>
  <c r="DH314" i="3"/>
  <c r="DH316" i="3"/>
  <c r="DH315" i="3"/>
  <c r="DH313" i="3"/>
  <c r="DH311" i="3"/>
  <c r="DH312" i="3"/>
  <c r="DH310" i="3"/>
  <c r="DK314" i="3"/>
  <c r="DK316" i="3"/>
  <c r="DK315" i="3"/>
  <c r="DK318" i="3"/>
  <c r="DK317" i="3"/>
  <c r="DK330" i="3"/>
  <c r="DK332" i="3"/>
  <c r="DK329" i="3"/>
  <c r="DK331" i="3"/>
  <c r="DH352" i="3"/>
  <c r="DH351" i="3"/>
  <c r="DH353" i="3"/>
  <c r="DH350" i="3"/>
  <c r="DH349" i="3"/>
  <c r="DH348" i="3"/>
  <c r="DK352" i="3"/>
  <c r="DK351" i="3"/>
  <c r="DK353" i="3"/>
  <c r="DK354" i="3"/>
  <c r="DK355" i="3"/>
  <c r="DK365" i="3"/>
  <c r="DK364" i="3"/>
  <c r="ER276" i="1"/>
  <c r="DH5" i="3"/>
  <c r="DH128" i="3"/>
  <c r="DH235" i="3"/>
  <c r="DH344" i="3"/>
  <c r="DH25" i="3"/>
  <c r="DK34" i="3"/>
  <c r="DK83" i="3"/>
  <c r="DK80" i="3"/>
  <c r="DK82" i="3"/>
  <c r="DK79" i="3"/>
  <c r="DK81" i="3"/>
  <c r="DK126" i="3"/>
  <c r="DK128" i="3"/>
  <c r="DK127" i="3"/>
  <c r="DH145" i="3"/>
  <c r="DH143" i="3"/>
  <c r="DH144" i="3"/>
  <c r="DH142" i="3"/>
  <c r="DK144" i="3"/>
  <c r="DK146" i="3"/>
  <c r="DK145" i="3"/>
  <c r="DH266" i="3"/>
  <c r="DH268" i="3"/>
  <c r="DH267" i="3"/>
  <c r="DH263" i="3"/>
  <c r="DH265" i="3"/>
  <c r="DH262" i="3"/>
  <c r="DH261" i="3"/>
  <c r="DK268" i="3"/>
  <c r="DK267" i="3"/>
  <c r="DK266" i="3"/>
  <c r="DK269" i="3"/>
  <c r="DK270" i="3"/>
  <c r="DK286" i="3"/>
  <c r="DK283" i="3"/>
  <c r="DK285" i="3"/>
  <c r="DK287" i="3"/>
  <c r="DK284" i="3"/>
  <c r="DH301" i="3"/>
  <c r="DH300" i="3"/>
  <c r="DH303" i="3"/>
  <c r="DH302" i="3"/>
  <c r="DH299" i="3"/>
  <c r="DH298" i="3"/>
  <c r="DH297" i="3"/>
  <c r="DH295" i="3"/>
  <c r="DH294" i="3"/>
  <c r="DK300" i="3"/>
  <c r="DK303" i="3"/>
  <c r="DK299" i="3"/>
  <c r="DK302" i="3"/>
  <c r="DK301" i="3"/>
  <c r="DK395" i="3"/>
  <c r="DK397" i="3"/>
  <c r="DK394" i="3"/>
  <c r="DK396" i="3"/>
  <c r="DK393" i="3"/>
  <c r="DH79" i="3"/>
  <c r="DH187" i="3"/>
  <c r="DH296" i="3"/>
  <c r="AK276" i="1"/>
  <c r="AK273" i="1"/>
  <c r="ER273" i="1"/>
  <c r="ER270" i="1"/>
  <c r="AK270" i="1"/>
  <c r="ER268" i="1"/>
  <c r="ER266" i="1"/>
  <c r="AK268" i="1"/>
  <c r="AK266" i="1"/>
  <c r="AK264" i="1"/>
  <c r="ER264" i="1"/>
  <c r="AK262" i="1"/>
  <c r="ER262" i="1"/>
  <c r="ER260" i="1"/>
  <c r="AK260" i="1"/>
  <c r="ER256" i="1"/>
  <c r="ER258" i="1"/>
  <c r="AK258" i="1"/>
  <c r="AK256" i="1"/>
  <c r="ER254" i="1"/>
  <c r="AK254" i="1"/>
  <c r="ER251" i="1"/>
  <c r="ER164" i="1"/>
  <c r="FJ21" i="8"/>
  <c r="AK251" i="1"/>
  <c r="ER213" i="1"/>
  <c r="ER211" i="1"/>
  <c r="AK213" i="1"/>
  <c r="AK211" i="1"/>
  <c r="AK209" i="1"/>
  <c r="ER209" i="1"/>
  <c r="ER207" i="1"/>
  <c r="ER204" i="1"/>
  <c r="AK207" i="1"/>
  <c r="FJ19" i="8"/>
  <c r="AK204" i="1"/>
  <c r="ER166" i="1"/>
  <c r="AK166" i="1"/>
  <c r="AK164" i="1"/>
  <c r="ER162" i="1"/>
  <c r="AK162" i="1"/>
  <c r="ER160" i="1"/>
  <c r="FJ17" i="8"/>
  <c r="AK160" i="1"/>
  <c r="ER157" i="1"/>
  <c r="AK157" i="1"/>
  <c r="ER113" i="1"/>
  <c r="AK118" i="1"/>
  <c r="ER118" i="1"/>
  <c r="ER115" i="1"/>
  <c r="AK115" i="1"/>
  <c r="AK113" i="1"/>
  <c r="ER109" i="1"/>
  <c r="AK109" i="1"/>
  <c r="ER107" i="1"/>
  <c r="AK107" i="1"/>
  <c r="AK105" i="1"/>
  <c r="ER105" i="1"/>
  <c r="ER101" i="1"/>
  <c r="ER103" i="1"/>
  <c r="AK103" i="1"/>
  <c r="AK101" i="1"/>
  <c r="ER98" i="1"/>
  <c r="AK98" i="1"/>
  <c r="ER93" i="1"/>
  <c r="AK93" i="1"/>
  <c r="ER54" i="1"/>
  <c r="AK54" i="1"/>
  <c r="ER51" i="1"/>
  <c r="AK51" i="1"/>
  <c r="AK47" i="1"/>
  <c r="ER47" i="1"/>
  <c r="ER44" i="1"/>
  <c r="AK44" i="1"/>
  <c r="ER41" i="1"/>
  <c r="AK41" i="1"/>
  <c r="AK39" i="1"/>
  <c r="ER39" i="1"/>
  <c r="ER34" i="1"/>
  <c r="AK34" i="1"/>
  <c r="ER32" i="1"/>
  <c r="AK32" i="1"/>
  <c r="ER30" i="1"/>
  <c r="AK30" i="1"/>
  <c r="ER28" i="1"/>
  <c r="AK28" i="1"/>
  <c r="A1" i="4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1" i="3"/>
  <c r="Y1" i="3"/>
  <c r="CX1" i="3" s="1"/>
  <c r="CU1" i="3"/>
  <c r="CV1" i="3"/>
  <c r="CY1" i="3"/>
  <c r="CZ1" i="3"/>
  <c r="DB1" i="3" s="1"/>
  <c r="DA1" i="3"/>
  <c r="DC1" i="3"/>
  <c r="A2" i="3"/>
  <c r="Y2" i="3"/>
  <c r="CX2" i="3"/>
  <c r="DG2" i="3" s="1"/>
  <c r="CY2" i="3"/>
  <c r="CZ2" i="3"/>
  <c r="DB2" i="3" s="1"/>
  <c r="DA2" i="3"/>
  <c r="DC2" i="3"/>
  <c r="A3" i="3"/>
  <c r="Y3" i="3"/>
  <c r="CW3" i="3" s="1"/>
  <c r="CX3" i="3"/>
  <c r="DF3" i="3" s="1"/>
  <c r="CY3" i="3"/>
  <c r="CZ3" i="3"/>
  <c r="DA3" i="3"/>
  <c r="DB3" i="3"/>
  <c r="DC3" i="3"/>
  <c r="A4" i="3"/>
  <c r="Y4" i="3"/>
  <c r="CX4" i="3" s="1"/>
  <c r="CY4" i="3"/>
  <c r="CZ4" i="3"/>
  <c r="DB4" i="3" s="1"/>
  <c r="DA4" i="3"/>
  <c r="DC4" i="3"/>
  <c r="A5" i="3"/>
  <c r="Y5" i="3"/>
  <c r="CW5" i="3"/>
  <c r="CX5" i="3"/>
  <c r="DF5" i="3" s="1"/>
  <c r="CY5" i="3"/>
  <c r="CZ5" i="3"/>
  <c r="DA5" i="3"/>
  <c r="DB5" i="3"/>
  <c r="DC5" i="3"/>
  <c r="A6" i="3"/>
  <c r="CX6" i="3"/>
  <c r="CY6" i="3"/>
  <c r="CZ6" i="3"/>
  <c r="DB6" i="3" s="1"/>
  <c r="DA6" i="3"/>
  <c r="DC6" i="3"/>
  <c r="A7" i="3"/>
  <c r="CX7" i="3"/>
  <c r="CY7" i="3"/>
  <c r="CZ7" i="3"/>
  <c r="DB7" i="3" s="1"/>
  <c r="DA7" i="3"/>
  <c r="DC7" i="3"/>
  <c r="A8" i="3"/>
  <c r="CX8" i="3"/>
  <c r="CY8" i="3"/>
  <c r="CZ8" i="3"/>
  <c r="DB8" i="3" s="1"/>
  <c r="DA8" i="3"/>
  <c r="DC8" i="3"/>
  <c r="A9" i="3"/>
  <c r="Y9" i="3"/>
  <c r="CX9" i="3"/>
  <c r="DF9" i="3" s="1"/>
  <c r="DJ9" i="3" s="1"/>
  <c r="CY9" i="3"/>
  <c r="CZ9" i="3"/>
  <c r="DA9" i="3"/>
  <c r="DB9" i="3"/>
  <c r="DC9" i="3"/>
  <c r="A10" i="3"/>
  <c r="Y10" i="3"/>
  <c r="CV10" i="3" s="1"/>
  <c r="CU10" i="3"/>
  <c r="CY10" i="3"/>
  <c r="CZ10" i="3"/>
  <c r="DA10" i="3"/>
  <c r="DB10" i="3"/>
  <c r="DC10" i="3"/>
  <c r="A11" i="3"/>
  <c r="Y11" i="3"/>
  <c r="CX11" i="3" s="1"/>
  <c r="CY11" i="3"/>
  <c r="CZ11" i="3"/>
  <c r="DA11" i="3"/>
  <c r="DB11" i="3"/>
  <c r="DC11" i="3"/>
  <c r="A12" i="3"/>
  <c r="Y12" i="3"/>
  <c r="CW12" i="3" s="1"/>
  <c r="CY12" i="3"/>
  <c r="CZ12" i="3"/>
  <c r="DB12" i="3" s="1"/>
  <c r="DA12" i="3"/>
  <c r="DC12" i="3"/>
  <c r="A13" i="3"/>
  <c r="Y13" i="3"/>
  <c r="CW13" i="3" s="1"/>
  <c r="CX13" i="3"/>
  <c r="DF13" i="3" s="1"/>
  <c r="CY13" i="3"/>
  <c r="CZ13" i="3"/>
  <c r="DA13" i="3"/>
  <c r="DB13" i="3"/>
  <c r="DC13" i="3"/>
  <c r="A14" i="3"/>
  <c r="Y14" i="3"/>
  <c r="CX14" i="3" s="1"/>
  <c r="CY14" i="3"/>
  <c r="CZ14" i="3"/>
  <c r="DB14" i="3" s="1"/>
  <c r="DA14" i="3"/>
  <c r="DC14" i="3"/>
  <c r="A15" i="3"/>
  <c r="CX15" i="3"/>
  <c r="CY15" i="3"/>
  <c r="CZ15" i="3"/>
  <c r="DB15" i="3" s="1"/>
  <c r="DA15" i="3"/>
  <c r="DC15" i="3"/>
  <c r="A16" i="3"/>
  <c r="CX16" i="3"/>
  <c r="CY16" i="3"/>
  <c r="CZ16" i="3"/>
  <c r="DA16" i="3"/>
  <c r="DB16" i="3"/>
  <c r="DC16" i="3"/>
  <c r="A17" i="3"/>
  <c r="CX17" i="3"/>
  <c r="CY17" i="3"/>
  <c r="CZ17" i="3"/>
  <c r="DB17" i="3" s="1"/>
  <c r="DA17" i="3"/>
  <c r="DC17" i="3"/>
  <c r="A18" i="3"/>
  <c r="Y18" i="3"/>
  <c r="CX18" i="3"/>
  <c r="DG18" i="3" s="1"/>
  <c r="CY18" i="3"/>
  <c r="CZ18" i="3"/>
  <c r="DB18" i="3" s="1"/>
  <c r="DA18" i="3"/>
  <c r="DC18" i="3"/>
  <c r="A19" i="3"/>
  <c r="Y19" i="3"/>
  <c r="CX19" i="3" s="1"/>
  <c r="CU19" i="3"/>
  <c r="CV19" i="3"/>
  <c r="CY19" i="3"/>
  <c r="CZ19" i="3"/>
  <c r="DB19" i="3" s="1"/>
  <c r="DA19" i="3"/>
  <c r="DC19" i="3"/>
  <c r="A20" i="3"/>
  <c r="Y20" i="3"/>
  <c r="CX20" i="3"/>
  <c r="CY20" i="3"/>
  <c r="CZ20" i="3"/>
  <c r="DB20" i="3" s="1"/>
  <c r="DA20" i="3"/>
  <c r="DC20" i="3"/>
  <c r="A21" i="3"/>
  <c r="Y21" i="3"/>
  <c r="CW21" i="3"/>
  <c r="CX21" i="3"/>
  <c r="DF21" i="3" s="1"/>
  <c r="CY21" i="3"/>
  <c r="CZ21" i="3"/>
  <c r="DA21" i="3"/>
  <c r="DB21" i="3"/>
  <c r="DC21" i="3"/>
  <c r="A22" i="3"/>
  <c r="Y22" i="3"/>
  <c r="CW22" i="3" s="1"/>
  <c r="CY22" i="3"/>
  <c r="CZ22" i="3"/>
  <c r="DB22" i="3" s="1"/>
  <c r="DA22" i="3"/>
  <c r="DC22" i="3"/>
  <c r="A23" i="3"/>
  <c r="Y23" i="3"/>
  <c r="CW23" i="3" s="1"/>
  <c r="CX23" i="3"/>
  <c r="DF23" i="3" s="1"/>
  <c r="CY23" i="3"/>
  <c r="CZ23" i="3"/>
  <c r="DA23" i="3"/>
  <c r="DB23" i="3"/>
  <c r="DC23" i="3"/>
  <c r="A24" i="3"/>
  <c r="CX24" i="3"/>
  <c r="CY24" i="3"/>
  <c r="CZ24" i="3"/>
  <c r="DB24" i="3" s="1"/>
  <c r="DA24" i="3"/>
  <c r="DC24" i="3"/>
  <c r="A25" i="3"/>
  <c r="CX25" i="3"/>
  <c r="CY25" i="3"/>
  <c r="CZ25" i="3"/>
  <c r="DB25" i="3" s="1"/>
  <c r="DA25" i="3"/>
  <c r="DC25" i="3"/>
  <c r="A26" i="3"/>
  <c r="CX26" i="3"/>
  <c r="CY26" i="3"/>
  <c r="CZ26" i="3"/>
  <c r="DA26" i="3"/>
  <c r="DB26" i="3"/>
  <c r="DC26" i="3"/>
  <c r="A27" i="3"/>
  <c r="Y27" i="3"/>
  <c r="CX27" i="3" s="1"/>
  <c r="CY27" i="3"/>
  <c r="CZ27" i="3"/>
  <c r="DA27" i="3"/>
  <c r="DB27" i="3"/>
  <c r="DC27" i="3"/>
  <c r="A28" i="3"/>
  <c r="Y28" i="3"/>
  <c r="CV28" i="3" s="1"/>
  <c r="CU28" i="3"/>
  <c r="CY28" i="3"/>
  <c r="CZ28" i="3"/>
  <c r="DB28" i="3" s="1"/>
  <c r="DA28" i="3"/>
  <c r="DC28" i="3"/>
  <c r="A29" i="3"/>
  <c r="Y29" i="3"/>
  <c r="CX29" i="3"/>
  <c r="DF29" i="3" s="1"/>
  <c r="CY29" i="3"/>
  <c r="CZ29" i="3"/>
  <c r="DA29" i="3"/>
  <c r="DB29" i="3"/>
  <c r="DC29" i="3"/>
  <c r="A30" i="3"/>
  <c r="Y30" i="3"/>
  <c r="CX30" i="3" s="1"/>
  <c r="CY30" i="3"/>
  <c r="CZ30" i="3"/>
  <c r="DB30" i="3" s="1"/>
  <c r="DA30" i="3"/>
  <c r="DC30" i="3"/>
  <c r="A31" i="3"/>
  <c r="CX31" i="3"/>
  <c r="CY31" i="3"/>
  <c r="CZ31" i="3"/>
  <c r="DB31" i="3" s="1"/>
  <c r="DA31" i="3"/>
  <c r="DC31" i="3"/>
  <c r="A32" i="3"/>
  <c r="CX32" i="3"/>
  <c r="CY32" i="3"/>
  <c r="CZ32" i="3"/>
  <c r="DA32" i="3"/>
  <c r="DB32" i="3"/>
  <c r="DC32" i="3"/>
  <c r="A33" i="3"/>
  <c r="Y33" i="3"/>
  <c r="CX33" i="3" s="1"/>
  <c r="CY33" i="3"/>
  <c r="CZ33" i="3"/>
  <c r="DA33" i="3"/>
  <c r="DB33" i="3"/>
  <c r="DC33" i="3"/>
  <c r="A34" i="3"/>
  <c r="Y34" i="3"/>
  <c r="CX34" i="3" s="1"/>
  <c r="CY34" i="3"/>
  <c r="CZ34" i="3"/>
  <c r="DB34" i="3" s="1"/>
  <c r="DA34" i="3"/>
  <c r="DC34" i="3"/>
  <c r="A35" i="3"/>
  <c r="Y35" i="3"/>
  <c r="CX35" i="3" s="1"/>
  <c r="CY35" i="3"/>
  <c r="CZ35" i="3"/>
  <c r="DA35" i="3"/>
  <c r="DB35" i="3"/>
  <c r="DC35" i="3"/>
  <c r="A36" i="3"/>
  <c r="Y36" i="3"/>
  <c r="CX36" i="3" s="1"/>
  <c r="CY36" i="3"/>
  <c r="CZ36" i="3"/>
  <c r="DA36" i="3"/>
  <c r="DB36" i="3"/>
  <c r="DC36" i="3"/>
  <c r="A37" i="3"/>
  <c r="Y37" i="3"/>
  <c r="CV37" i="3" s="1"/>
  <c r="CU37" i="3"/>
  <c r="CY37" i="3"/>
  <c r="CZ37" i="3"/>
  <c r="DB37" i="3" s="1"/>
  <c r="DA37" i="3"/>
  <c r="DC37" i="3"/>
  <c r="A38" i="3"/>
  <c r="Y38" i="3"/>
  <c r="CX38" i="3"/>
  <c r="DF38" i="3" s="1"/>
  <c r="CY38" i="3"/>
  <c r="CZ38" i="3"/>
  <c r="DA38" i="3"/>
  <c r="DB38" i="3"/>
  <c r="DC38" i="3"/>
  <c r="A39" i="3"/>
  <c r="Y39" i="3"/>
  <c r="CX39" i="3" s="1"/>
  <c r="CY39" i="3"/>
  <c r="CZ39" i="3"/>
  <c r="DB39" i="3" s="1"/>
  <c r="DA39" i="3"/>
  <c r="DC39" i="3"/>
  <c r="A40" i="3"/>
  <c r="Y40" i="3"/>
  <c r="CW40" i="3"/>
  <c r="CX40" i="3"/>
  <c r="DF40" i="3" s="1"/>
  <c r="CY40" i="3"/>
  <c r="CZ40" i="3"/>
  <c r="DA40" i="3"/>
  <c r="DB40" i="3"/>
  <c r="DC40" i="3"/>
  <c r="A41" i="3"/>
  <c r="Y41" i="3"/>
  <c r="CW41" i="3" s="1"/>
  <c r="CY41" i="3"/>
  <c r="CZ41" i="3"/>
  <c r="DB41" i="3" s="1"/>
  <c r="DA41" i="3"/>
  <c r="DC41" i="3"/>
  <c r="A42" i="3"/>
  <c r="CX42" i="3"/>
  <c r="CY42" i="3"/>
  <c r="CZ42" i="3"/>
  <c r="DA42" i="3"/>
  <c r="DB42" i="3"/>
  <c r="DC42" i="3"/>
  <c r="A43" i="3"/>
  <c r="CX43" i="3"/>
  <c r="CY43" i="3"/>
  <c r="CZ43" i="3"/>
  <c r="DA43" i="3"/>
  <c r="DB43" i="3"/>
  <c r="DC43" i="3"/>
  <c r="A44" i="3"/>
  <c r="Y44" i="3"/>
  <c r="CX44" i="3" s="1"/>
  <c r="CY44" i="3"/>
  <c r="CZ44" i="3"/>
  <c r="DB44" i="3" s="1"/>
  <c r="DA44" i="3"/>
  <c r="DC44" i="3"/>
  <c r="A45" i="3"/>
  <c r="Y45" i="3"/>
  <c r="CV45" i="3" s="1"/>
  <c r="CU45" i="3"/>
  <c r="CX45" i="3"/>
  <c r="DF45" i="3" s="1"/>
  <c r="CY45" i="3"/>
  <c r="CZ45" i="3"/>
  <c r="DA45" i="3"/>
  <c r="DB45" i="3"/>
  <c r="DC45" i="3"/>
  <c r="A46" i="3"/>
  <c r="Y46" i="3"/>
  <c r="CX46" i="3" s="1"/>
  <c r="CY46" i="3"/>
  <c r="CZ46" i="3"/>
  <c r="DA46" i="3"/>
  <c r="DB46" i="3"/>
  <c r="DC46" i="3"/>
  <c r="A47" i="3"/>
  <c r="Y47" i="3"/>
  <c r="CW47" i="3" s="1"/>
  <c r="CX47" i="3"/>
  <c r="DF47" i="3" s="1"/>
  <c r="CY47" i="3"/>
  <c r="CZ47" i="3"/>
  <c r="DB47" i="3" s="1"/>
  <c r="DA47" i="3"/>
  <c r="DC47" i="3"/>
  <c r="A48" i="3"/>
  <c r="Y48" i="3"/>
  <c r="CW48" i="3"/>
  <c r="CX48" i="3"/>
  <c r="DF48" i="3" s="1"/>
  <c r="CY48" i="3"/>
  <c r="CZ48" i="3"/>
  <c r="DB48" i="3" s="1"/>
  <c r="DA48" i="3"/>
  <c r="DC48" i="3"/>
  <c r="A49" i="3"/>
  <c r="Y49" i="3"/>
  <c r="CX49" i="3" s="1"/>
  <c r="CW49" i="3"/>
  <c r="CY49" i="3"/>
  <c r="CZ49" i="3"/>
  <c r="DA49" i="3"/>
  <c r="DB49" i="3"/>
  <c r="DC49" i="3"/>
  <c r="A50" i="3"/>
  <c r="CX50" i="3"/>
  <c r="CY50" i="3"/>
  <c r="CZ50" i="3"/>
  <c r="DA50" i="3"/>
  <c r="DB50" i="3"/>
  <c r="DC50" i="3"/>
  <c r="A51" i="3"/>
  <c r="CX51" i="3"/>
  <c r="CY51" i="3"/>
  <c r="CZ51" i="3"/>
  <c r="DB51" i="3" s="1"/>
  <c r="DA51" i="3"/>
  <c r="DC51" i="3"/>
  <c r="A52" i="3"/>
  <c r="Y52" i="3"/>
  <c r="CX52" i="3"/>
  <c r="CY52" i="3"/>
  <c r="CZ52" i="3"/>
  <c r="DB52" i="3" s="1"/>
  <c r="DA52" i="3"/>
  <c r="DC52" i="3"/>
  <c r="A53" i="3"/>
  <c r="Y53" i="3"/>
  <c r="CX53" i="3"/>
  <c r="DF53" i="3" s="1"/>
  <c r="DJ53" i="3" s="1"/>
  <c r="CY53" i="3"/>
  <c r="CZ53" i="3"/>
  <c r="DB53" i="3" s="1"/>
  <c r="DA53" i="3"/>
  <c r="DC53" i="3"/>
  <c r="A54" i="3"/>
  <c r="Y54" i="3"/>
  <c r="CX54" i="3" s="1"/>
  <c r="DF54" i="3" s="1"/>
  <c r="CU54" i="3"/>
  <c r="CV54" i="3"/>
  <c r="CY54" i="3"/>
  <c r="CZ54" i="3"/>
  <c r="DB54" i="3" s="1"/>
  <c r="DA54" i="3"/>
  <c r="DC54" i="3"/>
  <c r="A55" i="3"/>
  <c r="Y55" i="3"/>
  <c r="CX55" i="3" s="1"/>
  <c r="CY55" i="3"/>
  <c r="CZ55" i="3"/>
  <c r="DA55" i="3"/>
  <c r="DB55" i="3"/>
  <c r="DC55" i="3"/>
  <c r="A56" i="3"/>
  <c r="Y56" i="3"/>
  <c r="CY56" i="3"/>
  <c r="CZ56" i="3"/>
  <c r="DB56" i="3" s="1"/>
  <c r="DA56" i="3"/>
  <c r="DC56" i="3"/>
  <c r="A57" i="3"/>
  <c r="Y57" i="3"/>
  <c r="CW57" i="3" s="1"/>
  <c r="CX57" i="3"/>
  <c r="CY57" i="3"/>
  <c r="CZ57" i="3"/>
  <c r="DA57" i="3"/>
  <c r="DB57" i="3"/>
  <c r="DC57" i="3"/>
  <c r="A58" i="3"/>
  <c r="Y58" i="3"/>
  <c r="CX58" i="3"/>
  <c r="CY58" i="3"/>
  <c r="CZ58" i="3"/>
  <c r="DA58" i="3"/>
  <c r="DB58" i="3"/>
  <c r="DC58" i="3"/>
  <c r="A59" i="3"/>
  <c r="CX59" i="3"/>
  <c r="CY59" i="3"/>
  <c r="CZ59" i="3"/>
  <c r="DB59" i="3" s="1"/>
  <c r="DA59" i="3"/>
  <c r="DC59" i="3"/>
  <c r="A60" i="3"/>
  <c r="CX60" i="3"/>
  <c r="CY60" i="3"/>
  <c r="CZ60" i="3"/>
  <c r="DB60" i="3" s="1"/>
  <c r="DA60" i="3"/>
  <c r="DC60" i="3"/>
  <c r="A61" i="3"/>
  <c r="CX61" i="3"/>
  <c r="CY61" i="3"/>
  <c r="CZ61" i="3"/>
  <c r="DA61" i="3"/>
  <c r="DB61" i="3"/>
  <c r="DC61" i="3"/>
  <c r="A62" i="3"/>
  <c r="Y62" i="3"/>
  <c r="CX62" i="3" s="1"/>
  <c r="DG62" i="3" s="1"/>
  <c r="CY62" i="3"/>
  <c r="CZ62" i="3"/>
  <c r="DA62" i="3"/>
  <c r="DB62" i="3"/>
  <c r="DC62" i="3"/>
  <c r="A63" i="3"/>
  <c r="Y63" i="3"/>
  <c r="CV63" i="3" s="1"/>
  <c r="CU63" i="3"/>
  <c r="CX63" i="3"/>
  <c r="CY63" i="3"/>
  <c r="CZ63" i="3"/>
  <c r="DA63" i="3"/>
  <c r="DB63" i="3"/>
  <c r="DC63" i="3"/>
  <c r="A64" i="3"/>
  <c r="Y64" i="3"/>
  <c r="CX64" i="3"/>
  <c r="CY64" i="3"/>
  <c r="CZ64" i="3"/>
  <c r="DA64" i="3"/>
  <c r="DB64" i="3"/>
  <c r="DC64" i="3"/>
  <c r="A65" i="3"/>
  <c r="Y65" i="3"/>
  <c r="CX65" i="3" s="1"/>
  <c r="CY65" i="3"/>
  <c r="CZ65" i="3"/>
  <c r="DB65" i="3" s="1"/>
  <c r="DA65" i="3"/>
  <c r="DC65" i="3"/>
  <c r="A66" i="3"/>
  <c r="Y66" i="3"/>
  <c r="CW66" i="3"/>
  <c r="CX66" i="3"/>
  <c r="DF66" i="3" s="1"/>
  <c r="CY66" i="3"/>
  <c r="CZ66" i="3"/>
  <c r="DA66" i="3"/>
  <c r="DB66" i="3"/>
  <c r="DC66" i="3"/>
  <c r="A67" i="3"/>
  <c r="Y67" i="3"/>
  <c r="CY67" i="3"/>
  <c r="CZ67" i="3"/>
  <c r="DB67" i="3" s="1"/>
  <c r="DA67" i="3"/>
  <c r="DC67" i="3"/>
  <c r="A68" i="3"/>
  <c r="Y68" i="3"/>
  <c r="CW68" i="3"/>
  <c r="CX68" i="3"/>
  <c r="CY68" i="3"/>
  <c r="CZ68" i="3"/>
  <c r="DA68" i="3"/>
  <c r="DB68" i="3"/>
  <c r="DC68" i="3"/>
  <c r="A69" i="3"/>
  <c r="Y69" i="3"/>
  <c r="CX69" i="3" s="1"/>
  <c r="CY69" i="3"/>
  <c r="CZ69" i="3"/>
  <c r="DB69" i="3" s="1"/>
  <c r="DA69" i="3"/>
  <c r="DC69" i="3"/>
  <c r="A70" i="3"/>
  <c r="CX70" i="3"/>
  <c r="CY70" i="3"/>
  <c r="CZ70" i="3"/>
  <c r="DA70" i="3"/>
  <c r="DB70" i="3"/>
  <c r="DC70" i="3"/>
  <c r="A71" i="3"/>
  <c r="CX71" i="3"/>
  <c r="CY71" i="3"/>
  <c r="CZ71" i="3"/>
  <c r="DA71" i="3"/>
  <c r="DB71" i="3"/>
  <c r="DC71" i="3"/>
  <c r="A72" i="3"/>
  <c r="CX72" i="3"/>
  <c r="CY72" i="3"/>
  <c r="CZ72" i="3"/>
  <c r="DB72" i="3" s="1"/>
  <c r="DA72" i="3"/>
  <c r="DC72" i="3"/>
  <c r="A73" i="3"/>
  <c r="CX73" i="3"/>
  <c r="CY73" i="3"/>
  <c r="CZ73" i="3"/>
  <c r="DB73" i="3" s="1"/>
  <c r="DA73" i="3"/>
  <c r="DC73" i="3"/>
  <c r="A74" i="3"/>
  <c r="Y74" i="3"/>
  <c r="CX74" i="3"/>
  <c r="DG74" i="3" s="1"/>
  <c r="CY74" i="3"/>
  <c r="CZ74" i="3"/>
  <c r="DA74" i="3"/>
  <c r="DB74" i="3"/>
  <c r="DC74" i="3"/>
  <c r="A75" i="3"/>
  <c r="Y75" i="3"/>
  <c r="CX75" i="3" s="1"/>
  <c r="CY75" i="3"/>
  <c r="CZ75" i="3"/>
  <c r="DA75" i="3"/>
  <c r="DB75" i="3"/>
  <c r="DC75" i="3"/>
  <c r="A76" i="3"/>
  <c r="Y76" i="3"/>
  <c r="CX76" i="3" s="1"/>
  <c r="DG76" i="3" s="1"/>
  <c r="CY76" i="3"/>
  <c r="CZ76" i="3"/>
  <c r="DB76" i="3" s="1"/>
  <c r="DA76" i="3"/>
  <c r="DC76" i="3"/>
  <c r="A77" i="3"/>
  <c r="Y77" i="3"/>
  <c r="CU77" i="3"/>
  <c r="CV77" i="3"/>
  <c r="CX77" i="3"/>
  <c r="CY77" i="3"/>
  <c r="CZ77" i="3"/>
  <c r="DA77" i="3"/>
  <c r="DB77" i="3"/>
  <c r="DC77" i="3"/>
  <c r="A78" i="3"/>
  <c r="Y78" i="3"/>
  <c r="CX78" i="3" s="1"/>
  <c r="CY78" i="3"/>
  <c r="CZ78" i="3"/>
  <c r="DB78" i="3" s="1"/>
  <c r="DA78" i="3"/>
  <c r="DC78" i="3"/>
  <c r="A79" i="3"/>
  <c r="Y79" i="3"/>
  <c r="CW79" i="3"/>
  <c r="CX79" i="3"/>
  <c r="CY79" i="3"/>
  <c r="CZ79" i="3"/>
  <c r="DA79" i="3"/>
  <c r="DB79" i="3"/>
  <c r="DC79" i="3"/>
  <c r="A80" i="3"/>
  <c r="Y80" i="3"/>
  <c r="CX80" i="3" s="1"/>
  <c r="DG80" i="3" s="1"/>
  <c r="CW80" i="3"/>
  <c r="CY80" i="3"/>
  <c r="CZ80" i="3"/>
  <c r="DB80" i="3" s="1"/>
  <c r="DA80" i="3"/>
  <c r="DC80" i="3"/>
  <c r="A81" i="3"/>
  <c r="Y81" i="3"/>
  <c r="CW81" i="3"/>
  <c r="CX81" i="3"/>
  <c r="DG81" i="3" s="1"/>
  <c r="CY81" i="3"/>
  <c r="CZ81" i="3"/>
  <c r="DA81" i="3"/>
  <c r="DB81" i="3"/>
  <c r="DC81" i="3"/>
  <c r="A82" i="3"/>
  <c r="Y82" i="3"/>
  <c r="CX82" i="3" s="1"/>
  <c r="DG82" i="3" s="1"/>
  <c r="CW82" i="3"/>
  <c r="CY82" i="3"/>
  <c r="CZ82" i="3"/>
  <c r="DB82" i="3" s="1"/>
  <c r="DA82" i="3"/>
  <c r="DC82" i="3"/>
  <c r="A83" i="3"/>
  <c r="Y83" i="3"/>
  <c r="CW83" i="3"/>
  <c r="CX83" i="3"/>
  <c r="CY83" i="3"/>
  <c r="CZ83" i="3"/>
  <c r="DA83" i="3"/>
  <c r="DB83" i="3"/>
  <c r="DC83" i="3"/>
  <c r="A84" i="3"/>
  <c r="CX84" i="3"/>
  <c r="CY84" i="3"/>
  <c r="CZ84" i="3"/>
  <c r="DA84" i="3"/>
  <c r="DB84" i="3"/>
  <c r="DC84" i="3"/>
  <c r="A85" i="3"/>
  <c r="CX85" i="3"/>
  <c r="CY85" i="3"/>
  <c r="CZ85" i="3"/>
  <c r="DB85" i="3" s="1"/>
  <c r="DA85" i="3"/>
  <c r="DC85" i="3"/>
  <c r="A86" i="3"/>
  <c r="CX86" i="3"/>
  <c r="CY86" i="3"/>
  <c r="CZ86" i="3"/>
  <c r="DB86" i="3" s="1"/>
  <c r="DA86" i="3"/>
  <c r="DC86" i="3"/>
  <c r="A87" i="3"/>
  <c r="CX87" i="3"/>
  <c r="CY87" i="3"/>
  <c r="CZ87" i="3"/>
  <c r="DA87" i="3"/>
  <c r="DB87" i="3"/>
  <c r="DC87" i="3"/>
  <c r="A88" i="3"/>
  <c r="Y88" i="3"/>
  <c r="CX88" i="3"/>
  <c r="CY88" i="3"/>
  <c r="CZ88" i="3"/>
  <c r="DA88" i="3"/>
  <c r="DB88" i="3"/>
  <c r="DC88" i="3"/>
  <c r="A89" i="3"/>
  <c r="Y89" i="3"/>
  <c r="CX89" i="3" s="1"/>
  <c r="DG89" i="3" s="1"/>
  <c r="CY89" i="3"/>
  <c r="CZ89" i="3"/>
  <c r="DB89" i="3" s="1"/>
  <c r="DA89" i="3"/>
  <c r="DC89" i="3"/>
  <c r="A90" i="3"/>
  <c r="Y90" i="3"/>
  <c r="CU90" i="3"/>
  <c r="CV90" i="3"/>
  <c r="CX90" i="3"/>
  <c r="DG90" i="3" s="1"/>
  <c r="CY90" i="3"/>
  <c r="CZ90" i="3"/>
  <c r="DA90" i="3"/>
  <c r="DB90" i="3"/>
  <c r="DC90" i="3"/>
  <c r="A91" i="3"/>
  <c r="Y91" i="3"/>
  <c r="CX91" i="3" s="1"/>
  <c r="CY91" i="3"/>
  <c r="CZ91" i="3"/>
  <c r="DB91" i="3" s="1"/>
  <c r="DA91" i="3"/>
  <c r="DC91" i="3"/>
  <c r="A92" i="3"/>
  <c r="Y92" i="3"/>
  <c r="CW92" i="3"/>
  <c r="CX92" i="3"/>
  <c r="DF92" i="3" s="1"/>
  <c r="CY92" i="3"/>
  <c r="CZ92" i="3"/>
  <c r="DA92" i="3"/>
  <c r="DB92" i="3"/>
  <c r="DC92" i="3"/>
  <c r="A93" i="3"/>
  <c r="CX93" i="3"/>
  <c r="CY93" i="3"/>
  <c r="CZ93" i="3"/>
  <c r="DB93" i="3" s="1"/>
  <c r="DA93" i="3"/>
  <c r="DC93" i="3"/>
  <c r="A94" i="3"/>
  <c r="Y94" i="3"/>
  <c r="CX94" i="3" s="1"/>
  <c r="CY94" i="3"/>
  <c r="CZ94" i="3"/>
  <c r="DB94" i="3" s="1"/>
  <c r="DA94" i="3"/>
  <c r="DC94" i="3"/>
  <c r="A95" i="3"/>
  <c r="Y95" i="3"/>
  <c r="CX95" i="3"/>
  <c r="DG95" i="3" s="1"/>
  <c r="CY95" i="3"/>
  <c r="CZ95" i="3"/>
  <c r="DA95" i="3"/>
  <c r="DB95" i="3"/>
  <c r="DC95" i="3"/>
  <c r="A96" i="3"/>
  <c r="Y96" i="3"/>
  <c r="CX96" i="3" s="1"/>
  <c r="CY96" i="3"/>
  <c r="CZ96" i="3"/>
  <c r="DA96" i="3"/>
  <c r="DB96" i="3"/>
  <c r="DC96" i="3"/>
  <c r="A97" i="3"/>
  <c r="Y97" i="3"/>
  <c r="CU97" i="3"/>
  <c r="CV97" i="3"/>
  <c r="CX97" i="3"/>
  <c r="DF97" i="3" s="1"/>
  <c r="CY97" i="3"/>
  <c r="CZ97" i="3"/>
  <c r="DA97" i="3"/>
  <c r="DB97" i="3"/>
  <c r="DC97" i="3"/>
  <c r="A98" i="3"/>
  <c r="Y98" i="3"/>
  <c r="CX98" i="3" s="1"/>
  <c r="CY98" i="3"/>
  <c r="CZ98" i="3"/>
  <c r="DB98" i="3" s="1"/>
  <c r="DA98" i="3"/>
  <c r="DC98" i="3"/>
  <c r="A99" i="3"/>
  <c r="Y99" i="3"/>
  <c r="CW99" i="3"/>
  <c r="CX99" i="3"/>
  <c r="DF99" i="3" s="1"/>
  <c r="CY99" i="3"/>
  <c r="CZ99" i="3"/>
  <c r="DA99" i="3"/>
  <c r="DB99" i="3"/>
  <c r="DC99" i="3"/>
  <c r="A100" i="3"/>
  <c r="Y100" i="3"/>
  <c r="CW100" i="3" s="1"/>
  <c r="CY100" i="3"/>
  <c r="CZ100" i="3"/>
  <c r="DB100" i="3" s="1"/>
  <c r="DA100" i="3"/>
  <c r="DC100" i="3"/>
  <c r="A101" i="3"/>
  <c r="Y101" i="3"/>
  <c r="CW101" i="3"/>
  <c r="CX101" i="3"/>
  <c r="DG101" i="3" s="1"/>
  <c r="CY101" i="3"/>
  <c r="CZ101" i="3"/>
  <c r="DA101" i="3"/>
  <c r="DB101" i="3"/>
  <c r="DC101" i="3"/>
  <c r="A102" i="3"/>
  <c r="CX102" i="3"/>
  <c r="CY102" i="3"/>
  <c r="CZ102" i="3"/>
  <c r="DA102" i="3"/>
  <c r="DB102" i="3"/>
  <c r="DC102" i="3"/>
  <c r="A103" i="3"/>
  <c r="CX103" i="3"/>
  <c r="CY103" i="3"/>
  <c r="CZ103" i="3"/>
  <c r="DB103" i="3" s="1"/>
  <c r="DA103" i="3"/>
  <c r="DC103" i="3"/>
  <c r="A104" i="3"/>
  <c r="CX104" i="3"/>
  <c r="CY104" i="3"/>
  <c r="CZ104" i="3"/>
  <c r="DB104" i="3" s="1"/>
  <c r="DA104" i="3"/>
  <c r="DC104" i="3"/>
  <c r="A105" i="3"/>
  <c r="Y105" i="3"/>
  <c r="CX105" i="3" s="1"/>
  <c r="CY105" i="3"/>
  <c r="CZ105" i="3"/>
  <c r="DA105" i="3"/>
  <c r="DB105" i="3"/>
  <c r="DC105" i="3"/>
  <c r="A106" i="3"/>
  <c r="Y106" i="3"/>
  <c r="CX106" i="3" s="1"/>
  <c r="CY106" i="3"/>
  <c r="CZ106" i="3"/>
  <c r="DA106" i="3"/>
  <c r="DB106" i="3"/>
  <c r="DC106" i="3"/>
  <c r="A107" i="3"/>
  <c r="Y107" i="3"/>
  <c r="CX107" i="3" s="1"/>
  <c r="CY107" i="3"/>
  <c r="CZ107" i="3"/>
  <c r="DB107" i="3" s="1"/>
  <c r="DA107" i="3"/>
  <c r="DC107" i="3"/>
  <c r="A108" i="3"/>
  <c r="Y108" i="3"/>
  <c r="CX108" i="3"/>
  <c r="DG108" i="3" s="1"/>
  <c r="CY108" i="3"/>
  <c r="CZ108" i="3"/>
  <c r="DB108" i="3" s="1"/>
  <c r="DA108" i="3"/>
  <c r="DC108" i="3"/>
  <c r="A109" i="3"/>
  <c r="Y109" i="3"/>
  <c r="CX109" i="3" s="1"/>
  <c r="CU109" i="3"/>
  <c r="CV109" i="3"/>
  <c r="CY109" i="3"/>
  <c r="CZ109" i="3"/>
  <c r="DB109" i="3" s="1"/>
  <c r="DA109" i="3"/>
  <c r="DC109" i="3"/>
  <c r="A110" i="3"/>
  <c r="Y110" i="3"/>
  <c r="CX110" i="3"/>
  <c r="DG110" i="3" s="1"/>
  <c r="CY110" i="3"/>
  <c r="CZ110" i="3"/>
  <c r="DB110" i="3" s="1"/>
  <c r="DA110" i="3"/>
  <c r="DC110" i="3"/>
  <c r="A111" i="3"/>
  <c r="Y111" i="3"/>
  <c r="CW111" i="3" s="1"/>
  <c r="CX111" i="3"/>
  <c r="DF111" i="3" s="1"/>
  <c r="CY111" i="3"/>
  <c r="CZ111" i="3"/>
  <c r="DA111" i="3"/>
  <c r="DB111" i="3"/>
  <c r="DC111" i="3"/>
  <c r="A112" i="3"/>
  <c r="CX112" i="3"/>
  <c r="CY112" i="3"/>
  <c r="CZ112" i="3"/>
  <c r="DB112" i="3" s="1"/>
  <c r="DA112" i="3"/>
  <c r="DC112" i="3"/>
  <c r="A113" i="3"/>
  <c r="CX113" i="3"/>
  <c r="CY113" i="3"/>
  <c r="CZ113" i="3"/>
  <c r="DB113" i="3" s="1"/>
  <c r="DA113" i="3"/>
  <c r="DC113" i="3"/>
  <c r="A114" i="3"/>
  <c r="Y114" i="3"/>
  <c r="CX114" i="3" s="1"/>
  <c r="CY114" i="3"/>
  <c r="CZ114" i="3"/>
  <c r="DA114" i="3"/>
  <c r="DB114" i="3"/>
  <c r="DC114" i="3"/>
  <c r="A115" i="3"/>
  <c r="Y115" i="3"/>
  <c r="CX115" i="3" s="1"/>
  <c r="CY115" i="3"/>
  <c r="CZ115" i="3"/>
  <c r="DA115" i="3"/>
  <c r="DB115" i="3"/>
  <c r="DC115" i="3"/>
  <c r="A116" i="3"/>
  <c r="Y116" i="3"/>
  <c r="CV116" i="3" s="1"/>
  <c r="CU116" i="3"/>
  <c r="CY116" i="3"/>
  <c r="CZ116" i="3"/>
  <c r="DA116" i="3"/>
  <c r="DB116" i="3"/>
  <c r="DC116" i="3"/>
  <c r="A117" i="3"/>
  <c r="Y117" i="3"/>
  <c r="CX117" i="3"/>
  <c r="DF117" i="3" s="1"/>
  <c r="CY117" i="3"/>
  <c r="CZ117" i="3"/>
  <c r="DA117" i="3"/>
  <c r="DB117" i="3"/>
  <c r="DC117" i="3"/>
  <c r="A118" i="3"/>
  <c r="Y118" i="3"/>
  <c r="CW118" i="3" s="1"/>
  <c r="CY118" i="3"/>
  <c r="CZ118" i="3"/>
  <c r="DB118" i="3" s="1"/>
  <c r="DA118" i="3"/>
  <c r="DC118" i="3"/>
  <c r="A119" i="3"/>
  <c r="Y119" i="3"/>
  <c r="CW119" i="3"/>
  <c r="CX119" i="3"/>
  <c r="DF119" i="3" s="1"/>
  <c r="CY119" i="3"/>
  <c r="CZ119" i="3"/>
  <c r="DA119" i="3"/>
  <c r="DB119" i="3"/>
  <c r="DC119" i="3"/>
  <c r="A120" i="3"/>
  <c r="Y120" i="3"/>
  <c r="CX120" i="3" s="1"/>
  <c r="CY120" i="3"/>
  <c r="CZ120" i="3"/>
  <c r="DB120" i="3" s="1"/>
  <c r="DA120" i="3"/>
  <c r="DC120" i="3"/>
  <c r="A121" i="3"/>
  <c r="CX121" i="3"/>
  <c r="CY121" i="3"/>
  <c r="CZ121" i="3"/>
  <c r="DA121" i="3"/>
  <c r="DB121" i="3"/>
  <c r="DC121" i="3"/>
  <c r="A122" i="3"/>
  <c r="CX122" i="3"/>
  <c r="CY122" i="3"/>
  <c r="CZ122" i="3"/>
  <c r="DA122" i="3"/>
  <c r="DB122" i="3"/>
  <c r="DC122" i="3"/>
  <c r="A123" i="3"/>
  <c r="Y123" i="3"/>
  <c r="CX123" i="3" s="1"/>
  <c r="CY123" i="3"/>
  <c r="CZ123" i="3"/>
  <c r="DB123" i="3" s="1"/>
  <c r="DA123" i="3"/>
  <c r="DC123" i="3"/>
  <c r="A124" i="3"/>
  <c r="Y124" i="3"/>
  <c r="CU124" i="3"/>
  <c r="CV124" i="3"/>
  <c r="CX124" i="3"/>
  <c r="DF124" i="3" s="1"/>
  <c r="CY124" i="3"/>
  <c r="CZ124" i="3"/>
  <c r="DA124" i="3"/>
  <c r="DB124" i="3"/>
  <c r="DC124" i="3"/>
  <c r="A125" i="3"/>
  <c r="Y125" i="3"/>
  <c r="CX125" i="3" s="1"/>
  <c r="CY125" i="3"/>
  <c r="CZ125" i="3"/>
  <c r="DB125" i="3" s="1"/>
  <c r="DA125" i="3"/>
  <c r="DC125" i="3"/>
  <c r="A126" i="3"/>
  <c r="Y126" i="3"/>
  <c r="CW126" i="3"/>
  <c r="CX126" i="3"/>
  <c r="DG126" i="3" s="1"/>
  <c r="CY126" i="3"/>
  <c r="CZ126" i="3"/>
  <c r="DA126" i="3"/>
  <c r="DB126" i="3"/>
  <c r="DC126" i="3"/>
  <c r="A127" i="3"/>
  <c r="Y127" i="3"/>
  <c r="CX127" i="3" s="1"/>
  <c r="CW127" i="3"/>
  <c r="CY127" i="3"/>
  <c r="CZ127" i="3"/>
  <c r="DB127" i="3" s="1"/>
  <c r="DA127" i="3"/>
  <c r="DC127" i="3"/>
  <c r="A128" i="3"/>
  <c r="Y128" i="3"/>
  <c r="CW128" i="3"/>
  <c r="CX128" i="3"/>
  <c r="DF128" i="3" s="1"/>
  <c r="CY128" i="3"/>
  <c r="CZ128" i="3"/>
  <c r="DA128" i="3"/>
  <c r="DB128" i="3"/>
  <c r="DC128" i="3"/>
  <c r="A129" i="3"/>
  <c r="CX129" i="3"/>
  <c r="CY129" i="3"/>
  <c r="CZ129" i="3"/>
  <c r="DA129" i="3"/>
  <c r="DB129" i="3"/>
  <c r="DC129" i="3"/>
  <c r="A130" i="3"/>
  <c r="CX130" i="3"/>
  <c r="CY130" i="3"/>
  <c r="CZ130" i="3"/>
  <c r="DB130" i="3" s="1"/>
  <c r="DA130" i="3"/>
  <c r="DC130" i="3"/>
  <c r="A131" i="3"/>
  <c r="Y131" i="3"/>
  <c r="CX131" i="3"/>
  <c r="DG131" i="3" s="1"/>
  <c r="CY131" i="3"/>
  <c r="CZ131" i="3"/>
  <c r="DB131" i="3" s="1"/>
  <c r="DA131" i="3"/>
  <c r="DC131" i="3"/>
  <c r="A132" i="3"/>
  <c r="Y132" i="3"/>
  <c r="CX132" i="3" s="1"/>
  <c r="CU132" i="3"/>
  <c r="CV132" i="3"/>
  <c r="CY132" i="3"/>
  <c r="CZ132" i="3"/>
  <c r="DB132" i="3" s="1"/>
  <c r="DA132" i="3"/>
  <c r="DC132" i="3"/>
  <c r="A133" i="3"/>
  <c r="Y133" i="3"/>
  <c r="CX133" i="3"/>
  <c r="DG133" i="3" s="1"/>
  <c r="CY133" i="3"/>
  <c r="CZ133" i="3"/>
  <c r="DB133" i="3" s="1"/>
  <c r="DA133" i="3"/>
  <c r="DC133" i="3"/>
  <c r="A134" i="3"/>
  <c r="Y134" i="3"/>
  <c r="CW134" i="3"/>
  <c r="CX134" i="3"/>
  <c r="DF134" i="3" s="1"/>
  <c r="CY134" i="3"/>
  <c r="CZ134" i="3"/>
  <c r="DA134" i="3"/>
  <c r="DB134" i="3"/>
  <c r="DC134" i="3"/>
  <c r="A135" i="3"/>
  <c r="Y135" i="3"/>
  <c r="CW135" i="3" s="1"/>
  <c r="CY135" i="3"/>
  <c r="CZ135" i="3"/>
  <c r="DB135" i="3" s="1"/>
  <c r="DA135" i="3"/>
  <c r="DC135" i="3"/>
  <c r="A136" i="3"/>
  <c r="CX136" i="3"/>
  <c r="CY136" i="3"/>
  <c r="CZ136" i="3"/>
  <c r="DA136" i="3"/>
  <c r="DB136" i="3"/>
  <c r="DC136" i="3"/>
  <c r="A137" i="3"/>
  <c r="CX137" i="3"/>
  <c r="CY137" i="3"/>
  <c r="CZ137" i="3"/>
  <c r="DA137" i="3"/>
  <c r="DB137" i="3"/>
  <c r="DC137" i="3"/>
  <c r="A138" i="3"/>
  <c r="Y138" i="3"/>
  <c r="CX138" i="3" s="1"/>
  <c r="CY138" i="3"/>
  <c r="CZ138" i="3"/>
  <c r="DB138" i="3" s="1"/>
  <c r="DA138" i="3"/>
  <c r="DC138" i="3"/>
  <c r="A139" i="3"/>
  <c r="Y139" i="3"/>
  <c r="CU139" i="3"/>
  <c r="CV139" i="3"/>
  <c r="CX139" i="3"/>
  <c r="DF139" i="3" s="1"/>
  <c r="CY139" i="3"/>
  <c r="CZ139" i="3"/>
  <c r="DA139" i="3"/>
  <c r="DB139" i="3"/>
  <c r="DC139" i="3"/>
  <c r="A140" i="3"/>
  <c r="Y140" i="3"/>
  <c r="CX140" i="3" s="1"/>
  <c r="DG140" i="3" s="1"/>
  <c r="CY140" i="3"/>
  <c r="CZ140" i="3"/>
  <c r="DB140" i="3" s="1"/>
  <c r="DA140" i="3"/>
  <c r="DC140" i="3"/>
  <c r="A141" i="3"/>
  <c r="Y141" i="3"/>
  <c r="CW141" i="3"/>
  <c r="CX141" i="3"/>
  <c r="DF141" i="3" s="1"/>
  <c r="CY141" i="3"/>
  <c r="CZ141" i="3"/>
  <c r="DA141" i="3"/>
  <c r="DB141" i="3"/>
  <c r="DC141" i="3"/>
  <c r="A142" i="3"/>
  <c r="Y142" i="3"/>
  <c r="CW142" i="3" s="1"/>
  <c r="CY142" i="3"/>
  <c r="CZ142" i="3"/>
  <c r="DB142" i="3" s="1"/>
  <c r="DA142" i="3"/>
  <c r="DC142" i="3"/>
  <c r="A143" i="3"/>
  <c r="Y143" i="3"/>
  <c r="CW143" i="3"/>
  <c r="CX143" i="3"/>
  <c r="DG143" i="3" s="1"/>
  <c r="CY143" i="3"/>
  <c r="CZ143" i="3"/>
  <c r="DA143" i="3"/>
  <c r="DB143" i="3"/>
  <c r="DC143" i="3"/>
  <c r="A144" i="3"/>
  <c r="CX144" i="3"/>
  <c r="CY144" i="3"/>
  <c r="CZ144" i="3"/>
  <c r="DA144" i="3"/>
  <c r="DB144" i="3"/>
  <c r="DC144" i="3"/>
  <c r="A145" i="3"/>
  <c r="CX145" i="3"/>
  <c r="CY145" i="3"/>
  <c r="CZ145" i="3"/>
  <c r="DB145" i="3" s="1"/>
  <c r="DA145" i="3"/>
  <c r="DC145" i="3"/>
  <c r="A146" i="3"/>
  <c r="Y146" i="3"/>
  <c r="CX146" i="3"/>
  <c r="DG146" i="3" s="1"/>
  <c r="CY146" i="3"/>
  <c r="CZ146" i="3"/>
  <c r="DB146" i="3" s="1"/>
  <c r="DA146" i="3"/>
  <c r="DC146" i="3"/>
  <c r="A147" i="3"/>
  <c r="Y147" i="3"/>
  <c r="CX147" i="3" s="1"/>
  <c r="DG147" i="3" s="1"/>
  <c r="CU147" i="3"/>
  <c r="CV147" i="3"/>
  <c r="CY147" i="3"/>
  <c r="CZ147" i="3"/>
  <c r="DB147" i="3" s="1"/>
  <c r="DA147" i="3"/>
  <c r="DC147" i="3"/>
  <c r="A148" i="3"/>
  <c r="Y148" i="3"/>
  <c r="CX148" i="3"/>
  <c r="DG148" i="3" s="1"/>
  <c r="CY148" i="3"/>
  <c r="CZ148" i="3"/>
  <c r="DB148" i="3" s="1"/>
  <c r="DA148" i="3"/>
  <c r="DC148" i="3"/>
  <c r="A149" i="3"/>
  <c r="Y149" i="3"/>
  <c r="CW149" i="3"/>
  <c r="CX149" i="3"/>
  <c r="DF149" i="3" s="1"/>
  <c r="CY149" i="3"/>
  <c r="CZ149" i="3"/>
  <c r="DA149" i="3"/>
  <c r="DB149" i="3"/>
  <c r="DC149" i="3"/>
  <c r="A150" i="3"/>
  <c r="Y150" i="3"/>
  <c r="CY150" i="3"/>
  <c r="CZ150" i="3"/>
  <c r="DB150" i="3" s="1"/>
  <c r="DA150" i="3"/>
  <c r="DC150" i="3"/>
  <c r="A151" i="3"/>
  <c r="Y151" i="3"/>
  <c r="CX151" i="3"/>
  <c r="DF151" i="3" s="1"/>
  <c r="CY151" i="3"/>
  <c r="CZ151" i="3"/>
  <c r="DA151" i="3"/>
  <c r="DB151" i="3"/>
  <c r="DC151" i="3"/>
  <c r="A152" i="3"/>
  <c r="CX152" i="3"/>
  <c r="CY152" i="3"/>
  <c r="CZ152" i="3"/>
  <c r="DA152" i="3"/>
  <c r="DB152" i="3"/>
  <c r="DC152" i="3"/>
  <c r="A153" i="3"/>
  <c r="CX153" i="3"/>
  <c r="CY153" i="3"/>
  <c r="CZ153" i="3"/>
  <c r="DB153" i="3" s="1"/>
  <c r="DA153" i="3"/>
  <c r="DC153" i="3"/>
  <c r="A154" i="3"/>
  <c r="CX154" i="3"/>
  <c r="CY154" i="3"/>
  <c r="CZ154" i="3"/>
  <c r="DB154" i="3" s="1"/>
  <c r="DA154" i="3"/>
  <c r="DC154" i="3"/>
  <c r="A155" i="3"/>
  <c r="Y155" i="3"/>
  <c r="CX155" i="3"/>
  <c r="CY155" i="3"/>
  <c r="CZ155" i="3"/>
  <c r="DA155" i="3"/>
  <c r="DB155" i="3"/>
  <c r="DC155" i="3"/>
  <c r="A156" i="3"/>
  <c r="Y156" i="3"/>
  <c r="CX156" i="3"/>
  <c r="CY156" i="3"/>
  <c r="CZ156" i="3"/>
  <c r="DA156" i="3"/>
  <c r="DB156" i="3"/>
  <c r="DC156" i="3"/>
  <c r="A157" i="3"/>
  <c r="Y157" i="3"/>
  <c r="CU157" i="3"/>
  <c r="CY157" i="3"/>
  <c r="CZ157" i="3"/>
  <c r="DA157" i="3"/>
  <c r="DB157" i="3"/>
  <c r="DC157" i="3"/>
  <c r="A158" i="3"/>
  <c r="Y158" i="3"/>
  <c r="CX158" i="3"/>
  <c r="DG158" i="3" s="1"/>
  <c r="CY158" i="3"/>
  <c r="CZ158" i="3"/>
  <c r="DA158" i="3"/>
  <c r="DB158" i="3"/>
  <c r="DC158" i="3"/>
  <c r="A159" i="3"/>
  <c r="Y159" i="3"/>
  <c r="CY159" i="3"/>
  <c r="CZ159" i="3"/>
  <c r="DB159" i="3" s="1"/>
  <c r="DA159" i="3"/>
  <c r="DC159" i="3"/>
  <c r="A160" i="3"/>
  <c r="Y160" i="3"/>
  <c r="CW160" i="3"/>
  <c r="CX160" i="3"/>
  <c r="CY160" i="3"/>
  <c r="CZ160" i="3"/>
  <c r="DA160" i="3"/>
  <c r="DB160" i="3"/>
  <c r="DC160" i="3"/>
  <c r="A161" i="3"/>
  <c r="Y161" i="3"/>
  <c r="CY161" i="3"/>
  <c r="CZ161" i="3"/>
  <c r="DB161" i="3" s="1"/>
  <c r="DA161" i="3"/>
  <c r="DC161" i="3"/>
  <c r="A162" i="3"/>
  <c r="Y162" i="3"/>
  <c r="CW162" i="3"/>
  <c r="CX162" i="3"/>
  <c r="DG162" i="3" s="1"/>
  <c r="CY162" i="3"/>
  <c r="CZ162" i="3"/>
  <c r="DA162" i="3"/>
  <c r="DB162" i="3"/>
  <c r="DC162" i="3"/>
  <c r="A163" i="3"/>
  <c r="Y163" i="3"/>
  <c r="CY163" i="3"/>
  <c r="CZ163" i="3"/>
  <c r="DB163" i="3" s="1"/>
  <c r="DA163" i="3"/>
  <c r="DC163" i="3"/>
  <c r="A164" i="3"/>
  <c r="CX164" i="3"/>
  <c r="CY164" i="3"/>
  <c r="CZ164" i="3"/>
  <c r="DA164" i="3"/>
  <c r="DB164" i="3"/>
  <c r="DC164" i="3"/>
  <c r="A165" i="3"/>
  <c r="CX165" i="3"/>
  <c r="CY165" i="3"/>
  <c r="CZ165" i="3"/>
  <c r="DA165" i="3"/>
  <c r="DB165" i="3"/>
  <c r="DC165" i="3"/>
  <c r="A166" i="3"/>
  <c r="CX166" i="3"/>
  <c r="CY166" i="3"/>
  <c r="CZ166" i="3"/>
  <c r="DB166" i="3" s="1"/>
  <c r="DA166" i="3"/>
  <c r="DC166" i="3"/>
  <c r="A167" i="3"/>
  <c r="CX167" i="3"/>
  <c r="CY167" i="3"/>
  <c r="CZ167" i="3"/>
  <c r="DB167" i="3" s="1"/>
  <c r="DA167" i="3"/>
  <c r="DC167" i="3"/>
  <c r="A168" i="3"/>
  <c r="Y168" i="3"/>
  <c r="CX168" i="3"/>
  <c r="CY168" i="3"/>
  <c r="CZ168" i="3"/>
  <c r="DA168" i="3"/>
  <c r="DB168" i="3"/>
  <c r="DC168" i="3"/>
  <c r="A169" i="3"/>
  <c r="Y169" i="3"/>
  <c r="CU169" i="3"/>
  <c r="CY169" i="3"/>
  <c r="CZ169" i="3"/>
  <c r="DB169" i="3" s="1"/>
  <c r="DA169" i="3"/>
  <c r="DC169" i="3"/>
  <c r="A170" i="3"/>
  <c r="Y170" i="3"/>
  <c r="CX170" i="3"/>
  <c r="CY170" i="3"/>
  <c r="CZ170" i="3"/>
  <c r="DA170" i="3"/>
  <c r="DB170" i="3"/>
  <c r="DC170" i="3"/>
  <c r="A171" i="3"/>
  <c r="Y171" i="3"/>
  <c r="CX171" i="3" s="1"/>
  <c r="DG171" i="3" s="1"/>
  <c r="CY171" i="3"/>
  <c r="CZ171" i="3"/>
  <c r="DB171" i="3" s="1"/>
  <c r="DA171" i="3"/>
  <c r="DC171" i="3"/>
  <c r="A172" i="3"/>
  <c r="Y172" i="3"/>
  <c r="CW172" i="3"/>
  <c r="CX172" i="3"/>
  <c r="CY172" i="3"/>
  <c r="CZ172" i="3"/>
  <c r="DA172" i="3"/>
  <c r="DB172" i="3"/>
  <c r="DC172" i="3"/>
  <c r="A173" i="3"/>
  <c r="Y173" i="3"/>
  <c r="CX173" i="3" s="1"/>
  <c r="DG173" i="3" s="1"/>
  <c r="CY173" i="3"/>
  <c r="CZ173" i="3"/>
  <c r="DB173" i="3" s="1"/>
  <c r="DA173" i="3"/>
  <c r="DC173" i="3"/>
  <c r="A174" i="3"/>
  <c r="Y174" i="3"/>
  <c r="CW174" i="3"/>
  <c r="CX174" i="3"/>
  <c r="CY174" i="3"/>
  <c r="CZ174" i="3"/>
  <c r="DA174" i="3"/>
  <c r="DB174" i="3"/>
  <c r="DC174" i="3"/>
  <c r="A175" i="3"/>
  <c r="Y175" i="3"/>
  <c r="CX175" i="3" s="1"/>
  <c r="DF175" i="3" s="1"/>
  <c r="CW175" i="3"/>
  <c r="CY175" i="3"/>
  <c r="CZ175" i="3"/>
  <c r="DB175" i="3" s="1"/>
  <c r="DA175" i="3"/>
  <c r="DC175" i="3"/>
  <c r="A176" i="3"/>
  <c r="CX176" i="3"/>
  <c r="CY176" i="3"/>
  <c r="CZ176" i="3"/>
  <c r="DB176" i="3" s="1"/>
  <c r="DA176" i="3"/>
  <c r="DC176" i="3"/>
  <c r="A177" i="3"/>
  <c r="CX177" i="3"/>
  <c r="CY177" i="3"/>
  <c r="CZ177" i="3"/>
  <c r="DA177" i="3"/>
  <c r="DB177" i="3"/>
  <c r="DC177" i="3"/>
  <c r="A178" i="3"/>
  <c r="CX178" i="3"/>
  <c r="CY178" i="3"/>
  <c r="CZ178" i="3"/>
  <c r="DA178" i="3"/>
  <c r="DB178" i="3"/>
  <c r="DC178" i="3"/>
  <c r="A179" i="3"/>
  <c r="CX179" i="3"/>
  <c r="CY179" i="3"/>
  <c r="CZ179" i="3"/>
  <c r="DB179" i="3" s="1"/>
  <c r="DA179" i="3"/>
  <c r="DC179" i="3"/>
  <c r="A180" i="3"/>
  <c r="Y180" i="3"/>
  <c r="CX180" i="3" s="1"/>
  <c r="CY180" i="3"/>
  <c r="CZ180" i="3"/>
  <c r="DB180" i="3" s="1"/>
  <c r="DA180" i="3"/>
  <c r="DC180" i="3"/>
  <c r="A181" i="3"/>
  <c r="Y181" i="3"/>
  <c r="CX181" i="3" s="1"/>
  <c r="CY181" i="3"/>
  <c r="CZ181" i="3"/>
  <c r="DB181" i="3" s="1"/>
  <c r="DA181" i="3"/>
  <c r="DC181" i="3"/>
  <c r="A182" i="3"/>
  <c r="Y182" i="3"/>
  <c r="CU182" i="3"/>
  <c r="CV182" i="3"/>
  <c r="CX182" i="3"/>
  <c r="CY182" i="3"/>
  <c r="CZ182" i="3"/>
  <c r="DB182" i="3" s="1"/>
  <c r="DA182" i="3"/>
  <c r="DC182" i="3"/>
  <c r="A183" i="3"/>
  <c r="Y183" i="3"/>
  <c r="CX183" i="3"/>
  <c r="DG183" i="3" s="1"/>
  <c r="CY183" i="3"/>
  <c r="CZ183" i="3"/>
  <c r="DA183" i="3"/>
  <c r="DB183" i="3"/>
  <c r="DC183" i="3"/>
  <c r="A184" i="3"/>
  <c r="Y184" i="3"/>
  <c r="CW184" i="3"/>
  <c r="CX184" i="3"/>
  <c r="DF184" i="3" s="1"/>
  <c r="CY184" i="3"/>
  <c r="CZ184" i="3"/>
  <c r="DA184" i="3"/>
  <c r="DB184" i="3"/>
  <c r="DC184" i="3"/>
  <c r="A185" i="3"/>
  <c r="Y185" i="3"/>
  <c r="CW185" i="3"/>
  <c r="CX185" i="3"/>
  <c r="DF185" i="3" s="1"/>
  <c r="CY185" i="3"/>
  <c r="CZ185" i="3"/>
  <c r="DB185" i="3" s="1"/>
  <c r="DA185" i="3"/>
  <c r="DC185" i="3"/>
  <c r="A186" i="3"/>
  <c r="Y186" i="3"/>
  <c r="CW186" i="3"/>
  <c r="CX186" i="3"/>
  <c r="DF186" i="3" s="1"/>
  <c r="CY186" i="3"/>
  <c r="CZ186" i="3"/>
  <c r="DA186" i="3"/>
  <c r="DB186" i="3"/>
  <c r="DC186" i="3"/>
  <c r="A187" i="3"/>
  <c r="Y187" i="3"/>
  <c r="CW187" i="3" s="1"/>
  <c r="CY187" i="3"/>
  <c r="CZ187" i="3"/>
  <c r="DA187" i="3"/>
  <c r="DB187" i="3"/>
  <c r="DC187" i="3"/>
  <c r="A188" i="3"/>
  <c r="Y188" i="3"/>
  <c r="CW188" i="3"/>
  <c r="CX188" i="3"/>
  <c r="DF188" i="3" s="1"/>
  <c r="CY188" i="3"/>
  <c r="CZ188" i="3"/>
  <c r="DA188" i="3"/>
  <c r="DB188" i="3"/>
  <c r="DC188" i="3"/>
  <c r="A189" i="3"/>
  <c r="CX189" i="3"/>
  <c r="CY189" i="3"/>
  <c r="CZ189" i="3"/>
  <c r="DB189" i="3" s="1"/>
  <c r="DA189" i="3"/>
  <c r="DC189" i="3"/>
  <c r="A190" i="3"/>
  <c r="CX190" i="3"/>
  <c r="CY190" i="3"/>
  <c r="CZ190" i="3"/>
  <c r="DA190" i="3"/>
  <c r="DB190" i="3"/>
  <c r="DC190" i="3"/>
  <c r="A191" i="3"/>
  <c r="CX191" i="3"/>
  <c r="CY191" i="3"/>
  <c r="CZ191" i="3"/>
  <c r="DA191" i="3"/>
  <c r="DB191" i="3"/>
  <c r="DC191" i="3"/>
  <c r="A192" i="3"/>
  <c r="CX192" i="3"/>
  <c r="CY192" i="3"/>
  <c r="CZ192" i="3"/>
  <c r="DA192" i="3"/>
  <c r="DB192" i="3"/>
  <c r="DC192" i="3"/>
  <c r="A193" i="3"/>
  <c r="Y193" i="3"/>
  <c r="CX193" i="3" s="1"/>
  <c r="CY193" i="3"/>
  <c r="CZ193" i="3"/>
  <c r="DB193" i="3" s="1"/>
  <c r="DA193" i="3"/>
  <c r="DC193" i="3"/>
  <c r="A194" i="3"/>
  <c r="Y194" i="3"/>
  <c r="CX194" i="3" s="1"/>
  <c r="CY194" i="3"/>
  <c r="CZ194" i="3"/>
  <c r="DB194" i="3" s="1"/>
  <c r="DA194" i="3"/>
  <c r="DC194" i="3"/>
  <c r="A195" i="3"/>
  <c r="Y195" i="3"/>
  <c r="CX195" i="3"/>
  <c r="DF195" i="3" s="1"/>
  <c r="DJ195" i="3" s="1"/>
  <c r="CY195" i="3"/>
  <c r="CZ195" i="3"/>
  <c r="DA195" i="3"/>
  <c r="DB195" i="3"/>
  <c r="DC195" i="3"/>
  <c r="A196" i="3"/>
  <c r="Y196" i="3"/>
  <c r="CV196" i="3" s="1"/>
  <c r="CU196" i="3"/>
  <c r="CY196" i="3"/>
  <c r="CZ196" i="3"/>
  <c r="DA196" i="3"/>
  <c r="DB196" i="3"/>
  <c r="DC196" i="3"/>
  <c r="A197" i="3"/>
  <c r="Y197" i="3"/>
  <c r="CX197" i="3"/>
  <c r="DF197" i="3" s="1"/>
  <c r="CY197" i="3"/>
  <c r="CZ197" i="3"/>
  <c r="DA197" i="3"/>
  <c r="DB197" i="3"/>
  <c r="DC197" i="3"/>
  <c r="A198" i="3"/>
  <c r="Y198" i="3"/>
  <c r="CX198" i="3" s="1"/>
  <c r="CY198" i="3"/>
  <c r="CZ198" i="3"/>
  <c r="DB198" i="3" s="1"/>
  <c r="DA198" i="3"/>
  <c r="DC198" i="3"/>
  <c r="A199" i="3"/>
  <c r="Y199" i="3"/>
  <c r="CW199" i="3"/>
  <c r="CX199" i="3"/>
  <c r="DF199" i="3" s="1"/>
  <c r="CY199" i="3"/>
  <c r="CZ199" i="3"/>
  <c r="DA199" i="3"/>
  <c r="DB199" i="3"/>
  <c r="DC199" i="3"/>
  <c r="A200" i="3"/>
  <c r="Y200" i="3"/>
  <c r="CW200" i="3" s="1"/>
  <c r="CY200" i="3"/>
  <c r="CZ200" i="3"/>
  <c r="DB200" i="3" s="1"/>
  <c r="DA200" i="3"/>
  <c r="DC200" i="3"/>
  <c r="A201" i="3"/>
  <c r="CX201" i="3"/>
  <c r="CY201" i="3"/>
  <c r="CZ201" i="3"/>
  <c r="DB201" i="3" s="1"/>
  <c r="DA201" i="3"/>
  <c r="DC201" i="3"/>
  <c r="A202" i="3"/>
  <c r="CX202" i="3"/>
  <c r="CY202" i="3"/>
  <c r="CZ202" i="3"/>
  <c r="DA202" i="3"/>
  <c r="DB202" i="3"/>
  <c r="DC202" i="3"/>
  <c r="A203" i="3"/>
  <c r="CX203" i="3"/>
  <c r="CY203" i="3"/>
  <c r="CZ203" i="3"/>
  <c r="DA203" i="3"/>
  <c r="DB203" i="3"/>
  <c r="DC203" i="3"/>
  <c r="A204" i="3"/>
  <c r="Y204" i="3"/>
  <c r="CX204" i="3"/>
  <c r="DG204" i="3" s="1"/>
  <c r="CY204" i="3"/>
  <c r="CZ204" i="3"/>
  <c r="DB204" i="3" s="1"/>
  <c r="DA204" i="3"/>
  <c r="DC204" i="3"/>
  <c r="A205" i="3"/>
  <c r="Y205" i="3"/>
  <c r="CX205" i="3"/>
  <c r="DG205" i="3" s="1"/>
  <c r="CY205" i="3"/>
  <c r="CZ205" i="3"/>
  <c r="DA205" i="3"/>
  <c r="DB205" i="3"/>
  <c r="DC205" i="3"/>
  <c r="A206" i="3"/>
  <c r="Y206" i="3"/>
  <c r="CX206" i="3" s="1"/>
  <c r="CU206" i="3"/>
  <c r="CV206" i="3"/>
  <c r="CY206" i="3"/>
  <c r="CZ206" i="3"/>
  <c r="DB206" i="3" s="1"/>
  <c r="DA206" i="3"/>
  <c r="DC206" i="3"/>
  <c r="A207" i="3"/>
  <c r="Y207" i="3"/>
  <c r="CX207" i="3"/>
  <c r="DG207" i="3" s="1"/>
  <c r="CY207" i="3"/>
  <c r="CZ207" i="3"/>
  <c r="DB207" i="3" s="1"/>
  <c r="DA207" i="3"/>
  <c r="DC207" i="3"/>
  <c r="A208" i="3"/>
  <c r="Y208" i="3"/>
  <c r="CW208" i="3"/>
  <c r="CX208" i="3"/>
  <c r="DF208" i="3" s="1"/>
  <c r="CY208" i="3"/>
  <c r="CZ208" i="3"/>
  <c r="DA208" i="3"/>
  <c r="DB208" i="3"/>
  <c r="DC208" i="3"/>
  <c r="A209" i="3"/>
  <c r="CX209" i="3"/>
  <c r="CY209" i="3"/>
  <c r="CZ209" i="3"/>
  <c r="DB209" i="3" s="1"/>
  <c r="DA209" i="3"/>
  <c r="DC209" i="3"/>
  <c r="A210" i="3"/>
  <c r="CX210" i="3"/>
  <c r="CY210" i="3"/>
  <c r="CZ210" i="3"/>
  <c r="DB210" i="3" s="1"/>
  <c r="DA210" i="3"/>
  <c r="DC210" i="3"/>
  <c r="A211" i="3"/>
  <c r="Y211" i="3"/>
  <c r="CX211" i="3"/>
  <c r="CY211" i="3"/>
  <c r="CZ211" i="3"/>
  <c r="DA211" i="3"/>
  <c r="DB211" i="3"/>
  <c r="DC211" i="3"/>
  <c r="A212" i="3"/>
  <c r="Y212" i="3"/>
  <c r="CU212" i="3"/>
  <c r="CY212" i="3"/>
  <c r="CZ212" i="3"/>
  <c r="DA212" i="3"/>
  <c r="DB212" i="3"/>
  <c r="DC212" i="3"/>
  <c r="A213" i="3"/>
  <c r="Y213" i="3"/>
  <c r="CX213" i="3"/>
  <c r="CY213" i="3"/>
  <c r="CZ213" i="3"/>
  <c r="DA213" i="3"/>
  <c r="DB213" i="3"/>
  <c r="DC213" i="3"/>
  <c r="A214" i="3"/>
  <c r="Y214" i="3"/>
  <c r="CY214" i="3"/>
  <c r="CZ214" i="3"/>
  <c r="DB214" i="3" s="1"/>
  <c r="DA214" i="3"/>
  <c r="DC214" i="3"/>
  <c r="A215" i="3"/>
  <c r="Y215" i="3"/>
  <c r="CW215" i="3"/>
  <c r="CX215" i="3"/>
  <c r="CY215" i="3"/>
  <c r="CZ215" i="3"/>
  <c r="DA215" i="3"/>
  <c r="DB215" i="3"/>
  <c r="DC215" i="3"/>
  <c r="A216" i="3"/>
  <c r="Y216" i="3"/>
  <c r="CY216" i="3"/>
  <c r="CZ216" i="3"/>
  <c r="DB216" i="3" s="1"/>
  <c r="DA216" i="3"/>
  <c r="DC216" i="3"/>
  <c r="A217" i="3"/>
  <c r="CX217" i="3"/>
  <c r="CY217" i="3"/>
  <c r="CZ217" i="3"/>
  <c r="DB217" i="3" s="1"/>
  <c r="DA217" i="3"/>
  <c r="DC217" i="3"/>
  <c r="A218" i="3"/>
  <c r="CX218" i="3"/>
  <c r="CY218" i="3"/>
  <c r="CZ218" i="3"/>
  <c r="DA218" i="3"/>
  <c r="DB218" i="3"/>
  <c r="DC218" i="3"/>
  <c r="A219" i="3"/>
  <c r="Y219" i="3"/>
  <c r="CX219" i="3" s="1"/>
  <c r="DG219" i="3" s="1"/>
  <c r="CY219" i="3"/>
  <c r="CZ219" i="3"/>
  <c r="DA219" i="3"/>
  <c r="DB219" i="3"/>
  <c r="DC219" i="3"/>
  <c r="A220" i="3"/>
  <c r="Y220" i="3"/>
  <c r="CU220" i="3"/>
  <c r="CV220" i="3"/>
  <c r="CX220" i="3"/>
  <c r="CY220" i="3"/>
  <c r="CZ220" i="3"/>
  <c r="DA220" i="3"/>
  <c r="DB220" i="3"/>
  <c r="DC220" i="3"/>
  <c r="A221" i="3"/>
  <c r="Y221" i="3"/>
  <c r="CX221" i="3" s="1"/>
  <c r="CY221" i="3"/>
  <c r="CZ221" i="3"/>
  <c r="DB221" i="3" s="1"/>
  <c r="DA221" i="3"/>
  <c r="DC221" i="3"/>
  <c r="A222" i="3"/>
  <c r="Y222" i="3"/>
  <c r="CW222" i="3" s="1"/>
  <c r="CY222" i="3"/>
  <c r="CZ222" i="3"/>
  <c r="DA222" i="3"/>
  <c r="DB222" i="3"/>
  <c r="DC222" i="3"/>
  <c r="A223" i="3"/>
  <c r="Y223" i="3"/>
  <c r="CX223" i="3" s="1"/>
  <c r="CW223" i="3"/>
  <c r="CY223" i="3"/>
  <c r="CZ223" i="3"/>
  <c r="DA223" i="3"/>
  <c r="DB223" i="3"/>
  <c r="DC223" i="3"/>
  <c r="A224" i="3"/>
  <c r="Y224" i="3"/>
  <c r="CW224" i="3"/>
  <c r="CX224" i="3"/>
  <c r="DG224" i="3" s="1"/>
  <c r="CY224" i="3"/>
  <c r="CZ224" i="3"/>
  <c r="DB224" i="3" s="1"/>
  <c r="DA224" i="3"/>
  <c r="DC224" i="3"/>
  <c r="A225" i="3"/>
  <c r="Y225" i="3"/>
  <c r="CW225" i="3"/>
  <c r="CX225" i="3"/>
  <c r="DF225" i="3" s="1"/>
  <c r="CY225" i="3"/>
  <c r="CZ225" i="3"/>
  <c r="DB225" i="3" s="1"/>
  <c r="DA225" i="3"/>
  <c r="DC225" i="3"/>
  <c r="A226" i="3"/>
  <c r="Y226" i="3"/>
  <c r="CW226" i="3" s="1"/>
  <c r="CY226" i="3"/>
  <c r="CZ226" i="3"/>
  <c r="DA226" i="3"/>
  <c r="DB226" i="3"/>
  <c r="DC226" i="3"/>
  <c r="A227" i="3"/>
  <c r="CX227" i="3"/>
  <c r="CY227" i="3"/>
  <c r="CZ227" i="3"/>
  <c r="DA227" i="3"/>
  <c r="DB227" i="3"/>
  <c r="DC227" i="3"/>
  <c r="A228" i="3"/>
  <c r="CX228" i="3"/>
  <c r="CY228" i="3"/>
  <c r="CZ228" i="3"/>
  <c r="DB228" i="3" s="1"/>
  <c r="DA228" i="3"/>
  <c r="DC228" i="3"/>
  <c r="A229" i="3"/>
  <c r="CX229" i="3"/>
  <c r="CY229" i="3"/>
  <c r="CZ229" i="3"/>
  <c r="DB229" i="3" s="1"/>
  <c r="DA229" i="3"/>
  <c r="DC229" i="3"/>
  <c r="A230" i="3"/>
  <c r="CX230" i="3"/>
  <c r="CY230" i="3"/>
  <c r="CZ230" i="3"/>
  <c r="DB230" i="3" s="1"/>
  <c r="DA230" i="3"/>
  <c r="DC230" i="3"/>
  <c r="A231" i="3"/>
  <c r="Y231" i="3"/>
  <c r="CX231" i="3"/>
  <c r="CY231" i="3"/>
  <c r="CZ231" i="3"/>
  <c r="DA231" i="3"/>
  <c r="DB231" i="3"/>
  <c r="DC231" i="3"/>
  <c r="A232" i="3"/>
  <c r="Y232" i="3"/>
  <c r="CU232" i="3"/>
  <c r="CY232" i="3"/>
  <c r="CZ232" i="3"/>
  <c r="DA232" i="3"/>
  <c r="DB232" i="3"/>
  <c r="DC232" i="3"/>
  <c r="A233" i="3"/>
  <c r="Y233" i="3"/>
  <c r="CX233" i="3" s="1"/>
  <c r="CY233" i="3"/>
  <c r="CZ233" i="3"/>
  <c r="DA233" i="3"/>
  <c r="DB233" i="3"/>
  <c r="DC233" i="3"/>
  <c r="A234" i="3"/>
  <c r="Y234" i="3"/>
  <c r="CY234" i="3"/>
  <c r="CZ234" i="3"/>
  <c r="DB234" i="3" s="1"/>
  <c r="DA234" i="3"/>
  <c r="DC234" i="3"/>
  <c r="A235" i="3"/>
  <c r="Y235" i="3"/>
  <c r="CW235" i="3"/>
  <c r="CX235" i="3"/>
  <c r="CY235" i="3"/>
  <c r="CZ235" i="3"/>
  <c r="DA235" i="3"/>
  <c r="DB235" i="3"/>
  <c r="DC235" i="3"/>
  <c r="A236" i="3"/>
  <c r="Y236" i="3"/>
  <c r="CX236" i="3" s="1"/>
  <c r="DF236" i="3" s="1"/>
  <c r="CY236" i="3"/>
  <c r="CZ236" i="3"/>
  <c r="DB236" i="3" s="1"/>
  <c r="DA236" i="3"/>
  <c r="DC236" i="3"/>
  <c r="A237" i="3"/>
  <c r="Y237" i="3"/>
  <c r="CW237" i="3"/>
  <c r="CX237" i="3"/>
  <c r="DF237" i="3" s="1"/>
  <c r="CY237" i="3"/>
  <c r="CZ237" i="3"/>
  <c r="DA237" i="3"/>
  <c r="DB237" i="3"/>
  <c r="DC237" i="3"/>
  <c r="A238" i="3"/>
  <c r="Y238" i="3"/>
  <c r="CY238" i="3"/>
  <c r="CZ238" i="3"/>
  <c r="DB238" i="3" s="1"/>
  <c r="DA238" i="3"/>
  <c r="DC238" i="3"/>
  <c r="A239" i="3"/>
  <c r="CX239" i="3"/>
  <c r="CY239" i="3"/>
  <c r="CZ239" i="3"/>
  <c r="DA239" i="3"/>
  <c r="DB239" i="3"/>
  <c r="DC239" i="3"/>
  <c r="A240" i="3"/>
  <c r="CX240" i="3"/>
  <c r="CY240" i="3"/>
  <c r="CZ240" i="3"/>
  <c r="DA240" i="3"/>
  <c r="DB240" i="3"/>
  <c r="DC240" i="3"/>
  <c r="A241" i="3"/>
  <c r="CX241" i="3"/>
  <c r="CY241" i="3"/>
  <c r="CZ241" i="3"/>
  <c r="DB241" i="3" s="1"/>
  <c r="DA241" i="3"/>
  <c r="DC241" i="3"/>
  <c r="A242" i="3"/>
  <c r="CX242" i="3"/>
  <c r="CY242" i="3"/>
  <c r="CZ242" i="3"/>
  <c r="DB242" i="3" s="1"/>
  <c r="DA242" i="3"/>
  <c r="DC242" i="3"/>
  <c r="A243" i="3"/>
  <c r="Y243" i="3"/>
  <c r="CX243" i="3"/>
  <c r="CY243" i="3"/>
  <c r="CZ243" i="3"/>
  <c r="DB243" i="3" s="1"/>
  <c r="DA243" i="3"/>
  <c r="DC243" i="3"/>
  <c r="A244" i="3"/>
  <c r="Y244" i="3"/>
  <c r="CX244" i="3"/>
  <c r="CY244" i="3"/>
  <c r="CZ244" i="3"/>
  <c r="DA244" i="3"/>
  <c r="DB244" i="3"/>
  <c r="DC244" i="3"/>
  <c r="A245" i="3"/>
  <c r="Y245" i="3"/>
  <c r="CU245" i="3"/>
  <c r="CY245" i="3"/>
  <c r="CZ245" i="3"/>
  <c r="DA245" i="3"/>
  <c r="DB245" i="3"/>
  <c r="DC245" i="3"/>
  <c r="A246" i="3"/>
  <c r="Y246" i="3"/>
  <c r="CX246" i="3"/>
  <c r="DF246" i="3" s="1"/>
  <c r="CY246" i="3"/>
  <c r="CZ246" i="3"/>
  <c r="DA246" i="3"/>
  <c r="DB246" i="3"/>
  <c r="DC246" i="3"/>
  <c r="A247" i="3"/>
  <c r="Y247" i="3"/>
  <c r="CY247" i="3"/>
  <c r="CZ247" i="3"/>
  <c r="DB247" i="3" s="1"/>
  <c r="DA247" i="3"/>
  <c r="DC247" i="3"/>
  <c r="A248" i="3"/>
  <c r="Y248" i="3"/>
  <c r="CW248" i="3"/>
  <c r="CX248" i="3"/>
  <c r="CY248" i="3"/>
  <c r="CZ248" i="3"/>
  <c r="DA248" i="3"/>
  <c r="DB248" i="3"/>
  <c r="DC248" i="3"/>
  <c r="A249" i="3"/>
  <c r="Y249" i="3"/>
  <c r="CX249" i="3" s="1"/>
  <c r="CY249" i="3"/>
  <c r="CZ249" i="3"/>
  <c r="DB249" i="3" s="1"/>
  <c r="DA249" i="3"/>
  <c r="DC249" i="3"/>
  <c r="A250" i="3"/>
  <c r="CX250" i="3"/>
  <c r="CY250" i="3"/>
  <c r="CZ250" i="3"/>
  <c r="DB250" i="3" s="1"/>
  <c r="DA250" i="3"/>
  <c r="DC250" i="3"/>
  <c r="A251" i="3"/>
  <c r="CX251" i="3"/>
  <c r="CY251" i="3"/>
  <c r="CZ251" i="3"/>
  <c r="DA251" i="3"/>
  <c r="DB251" i="3"/>
  <c r="DC251" i="3"/>
  <c r="A252" i="3"/>
  <c r="CX252" i="3"/>
  <c r="CY252" i="3"/>
  <c r="CZ252" i="3"/>
  <c r="DA252" i="3"/>
  <c r="DB252" i="3"/>
  <c r="DC252" i="3"/>
  <c r="A253" i="3"/>
  <c r="Y253" i="3"/>
  <c r="CX253" i="3"/>
  <c r="DG253" i="3" s="1"/>
  <c r="CY253" i="3"/>
  <c r="CZ253" i="3"/>
  <c r="DB253" i="3" s="1"/>
  <c r="DA253" i="3"/>
  <c r="DC253" i="3"/>
  <c r="A254" i="3"/>
  <c r="Y254" i="3"/>
  <c r="CX254" i="3"/>
  <c r="DG254" i="3" s="1"/>
  <c r="CY254" i="3"/>
  <c r="CZ254" i="3"/>
  <c r="DA254" i="3"/>
  <c r="DB254" i="3"/>
  <c r="DC254" i="3"/>
  <c r="A255" i="3"/>
  <c r="Y255" i="3"/>
  <c r="CX255" i="3" s="1"/>
  <c r="DG255" i="3" s="1"/>
  <c r="CU255" i="3"/>
  <c r="CV255" i="3"/>
  <c r="CY255" i="3"/>
  <c r="CZ255" i="3"/>
  <c r="DA255" i="3"/>
  <c r="DB255" i="3"/>
  <c r="DC255" i="3"/>
  <c r="A256" i="3"/>
  <c r="Y256" i="3"/>
  <c r="CX256" i="3"/>
  <c r="DG256" i="3" s="1"/>
  <c r="CY256" i="3"/>
  <c r="CZ256" i="3"/>
  <c r="DB256" i="3" s="1"/>
  <c r="DA256" i="3"/>
  <c r="DC256" i="3"/>
  <c r="A257" i="3"/>
  <c r="Y257" i="3"/>
  <c r="CW257" i="3"/>
  <c r="CX257" i="3"/>
  <c r="CY257" i="3"/>
  <c r="CZ257" i="3"/>
  <c r="DA257" i="3"/>
  <c r="DB257" i="3"/>
  <c r="DC257" i="3"/>
  <c r="A258" i="3"/>
  <c r="CX258" i="3"/>
  <c r="CY258" i="3"/>
  <c r="CZ258" i="3"/>
  <c r="DA258" i="3"/>
  <c r="DB258" i="3"/>
  <c r="DC258" i="3"/>
  <c r="A259" i="3"/>
  <c r="CX259" i="3"/>
  <c r="CY259" i="3"/>
  <c r="CZ259" i="3"/>
  <c r="DB259" i="3" s="1"/>
  <c r="DA259" i="3"/>
  <c r="DC259" i="3"/>
  <c r="A260" i="3"/>
  <c r="Y260" i="3"/>
  <c r="CX260" i="3" s="1"/>
  <c r="CY260" i="3"/>
  <c r="CZ260" i="3"/>
  <c r="DA260" i="3"/>
  <c r="DB260" i="3"/>
  <c r="DC260" i="3"/>
  <c r="A261" i="3"/>
  <c r="Y261" i="3"/>
  <c r="CX261" i="3" s="1"/>
  <c r="CU261" i="3"/>
  <c r="CV261" i="3"/>
  <c r="CY261" i="3"/>
  <c r="CZ261" i="3"/>
  <c r="DB261" i="3" s="1"/>
  <c r="DA261" i="3"/>
  <c r="DC261" i="3"/>
  <c r="A262" i="3"/>
  <c r="Y262" i="3"/>
  <c r="CX262" i="3"/>
  <c r="DG262" i="3" s="1"/>
  <c r="CY262" i="3"/>
  <c r="CZ262" i="3"/>
  <c r="DB262" i="3" s="1"/>
  <c r="DA262" i="3"/>
  <c r="DC262" i="3"/>
  <c r="A263" i="3"/>
  <c r="Y263" i="3"/>
  <c r="CW263" i="3"/>
  <c r="CX263" i="3"/>
  <c r="CY263" i="3"/>
  <c r="CZ263" i="3"/>
  <c r="DA263" i="3"/>
  <c r="DB263" i="3"/>
  <c r="DC263" i="3"/>
  <c r="A264" i="3"/>
  <c r="Y264" i="3"/>
  <c r="CW264" i="3" s="1"/>
  <c r="CY264" i="3"/>
  <c r="CZ264" i="3"/>
  <c r="DA264" i="3"/>
  <c r="DB264" i="3"/>
  <c r="DC264" i="3"/>
  <c r="A265" i="3"/>
  <c r="Y265" i="3"/>
  <c r="CW265" i="3"/>
  <c r="CX265" i="3"/>
  <c r="DF265" i="3" s="1"/>
  <c r="CY265" i="3"/>
  <c r="CZ265" i="3"/>
  <c r="DA265" i="3"/>
  <c r="DB265" i="3"/>
  <c r="DC265" i="3"/>
  <c r="A266" i="3"/>
  <c r="CX266" i="3"/>
  <c r="CY266" i="3"/>
  <c r="CZ266" i="3"/>
  <c r="DB266" i="3" s="1"/>
  <c r="DA266" i="3"/>
  <c r="DC266" i="3"/>
  <c r="A267" i="3"/>
  <c r="CX267" i="3"/>
  <c r="CY267" i="3"/>
  <c r="CZ267" i="3"/>
  <c r="DA267" i="3"/>
  <c r="DB267" i="3"/>
  <c r="DC267" i="3"/>
  <c r="A268" i="3"/>
  <c r="Y268" i="3"/>
  <c r="CX268" i="3"/>
  <c r="DF268" i="3" s="1"/>
  <c r="DJ268" i="3" s="1"/>
  <c r="CY268" i="3"/>
  <c r="CZ268" i="3"/>
  <c r="DA268" i="3"/>
  <c r="DB268" i="3"/>
  <c r="DC268" i="3"/>
  <c r="A269" i="3"/>
  <c r="Y269" i="3"/>
  <c r="CU269" i="3"/>
  <c r="CY269" i="3"/>
  <c r="CZ269" i="3"/>
  <c r="DB269" i="3" s="1"/>
  <c r="DA269" i="3"/>
  <c r="DC269" i="3"/>
  <c r="A270" i="3"/>
  <c r="Y270" i="3"/>
  <c r="CX270" i="3"/>
  <c r="CY270" i="3"/>
  <c r="CZ270" i="3"/>
  <c r="DA270" i="3"/>
  <c r="DB270" i="3"/>
  <c r="DC270" i="3"/>
  <c r="A271" i="3"/>
  <c r="Y271" i="3"/>
  <c r="CY271" i="3"/>
  <c r="CZ271" i="3"/>
  <c r="DB271" i="3" s="1"/>
  <c r="DA271" i="3"/>
  <c r="DC271" i="3"/>
  <c r="A272" i="3"/>
  <c r="Y272" i="3"/>
  <c r="CW272" i="3"/>
  <c r="CX272" i="3"/>
  <c r="CY272" i="3"/>
  <c r="CZ272" i="3"/>
  <c r="DA272" i="3"/>
  <c r="DB272" i="3"/>
  <c r="DC272" i="3"/>
  <c r="A273" i="3"/>
  <c r="Y273" i="3"/>
  <c r="CY273" i="3"/>
  <c r="CZ273" i="3"/>
  <c r="DB273" i="3" s="1"/>
  <c r="DA273" i="3"/>
  <c r="DC273" i="3"/>
  <c r="A274" i="3"/>
  <c r="Y274" i="3"/>
  <c r="CW274" i="3" s="1"/>
  <c r="CX274" i="3"/>
  <c r="CY274" i="3"/>
  <c r="CZ274" i="3"/>
  <c r="DA274" i="3"/>
  <c r="DB274" i="3"/>
  <c r="DC274" i="3"/>
  <c r="A275" i="3"/>
  <c r="Y275" i="3"/>
  <c r="CY275" i="3"/>
  <c r="CZ275" i="3"/>
  <c r="DB275" i="3" s="1"/>
  <c r="DA275" i="3"/>
  <c r="DC275" i="3"/>
  <c r="A276" i="3"/>
  <c r="CX276" i="3"/>
  <c r="CY276" i="3"/>
  <c r="CZ276" i="3"/>
  <c r="DB276" i="3" s="1"/>
  <c r="DA276" i="3"/>
  <c r="DC276" i="3"/>
  <c r="A277" i="3"/>
  <c r="CX277" i="3"/>
  <c r="CY277" i="3"/>
  <c r="CZ277" i="3"/>
  <c r="DA277" i="3"/>
  <c r="DB277" i="3"/>
  <c r="DC277" i="3"/>
  <c r="A278" i="3"/>
  <c r="CX278" i="3"/>
  <c r="CY278" i="3"/>
  <c r="CZ278" i="3"/>
  <c r="DA278" i="3"/>
  <c r="DB278" i="3"/>
  <c r="DC278" i="3"/>
  <c r="A279" i="3"/>
  <c r="CX279" i="3"/>
  <c r="CY279" i="3"/>
  <c r="CZ279" i="3"/>
  <c r="DB279" i="3" s="1"/>
  <c r="DA279" i="3"/>
  <c r="DC279" i="3"/>
  <c r="A280" i="3"/>
  <c r="Y280" i="3"/>
  <c r="CX280" i="3" s="1"/>
  <c r="CY280" i="3"/>
  <c r="CZ280" i="3"/>
  <c r="DA280" i="3"/>
  <c r="DB280" i="3"/>
  <c r="DC280" i="3"/>
  <c r="A281" i="3"/>
  <c r="Y281" i="3"/>
  <c r="CV281" i="3" s="1"/>
  <c r="CU281" i="3"/>
  <c r="CY281" i="3"/>
  <c r="CZ281" i="3"/>
  <c r="DB281" i="3" s="1"/>
  <c r="DA281" i="3"/>
  <c r="DC281" i="3"/>
  <c r="A282" i="3"/>
  <c r="Y282" i="3"/>
  <c r="CX282" i="3"/>
  <c r="DG282" i="3" s="1"/>
  <c r="CY282" i="3"/>
  <c r="CZ282" i="3"/>
  <c r="DB282" i="3" s="1"/>
  <c r="DA282" i="3"/>
  <c r="DC282" i="3"/>
  <c r="A283" i="3"/>
  <c r="Y283" i="3"/>
  <c r="CW283" i="3"/>
  <c r="CX283" i="3"/>
  <c r="CY283" i="3"/>
  <c r="CZ283" i="3"/>
  <c r="DB283" i="3" s="1"/>
  <c r="DA283" i="3"/>
  <c r="DC283" i="3"/>
  <c r="A284" i="3"/>
  <c r="Y284" i="3"/>
  <c r="CW284" i="3" s="1"/>
  <c r="CY284" i="3"/>
  <c r="CZ284" i="3"/>
  <c r="DA284" i="3"/>
  <c r="DB284" i="3"/>
  <c r="DC284" i="3"/>
  <c r="A285" i="3"/>
  <c r="Y285" i="3"/>
  <c r="CX285" i="3" s="1"/>
  <c r="CW285" i="3"/>
  <c r="CY285" i="3"/>
  <c r="CZ285" i="3"/>
  <c r="DA285" i="3"/>
  <c r="DB285" i="3"/>
  <c r="DC285" i="3"/>
  <c r="A286" i="3"/>
  <c r="Y286" i="3"/>
  <c r="CW286" i="3" s="1"/>
  <c r="CX286" i="3"/>
  <c r="DG286" i="3" s="1"/>
  <c r="CY286" i="3"/>
  <c r="CZ286" i="3"/>
  <c r="DB286" i="3" s="1"/>
  <c r="DA286" i="3"/>
  <c r="DC286" i="3"/>
  <c r="A287" i="3"/>
  <c r="Y287" i="3"/>
  <c r="CW287" i="3"/>
  <c r="CX287" i="3"/>
  <c r="CY287" i="3"/>
  <c r="CZ287" i="3"/>
  <c r="DB287" i="3" s="1"/>
  <c r="DA287" i="3"/>
  <c r="DC287" i="3"/>
  <c r="A288" i="3"/>
  <c r="CX288" i="3"/>
  <c r="CY288" i="3"/>
  <c r="CZ288" i="3"/>
  <c r="DB288" i="3" s="1"/>
  <c r="DA288" i="3"/>
  <c r="DC288" i="3"/>
  <c r="A289" i="3"/>
  <c r="CX289" i="3"/>
  <c r="CY289" i="3"/>
  <c r="CZ289" i="3"/>
  <c r="DB289" i="3" s="1"/>
  <c r="DA289" i="3"/>
  <c r="DC289" i="3"/>
  <c r="A290" i="3"/>
  <c r="CX290" i="3"/>
  <c r="CY290" i="3"/>
  <c r="CZ290" i="3"/>
  <c r="DA290" i="3"/>
  <c r="DB290" i="3"/>
  <c r="DC290" i="3"/>
  <c r="A291" i="3"/>
  <c r="CX291" i="3"/>
  <c r="CY291" i="3"/>
  <c r="CZ291" i="3"/>
  <c r="DA291" i="3"/>
  <c r="DB291" i="3"/>
  <c r="DC291" i="3"/>
  <c r="A292" i="3"/>
  <c r="Y292" i="3"/>
  <c r="CX292" i="3" s="1"/>
  <c r="DF292" i="3" s="1"/>
  <c r="DJ292" i="3" s="1"/>
  <c r="CY292" i="3"/>
  <c r="CZ292" i="3"/>
  <c r="DB292" i="3" s="1"/>
  <c r="DA292" i="3"/>
  <c r="DC292" i="3"/>
  <c r="A293" i="3"/>
  <c r="Y293" i="3"/>
  <c r="CX293" i="3" s="1"/>
  <c r="CY293" i="3"/>
  <c r="CZ293" i="3"/>
  <c r="DA293" i="3"/>
  <c r="DB293" i="3"/>
  <c r="DC293" i="3"/>
  <c r="A294" i="3"/>
  <c r="Y294" i="3"/>
  <c r="CU294" i="3"/>
  <c r="CY294" i="3"/>
  <c r="CZ294" i="3"/>
  <c r="DB294" i="3" s="1"/>
  <c r="DA294" i="3"/>
  <c r="DC294" i="3"/>
  <c r="A295" i="3"/>
  <c r="Y295" i="3"/>
  <c r="CX295" i="3"/>
  <c r="CY295" i="3"/>
  <c r="CZ295" i="3"/>
  <c r="DB295" i="3" s="1"/>
  <c r="DA295" i="3"/>
  <c r="DC295" i="3"/>
  <c r="A296" i="3"/>
  <c r="Y296" i="3"/>
  <c r="CW296" i="3"/>
  <c r="CX296" i="3"/>
  <c r="CY296" i="3"/>
  <c r="CZ296" i="3"/>
  <c r="DB296" i="3" s="1"/>
  <c r="DA296" i="3"/>
  <c r="DC296" i="3"/>
  <c r="A297" i="3"/>
  <c r="Y297" i="3"/>
  <c r="CW297" i="3" s="1"/>
  <c r="CY297" i="3"/>
  <c r="CZ297" i="3"/>
  <c r="DA297" i="3"/>
  <c r="DB297" i="3"/>
  <c r="DC297" i="3"/>
  <c r="A298" i="3"/>
  <c r="Y298" i="3"/>
  <c r="CX298" i="3" s="1"/>
  <c r="DG298" i="3" s="1"/>
  <c r="CY298" i="3"/>
  <c r="CZ298" i="3"/>
  <c r="DA298" i="3"/>
  <c r="DB298" i="3"/>
  <c r="DC298" i="3"/>
  <c r="A299" i="3"/>
  <c r="CX299" i="3"/>
  <c r="CY299" i="3"/>
  <c r="CZ299" i="3"/>
  <c r="DB299" i="3" s="1"/>
  <c r="DA299" i="3"/>
  <c r="DC299" i="3"/>
  <c r="A300" i="3"/>
  <c r="CX300" i="3"/>
  <c r="CY300" i="3"/>
  <c r="CZ300" i="3"/>
  <c r="DA300" i="3"/>
  <c r="DB300" i="3"/>
  <c r="DC300" i="3"/>
  <c r="A301" i="3"/>
  <c r="CX301" i="3"/>
  <c r="CY301" i="3"/>
  <c r="CZ301" i="3"/>
  <c r="DA301" i="3"/>
  <c r="DB301" i="3"/>
  <c r="DC301" i="3"/>
  <c r="A302" i="3"/>
  <c r="Y302" i="3"/>
  <c r="CX302" i="3" s="1"/>
  <c r="DG302" i="3" s="1"/>
  <c r="CY302" i="3"/>
  <c r="CZ302" i="3"/>
  <c r="DA302" i="3"/>
  <c r="DB302" i="3"/>
  <c r="DC302" i="3"/>
  <c r="A303" i="3"/>
  <c r="Y303" i="3"/>
  <c r="CX303" i="3" s="1"/>
  <c r="CY303" i="3"/>
  <c r="CZ303" i="3"/>
  <c r="DB303" i="3" s="1"/>
  <c r="DA303" i="3"/>
  <c r="DC303" i="3"/>
  <c r="A304" i="3"/>
  <c r="Y304" i="3"/>
  <c r="CU304" i="3"/>
  <c r="CV304" i="3"/>
  <c r="CX304" i="3"/>
  <c r="CY304" i="3"/>
  <c r="CZ304" i="3"/>
  <c r="DA304" i="3"/>
  <c r="DB304" i="3"/>
  <c r="DC304" i="3"/>
  <c r="A305" i="3"/>
  <c r="Y305" i="3"/>
  <c r="CX305" i="3" s="1"/>
  <c r="DF305" i="3" s="1"/>
  <c r="CY305" i="3"/>
  <c r="CZ305" i="3"/>
  <c r="DB305" i="3" s="1"/>
  <c r="DA305" i="3"/>
  <c r="DC305" i="3"/>
  <c r="A306" i="3"/>
  <c r="Y306" i="3"/>
  <c r="CW306" i="3" s="1"/>
  <c r="CX306" i="3"/>
  <c r="CY306" i="3"/>
  <c r="CZ306" i="3"/>
  <c r="DA306" i="3"/>
  <c r="DB306" i="3"/>
  <c r="DC306" i="3"/>
  <c r="A307" i="3"/>
  <c r="CX307" i="3"/>
  <c r="CY307" i="3"/>
  <c r="CZ307" i="3"/>
  <c r="DA307" i="3"/>
  <c r="DB307" i="3"/>
  <c r="DC307" i="3"/>
  <c r="A308" i="3"/>
  <c r="CX308" i="3"/>
  <c r="CY308" i="3"/>
  <c r="CZ308" i="3"/>
  <c r="DB308" i="3" s="1"/>
  <c r="DA308" i="3"/>
  <c r="DC308" i="3"/>
  <c r="A309" i="3"/>
  <c r="Y309" i="3"/>
  <c r="CX309" i="3" s="1"/>
  <c r="CY309" i="3"/>
  <c r="CZ309" i="3"/>
  <c r="DA309" i="3"/>
  <c r="DB309" i="3"/>
  <c r="DC309" i="3"/>
  <c r="A310" i="3"/>
  <c r="Y310" i="3"/>
  <c r="CX310" i="3" s="1"/>
  <c r="DG310" i="3" s="1"/>
  <c r="CU310" i="3"/>
  <c r="CY310" i="3"/>
  <c r="CZ310" i="3"/>
  <c r="DB310" i="3" s="1"/>
  <c r="DA310" i="3"/>
  <c r="DC310" i="3"/>
  <c r="A311" i="3"/>
  <c r="Y311" i="3"/>
  <c r="CX311" i="3"/>
  <c r="CY311" i="3"/>
  <c r="CZ311" i="3"/>
  <c r="DB311" i="3" s="1"/>
  <c r="DA311" i="3"/>
  <c r="DC311" i="3"/>
  <c r="A312" i="3"/>
  <c r="Y312" i="3"/>
  <c r="CW312" i="3"/>
  <c r="CX312" i="3"/>
  <c r="CY312" i="3"/>
  <c r="CZ312" i="3"/>
  <c r="DA312" i="3"/>
  <c r="DB312" i="3"/>
  <c r="DC312" i="3"/>
  <c r="A313" i="3"/>
  <c r="Y313" i="3"/>
  <c r="CY313" i="3"/>
  <c r="CZ313" i="3"/>
  <c r="DA313" i="3"/>
  <c r="DB313" i="3"/>
  <c r="DC313" i="3"/>
  <c r="A314" i="3"/>
  <c r="CX314" i="3"/>
  <c r="CY314" i="3"/>
  <c r="CZ314" i="3"/>
  <c r="DA314" i="3"/>
  <c r="DB314" i="3"/>
  <c r="DC314" i="3"/>
  <c r="A315" i="3"/>
  <c r="CX315" i="3"/>
  <c r="CY315" i="3"/>
  <c r="CZ315" i="3"/>
  <c r="DB315" i="3" s="1"/>
  <c r="DA315" i="3"/>
  <c r="DC315" i="3"/>
  <c r="A316" i="3"/>
  <c r="Y316" i="3"/>
  <c r="CX316" i="3" s="1"/>
  <c r="CY316" i="3"/>
  <c r="CZ316" i="3"/>
  <c r="DB316" i="3" s="1"/>
  <c r="DA316" i="3"/>
  <c r="DC316" i="3"/>
  <c r="A317" i="3"/>
  <c r="Y317" i="3"/>
  <c r="CU317" i="3"/>
  <c r="CV317" i="3"/>
  <c r="CX317" i="3"/>
  <c r="CY317" i="3"/>
  <c r="CZ317" i="3"/>
  <c r="DA317" i="3"/>
  <c r="DB317" i="3"/>
  <c r="DC317" i="3"/>
  <c r="A318" i="3"/>
  <c r="Y318" i="3"/>
  <c r="CX318" i="3" s="1"/>
  <c r="CY318" i="3"/>
  <c r="CZ318" i="3"/>
  <c r="DB318" i="3" s="1"/>
  <c r="DA318" i="3"/>
  <c r="DC318" i="3"/>
  <c r="A319" i="3"/>
  <c r="Y319" i="3"/>
  <c r="CW319" i="3" s="1"/>
  <c r="CX319" i="3"/>
  <c r="CY319" i="3"/>
  <c r="CZ319" i="3"/>
  <c r="DA319" i="3"/>
  <c r="DB319" i="3"/>
  <c r="DC319" i="3"/>
  <c r="A320" i="3"/>
  <c r="Y320" i="3"/>
  <c r="CX320" i="3" s="1"/>
  <c r="DF320" i="3" s="1"/>
  <c r="CW320" i="3"/>
  <c r="CY320" i="3"/>
  <c r="CZ320" i="3"/>
  <c r="DB320" i="3" s="1"/>
  <c r="DA320" i="3"/>
  <c r="DC320" i="3"/>
  <c r="A321" i="3"/>
  <c r="Y321" i="3"/>
  <c r="CW321" i="3"/>
  <c r="CX321" i="3"/>
  <c r="DF321" i="3" s="1"/>
  <c r="CY321" i="3"/>
  <c r="CZ321" i="3"/>
  <c r="DA321" i="3"/>
  <c r="DB321" i="3"/>
  <c r="DC321" i="3"/>
  <c r="A322" i="3"/>
  <c r="CX322" i="3"/>
  <c r="CY322" i="3"/>
  <c r="CZ322" i="3"/>
  <c r="DB322" i="3" s="1"/>
  <c r="DA322" i="3"/>
  <c r="DC322" i="3"/>
  <c r="A323" i="3"/>
  <c r="CX323" i="3"/>
  <c r="CY323" i="3"/>
  <c r="CZ323" i="3"/>
  <c r="DB323" i="3" s="1"/>
  <c r="DA323" i="3"/>
  <c r="DC323" i="3"/>
  <c r="A324" i="3"/>
  <c r="CX324" i="3"/>
  <c r="CY324" i="3"/>
  <c r="CZ324" i="3"/>
  <c r="DB324" i="3" s="1"/>
  <c r="DA324" i="3"/>
  <c r="DC324" i="3"/>
  <c r="A325" i="3"/>
  <c r="CX325" i="3"/>
  <c r="CY325" i="3"/>
  <c r="CZ325" i="3"/>
  <c r="DA325" i="3"/>
  <c r="DB325" i="3"/>
  <c r="DC325" i="3"/>
  <c r="A326" i="3"/>
  <c r="Y326" i="3"/>
  <c r="CX326" i="3"/>
  <c r="DF326" i="3" s="1"/>
  <c r="DJ326" i="3" s="1"/>
  <c r="CY326" i="3"/>
  <c r="CZ326" i="3"/>
  <c r="DA326" i="3"/>
  <c r="DB326" i="3"/>
  <c r="DC326" i="3"/>
  <c r="A327" i="3"/>
  <c r="Y327" i="3"/>
  <c r="CX327" i="3" s="1"/>
  <c r="CU327" i="3"/>
  <c r="CV327" i="3"/>
  <c r="CY327" i="3"/>
  <c r="CZ327" i="3"/>
  <c r="DB327" i="3" s="1"/>
  <c r="DA327" i="3"/>
  <c r="DC327" i="3"/>
  <c r="A328" i="3"/>
  <c r="Y328" i="3"/>
  <c r="CX328" i="3"/>
  <c r="DF328" i="3" s="1"/>
  <c r="CY328" i="3"/>
  <c r="CZ328" i="3"/>
  <c r="DB328" i="3" s="1"/>
  <c r="DA328" i="3"/>
  <c r="DC328" i="3"/>
  <c r="A329" i="3"/>
  <c r="Y329" i="3"/>
  <c r="CW329" i="3" s="1"/>
  <c r="CY329" i="3"/>
  <c r="CZ329" i="3"/>
  <c r="DA329" i="3"/>
  <c r="DB329" i="3"/>
  <c r="DC329" i="3"/>
  <c r="A330" i="3"/>
  <c r="Y330" i="3"/>
  <c r="CX330" i="3" s="1"/>
  <c r="CW330" i="3"/>
  <c r="CY330" i="3"/>
  <c r="CZ330" i="3"/>
  <c r="DB330" i="3" s="1"/>
  <c r="DA330" i="3"/>
  <c r="DC330" i="3"/>
  <c r="A331" i="3"/>
  <c r="Y331" i="3"/>
  <c r="CW331" i="3"/>
  <c r="CX331" i="3"/>
  <c r="DG331" i="3" s="1"/>
  <c r="CY331" i="3"/>
  <c r="CZ331" i="3"/>
  <c r="DB331" i="3" s="1"/>
  <c r="DA331" i="3"/>
  <c r="DC331" i="3"/>
  <c r="A332" i="3"/>
  <c r="Y332" i="3"/>
  <c r="CX332" i="3" s="1"/>
  <c r="CW332" i="3"/>
  <c r="CY332" i="3"/>
  <c r="CZ332" i="3"/>
  <c r="DB332" i="3" s="1"/>
  <c r="DA332" i="3"/>
  <c r="DC332" i="3"/>
  <c r="A333" i="3"/>
  <c r="CX333" i="3"/>
  <c r="CY333" i="3"/>
  <c r="CZ333" i="3"/>
  <c r="DB333" i="3" s="1"/>
  <c r="DA333" i="3"/>
  <c r="DC333" i="3"/>
  <c r="A334" i="3"/>
  <c r="CX334" i="3"/>
  <c r="CY334" i="3"/>
  <c r="CZ334" i="3"/>
  <c r="DB334" i="3" s="1"/>
  <c r="DA334" i="3"/>
  <c r="DC334" i="3"/>
  <c r="A335" i="3"/>
  <c r="CX335" i="3"/>
  <c r="CY335" i="3"/>
  <c r="CZ335" i="3"/>
  <c r="DA335" i="3"/>
  <c r="DB335" i="3"/>
  <c r="DC335" i="3"/>
  <c r="A336" i="3"/>
  <c r="CX336" i="3"/>
  <c r="CY336" i="3"/>
  <c r="CZ336" i="3"/>
  <c r="DB336" i="3" s="1"/>
  <c r="DA336" i="3"/>
  <c r="DC336" i="3"/>
  <c r="A337" i="3"/>
  <c r="CX337" i="3"/>
  <c r="CY337" i="3"/>
  <c r="CZ337" i="3"/>
  <c r="DB337" i="3" s="1"/>
  <c r="DA337" i="3"/>
  <c r="DC337" i="3"/>
  <c r="A338" i="3"/>
  <c r="CX338" i="3"/>
  <c r="CY338" i="3"/>
  <c r="CZ338" i="3"/>
  <c r="DA338" i="3"/>
  <c r="DB338" i="3"/>
  <c r="DC338" i="3"/>
  <c r="A339" i="3"/>
  <c r="Y339" i="3"/>
  <c r="CX339" i="3"/>
  <c r="DF339" i="3" s="1"/>
  <c r="DJ339" i="3" s="1"/>
  <c r="CY339" i="3"/>
  <c r="CZ339" i="3"/>
  <c r="DA339" i="3"/>
  <c r="DB339" i="3"/>
  <c r="DC339" i="3"/>
  <c r="A340" i="3"/>
  <c r="Y340" i="3"/>
  <c r="CV340" i="3" s="1"/>
  <c r="CU340" i="3"/>
  <c r="CY340" i="3"/>
  <c r="CZ340" i="3"/>
  <c r="DB340" i="3" s="1"/>
  <c r="DA340" i="3"/>
  <c r="DC340" i="3"/>
  <c r="A341" i="3"/>
  <c r="Y341" i="3"/>
  <c r="CX341" i="3"/>
  <c r="DF341" i="3" s="1"/>
  <c r="CY341" i="3"/>
  <c r="CZ341" i="3"/>
  <c r="DA341" i="3"/>
  <c r="DB341" i="3"/>
  <c r="DC341" i="3"/>
  <c r="A342" i="3"/>
  <c r="Y342" i="3"/>
  <c r="CW342" i="3" s="1"/>
  <c r="CY342" i="3"/>
  <c r="CZ342" i="3"/>
  <c r="DB342" i="3" s="1"/>
  <c r="DA342" i="3"/>
  <c r="DC342" i="3"/>
  <c r="A343" i="3"/>
  <c r="Y343" i="3"/>
  <c r="CW343" i="3"/>
  <c r="CX343" i="3"/>
  <c r="DF343" i="3" s="1"/>
  <c r="CY343" i="3"/>
  <c r="CZ343" i="3"/>
  <c r="DA343" i="3"/>
  <c r="DB343" i="3"/>
  <c r="DC343" i="3"/>
  <c r="A344" i="3"/>
  <c r="Y344" i="3"/>
  <c r="CX344" i="3" s="1"/>
  <c r="CY344" i="3"/>
  <c r="CZ344" i="3"/>
  <c r="DB344" i="3" s="1"/>
  <c r="DA344" i="3"/>
  <c r="DC344" i="3"/>
  <c r="A345" i="3"/>
  <c r="CX345" i="3"/>
  <c r="CY345" i="3"/>
  <c r="CZ345" i="3"/>
  <c r="DA345" i="3"/>
  <c r="DB345" i="3"/>
  <c r="DC345" i="3"/>
  <c r="A346" i="3"/>
  <c r="CX346" i="3"/>
  <c r="CY346" i="3"/>
  <c r="CZ346" i="3"/>
  <c r="DA346" i="3"/>
  <c r="DB346" i="3"/>
  <c r="DC346" i="3"/>
  <c r="A347" i="3"/>
  <c r="Y347" i="3"/>
  <c r="CX347" i="3" s="1"/>
  <c r="CY347" i="3"/>
  <c r="CZ347" i="3"/>
  <c r="DB347" i="3" s="1"/>
  <c r="DA347" i="3"/>
  <c r="DC347" i="3"/>
  <c r="A348" i="3"/>
  <c r="Y348" i="3"/>
  <c r="CV348" i="3" s="1"/>
  <c r="CU348" i="3"/>
  <c r="CX348" i="3"/>
  <c r="DF348" i="3" s="1"/>
  <c r="CY348" i="3"/>
  <c r="CZ348" i="3"/>
  <c r="DA348" i="3"/>
  <c r="DB348" i="3"/>
  <c r="DC348" i="3"/>
  <c r="A349" i="3"/>
  <c r="Y349" i="3"/>
  <c r="CX349" i="3" s="1"/>
  <c r="CY349" i="3"/>
  <c r="CZ349" i="3"/>
  <c r="DB349" i="3" s="1"/>
  <c r="DA349" i="3"/>
  <c r="DC349" i="3"/>
  <c r="A350" i="3"/>
  <c r="Y350" i="3"/>
  <c r="CW350" i="3"/>
  <c r="CX350" i="3"/>
  <c r="DG350" i="3" s="1"/>
  <c r="CY350" i="3"/>
  <c r="CZ350" i="3"/>
  <c r="DB350" i="3" s="1"/>
  <c r="DA350" i="3"/>
  <c r="DC350" i="3"/>
  <c r="A351" i="3"/>
  <c r="CX351" i="3"/>
  <c r="CY351" i="3"/>
  <c r="CZ351" i="3"/>
  <c r="DA351" i="3"/>
  <c r="DB351" i="3"/>
  <c r="DC351" i="3"/>
  <c r="A352" i="3"/>
  <c r="CX352" i="3"/>
  <c r="CY352" i="3"/>
  <c r="CZ352" i="3"/>
  <c r="DB352" i="3" s="1"/>
  <c r="DA352" i="3"/>
  <c r="DC352" i="3"/>
  <c r="A353" i="3"/>
  <c r="Y353" i="3"/>
  <c r="CX353" i="3"/>
  <c r="DG353" i="3" s="1"/>
  <c r="CY353" i="3"/>
  <c r="CZ353" i="3"/>
  <c r="DB353" i="3" s="1"/>
  <c r="DA353" i="3"/>
  <c r="DC353" i="3"/>
  <c r="A354" i="3"/>
  <c r="Y354" i="3"/>
  <c r="CU354" i="3"/>
  <c r="CV354" i="3"/>
  <c r="CX354" i="3"/>
  <c r="DF354" i="3" s="1"/>
  <c r="CY354" i="3"/>
  <c r="CZ354" i="3"/>
  <c r="DB354" i="3" s="1"/>
  <c r="DA354" i="3"/>
  <c r="DC354" i="3"/>
  <c r="A355" i="3"/>
  <c r="Y355" i="3"/>
  <c r="CX355" i="3" s="1"/>
  <c r="CY355" i="3"/>
  <c r="CZ355" i="3"/>
  <c r="DB355" i="3" s="1"/>
  <c r="DA355" i="3"/>
  <c r="DC355" i="3"/>
  <c r="A356" i="3"/>
  <c r="Y356" i="3"/>
  <c r="CW356" i="3"/>
  <c r="CX356" i="3"/>
  <c r="DF356" i="3" s="1"/>
  <c r="CY356" i="3"/>
  <c r="CZ356" i="3"/>
  <c r="DA356" i="3"/>
  <c r="DB356" i="3"/>
  <c r="DC356" i="3"/>
  <c r="A357" i="3"/>
  <c r="Y357" i="3"/>
  <c r="CY357" i="3"/>
  <c r="CZ357" i="3"/>
  <c r="DB357" i="3" s="1"/>
  <c r="DA357" i="3"/>
  <c r="DC357" i="3"/>
  <c r="A358" i="3"/>
  <c r="Y358" i="3"/>
  <c r="CW358" i="3"/>
  <c r="CX358" i="3"/>
  <c r="CY358" i="3"/>
  <c r="CZ358" i="3"/>
  <c r="DA358" i="3"/>
  <c r="DB358" i="3"/>
  <c r="DC358" i="3"/>
  <c r="A359" i="3"/>
  <c r="CX359" i="3"/>
  <c r="CY359" i="3"/>
  <c r="CZ359" i="3"/>
  <c r="DB359" i="3" s="1"/>
  <c r="DA359" i="3"/>
  <c r="DC359" i="3"/>
  <c r="A360" i="3"/>
  <c r="CX360" i="3"/>
  <c r="CY360" i="3"/>
  <c r="CZ360" i="3"/>
  <c r="DB360" i="3" s="1"/>
  <c r="DA360" i="3"/>
  <c r="DC360" i="3"/>
  <c r="A361" i="3"/>
  <c r="Y361" i="3"/>
  <c r="CX361" i="3"/>
  <c r="DG361" i="3" s="1"/>
  <c r="CY361" i="3"/>
  <c r="CZ361" i="3"/>
  <c r="DA361" i="3"/>
  <c r="DB361" i="3"/>
  <c r="DC361" i="3"/>
  <c r="A362" i="3"/>
  <c r="Y362" i="3"/>
  <c r="CV362" i="3" s="1"/>
  <c r="CU362" i="3"/>
  <c r="CY362" i="3"/>
  <c r="CZ362" i="3"/>
  <c r="DB362" i="3" s="1"/>
  <c r="DA362" i="3"/>
  <c r="DC362" i="3"/>
  <c r="A363" i="3"/>
  <c r="Y363" i="3"/>
  <c r="CX363" i="3"/>
  <c r="DG363" i="3" s="1"/>
  <c r="CY363" i="3"/>
  <c r="CZ363" i="3"/>
  <c r="DB363" i="3" s="1"/>
  <c r="DA363" i="3"/>
  <c r="DC363" i="3"/>
  <c r="A364" i="3"/>
  <c r="Y364" i="3"/>
  <c r="CX364" i="3" s="1"/>
  <c r="CW364" i="3"/>
  <c r="CY364" i="3"/>
  <c r="CZ364" i="3"/>
  <c r="DB364" i="3" s="1"/>
  <c r="DA364" i="3"/>
  <c r="DC364" i="3"/>
  <c r="A365" i="3"/>
  <c r="Y365" i="3"/>
  <c r="CW365" i="3" s="1"/>
  <c r="CY365" i="3"/>
  <c r="CZ365" i="3"/>
  <c r="DA365" i="3"/>
  <c r="DB365" i="3"/>
  <c r="DC365" i="3"/>
  <c r="A366" i="3"/>
  <c r="CX366" i="3"/>
  <c r="CY366" i="3"/>
  <c r="CZ366" i="3"/>
  <c r="DA366" i="3"/>
  <c r="DB366" i="3"/>
  <c r="DC366" i="3"/>
  <c r="A367" i="3"/>
  <c r="CX367" i="3"/>
  <c r="CY367" i="3"/>
  <c r="CZ367" i="3"/>
  <c r="DB367" i="3" s="1"/>
  <c r="DA367" i="3"/>
  <c r="DC367" i="3"/>
  <c r="A368" i="3"/>
  <c r="Y368" i="3"/>
  <c r="CX368" i="3" s="1"/>
  <c r="DF368" i="3" s="1"/>
  <c r="DJ368" i="3" s="1"/>
  <c r="CY368" i="3"/>
  <c r="CZ368" i="3"/>
  <c r="DB368" i="3" s="1"/>
  <c r="DA368" i="3"/>
  <c r="DC368" i="3"/>
  <c r="A369" i="3"/>
  <c r="Y369" i="3"/>
  <c r="CU369" i="3"/>
  <c r="CV369" i="3"/>
  <c r="CX369" i="3"/>
  <c r="CY369" i="3"/>
  <c r="CZ369" i="3"/>
  <c r="DB369" i="3" s="1"/>
  <c r="DA369" i="3"/>
  <c r="DC369" i="3"/>
  <c r="A370" i="3"/>
  <c r="Y370" i="3"/>
  <c r="CX370" i="3"/>
  <c r="DG370" i="3" s="1"/>
  <c r="CY370" i="3"/>
  <c r="CZ370" i="3"/>
  <c r="DB370" i="3" s="1"/>
  <c r="DA370" i="3"/>
  <c r="DC370" i="3"/>
  <c r="A371" i="3"/>
  <c r="Y371" i="3"/>
  <c r="CW371" i="3"/>
  <c r="CX371" i="3"/>
  <c r="CY371" i="3"/>
  <c r="CZ371" i="3"/>
  <c r="DA371" i="3"/>
  <c r="DB371" i="3"/>
  <c r="DC371" i="3"/>
  <c r="A372" i="3"/>
  <c r="Y372" i="3"/>
  <c r="CY372" i="3"/>
  <c r="CZ372" i="3"/>
  <c r="DB372" i="3" s="1"/>
  <c r="DA372" i="3"/>
  <c r="DC372" i="3"/>
  <c r="A373" i="3"/>
  <c r="Y373" i="3"/>
  <c r="CX373" i="3"/>
  <c r="DG373" i="3" s="1"/>
  <c r="CY373" i="3"/>
  <c r="CZ373" i="3"/>
  <c r="DB373" i="3" s="1"/>
  <c r="DA373" i="3"/>
  <c r="DC373" i="3"/>
  <c r="A374" i="3"/>
  <c r="CX374" i="3"/>
  <c r="CY374" i="3"/>
  <c r="CZ374" i="3"/>
  <c r="DA374" i="3"/>
  <c r="DB374" i="3"/>
  <c r="DC374" i="3"/>
  <c r="A375" i="3"/>
  <c r="CX375" i="3"/>
  <c r="CY375" i="3"/>
  <c r="CZ375" i="3"/>
  <c r="DB375" i="3" s="1"/>
  <c r="DA375" i="3"/>
  <c r="DC375" i="3"/>
  <c r="A376" i="3"/>
  <c r="CX376" i="3"/>
  <c r="CY376" i="3"/>
  <c r="CZ376" i="3"/>
  <c r="DB376" i="3" s="1"/>
  <c r="DA376" i="3"/>
  <c r="DC376" i="3"/>
  <c r="A377" i="3"/>
  <c r="Y377" i="3"/>
  <c r="CX377" i="3"/>
  <c r="DG377" i="3" s="1"/>
  <c r="CY377" i="3"/>
  <c r="CZ377" i="3"/>
  <c r="DA377" i="3"/>
  <c r="DB377" i="3"/>
  <c r="DC377" i="3"/>
  <c r="A378" i="3"/>
  <c r="Y378" i="3"/>
  <c r="CV378" i="3" s="1"/>
  <c r="CU378" i="3"/>
  <c r="CY378" i="3"/>
  <c r="CZ378" i="3"/>
  <c r="DB378" i="3" s="1"/>
  <c r="DA378" i="3"/>
  <c r="DC378" i="3"/>
  <c r="A379" i="3"/>
  <c r="Y379" i="3"/>
  <c r="CX379" i="3"/>
  <c r="DG379" i="3" s="1"/>
  <c r="CY379" i="3"/>
  <c r="CZ379" i="3"/>
  <c r="DB379" i="3" s="1"/>
  <c r="DA379" i="3"/>
  <c r="DC379" i="3"/>
  <c r="A380" i="3"/>
  <c r="Y380" i="3"/>
  <c r="CX380" i="3" s="1"/>
  <c r="DG380" i="3" s="1"/>
  <c r="CW380" i="3"/>
  <c r="CY380" i="3"/>
  <c r="CZ380" i="3"/>
  <c r="DB380" i="3" s="1"/>
  <c r="DA380" i="3"/>
  <c r="DC380" i="3"/>
  <c r="A381" i="3"/>
  <c r="Y381" i="3"/>
  <c r="CW381" i="3" s="1"/>
  <c r="CY381" i="3"/>
  <c r="CZ381" i="3"/>
  <c r="DA381" i="3"/>
  <c r="DB381" i="3"/>
  <c r="DC381" i="3"/>
  <c r="A382" i="3"/>
  <c r="Y382" i="3"/>
  <c r="CX382" i="3" s="1"/>
  <c r="DG382" i="3" s="1"/>
  <c r="CW382" i="3"/>
  <c r="CY382" i="3"/>
  <c r="CZ382" i="3"/>
  <c r="DB382" i="3" s="1"/>
  <c r="DA382" i="3"/>
  <c r="DC382" i="3"/>
  <c r="A383" i="3"/>
  <c r="Y383" i="3"/>
  <c r="CW383" i="3"/>
  <c r="CX383" i="3"/>
  <c r="DG383" i="3" s="1"/>
  <c r="CY383" i="3"/>
  <c r="CZ383" i="3"/>
  <c r="DB383" i="3" s="1"/>
  <c r="DA383" i="3"/>
  <c r="DC383" i="3"/>
  <c r="A384" i="3"/>
  <c r="Y384" i="3"/>
  <c r="CX384" i="3" s="1"/>
  <c r="CW384" i="3"/>
  <c r="CY384" i="3"/>
  <c r="CZ384" i="3"/>
  <c r="DB384" i="3" s="1"/>
  <c r="DA384" i="3"/>
  <c r="DC384" i="3"/>
  <c r="A385" i="3"/>
  <c r="CX385" i="3"/>
  <c r="CY385" i="3"/>
  <c r="CZ385" i="3"/>
  <c r="DB385" i="3" s="1"/>
  <c r="DA385" i="3"/>
  <c r="DC385" i="3"/>
  <c r="A386" i="3"/>
  <c r="CX386" i="3"/>
  <c r="CY386" i="3"/>
  <c r="CZ386" i="3"/>
  <c r="DB386" i="3" s="1"/>
  <c r="DA386" i="3"/>
  <c r="DC386" i="3"/>
  <c r="A387" i="3"/>
  <c r="CX387" i="3"/>
  <c r="CY387" i="3"/>
  <c r="CZ387" i="3"/>
  <c r="DA387" i="3"/>
  <c r="DB387" i="3"/>
  <c r="DC387" i="3"/>
  <c r="A388" i="3"/>
  <c r="CX388" i="3"/>
  <c r="CY388" i="3"/>
  <c r="CZ388" i="3"/>
  <c r="DB388" i="3" s="1"/>
  <c r="DA388" i="3"/>
  <c r="DC388" i="3"/>
  <c r="A389" i="3"/>
  <c r="Y389" i="3"/>
  <c r="CX389" i="3"/>
  <c r="DG389" i="3" s="1"/>
  <c r="CY389" i="3"/>
  <c r="CZ389" i="3"/>
  <c r="DB389" i="3" s="1"/>
  <c r="DA389" i="3"/>
  <c r="DC389" i="3"/>
  <c r="A390" i="3"/>
  <c r="Y390" i="3"/>
  <c r="CX390" i="3"/>
  <c r="DG390" i="3" s="1"/>
  <c r="CY390" i="3"/>
  <c r="CZ390" i="3"/>
  <c r="DA390" i="3"/>
  <c r="DB390" i="3"/>
  <c r="DC390" i="3"/>
  <c r="A391" i="3"/>
  <c r="Y391" i="3"/>
  <c r="CU391" i="3"/>
  <c r="CY391" i="3"/>
  <c r="CZ391" i="3"/>
  <c r="DB391" i="3" s="1"/>
  <c r="DA391" i="3"/>
  <c r="DC391" i="3"/>
  <c r="A392" i="3"/>
  <c r="Y392" i="3"/>
  <c r="CX392" i="3"/>
  <c r="CY392" i="3"/>
  <c r="CZ392" i="3"/>
  <c r="DB392" i="3" s="1"/>
  <c r="DA392" i="3"/>
  <c r="DC392" i="3"/>
  <c r="A393" i="3"/>
  <c r="Y393" i="3"/>
  <c r="CX393" i="3" s="1"/>
  <c r="DG393" i="3" s="1"/>
  <c r="CW393" i="3"/>
  <c r="CY393" i="3"/>
  <c r="CZ393" i="3"/>
  <c r="DB393" i="3" s="1"/>
  <c r="DA393" i="3"/>
  <c r="DC393" i="3"/>
  <c r="A394" i="3"/>
  <c r="Y394" i="3"/>
  <c r="CW394" i="3" s="1"/>
  <c r="CY394" i="3"/>
  <c r="CZ394" i="3"/>
  <c r="DA394" i="3"/>
  <c r="DB394" i="3"/>
  <c r="DC394" i="3"/>
  <c r="A395" i="3"/>
  <c r="Y395" i="3"/>
  <c r="CX395" i="3" s="1"/>
  <c r="DF395" i="3" s="1"/>
  <c r="CW395" i="3"/>
  <c r="CY395" i="3"/>
  <c r="CZ395" i="3"/>
  <c r="DB395" i="3" s="1"/>
  <c r="DA395" i="3"/>
  <c r="DC395" i="3"/>
  <c r="A396" i="3"/>
  <c r="Y396" i="3"/>
  <c r="CW396" i="3"/>
  <c r="CX396" i="3"/>
  <c r="CY396" i="3"/>
  <c r="CZ396" i="3"/>
  <c r="DB396" i="3" s="1"/>
  <c r="DA396" i="3"/>
  <c r="DC396" i="3"/>
  <c r="A397" i="3"/>
  <c r="Y397" i="3"/>
  <c r="CX397" i="3" s="1"/>
  <c r="CW397" i="3"/>
  <c r="CY397" i="3"/>
  <c r="CZ397" i="3"/>
  <c r="DB397" i="3" s="1"/>
  <c r="DA397" i="3"/>
  <c r="DC397" i="3"/>
  <c r="A398" i="3"/>
  <c r="CX398" i="3"/>
  <c r="CY398" i="3"/>
  <c r="CZ398" i="3"/>
  <c r="DB398" i="3" s="1"/>
  <c r="DA398" i="3"/>
  <c r="DC398" i="3"/>
  <c r="A399" i="3"/>
  <c r="CX399" i="3"/>
  <c r="CY399" i="3"/>
  <c r="CZ399" i="3"/>
  <c r="DB399" i="3" s="1"/>
  <c r="DA399" i="3"/>
  <c r="DC399" i="3"/>
  <c r="A400" i="3"/>
  <c r="CX400" i="3"/>
  <c r="CY400" i="3"/>
  <c r="CZ400" i="3"/>
  <c r="DA400" i="3"/>
  <c r="DB400" i="3"/>
  <c r="DC400" i="3"/>
  <c r="A401" i="3"/>
  <c r="CX401" i="3"/>
  <c r="CY401" i="3"/>
  <c r="CZ401" i="3"/>
  <c r="DB401" i="3" s="1"/>
  <c r="DA401" i="3"/>
  <c r="DC401" i="3"/>
  <c r="A402" i="3"/>
  <c r="Y402" i="3"/>
  <c r="CX402" i="3"/>
  <c r="DG402" i="3" s="1"/>
  <c r="CY402" i="3"/>
  <c r="CZ402" i="3"/>
  <c r="DB402" i="3" s="1"/>
  <c r="DA402" i="3"/>
  <c r="DC402" i="3"/>
  <c r="A403" i="3"/>
  <c r="Y403" i="3"/>
  <c r="CX403" i="3"/>
  <c r="DG403" i="3" s="1"/>
  <c r="CY403" i="3"/>
  <c r="CZ403" i="3"/>
  <c r="DA403" i="3"/>
  <c r="DB403" i="3"/>
  <c r="DC403" i="3"/>
  <c r="D12" i="1"/>
  <c r="E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EG18" i="1"/>
  <c r="EH18" i="1"/>
  <c r="EI18" i="1"/>
  <c r="EJ18" i="1"/>
  <c r="EK18" i="1"/>
  <c r="EL18" i="1"/>
  <c r="EM18" i="1"/>
  <c r="EN18" i="1"/>
  <c r="EO18" i="1"/>
  <c r="EP18" i="1"/>
  <c r="EQ18" i="1"/>
  <c r="ER18" i="1"/>
  <c r="ES18" i="1"/>
  <c r="ET18" i="1"/>
  <c r="EU18" i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D20" i="1"/>
  <c r="E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Y22" i="1"/>
  <c r="DZ22" i="1"/>
  <c r="EA22" i="1"/>
  <c r="EB22" i="1"/>
  <c r="EC22" i="1"/>
  <c r="ED22" i="1"/>
  <c r="EE22" i="1"/>
  <c r="EF22" i="1"/>
  <c r="EG22" i="1"/>
  <c r="EH22" i="1"/>
  <c r="EI22" i="1"/>
  <c r="EJ22" i="1"/>
  <c r="EK22" i="1"/>
  <c r="EL22" i="1"/>
  <c r="EM22" i="1"/>
  <c r="EN22" i="1"/>
  <c r="EO22" i="1"/>
  <c r="EP22" i="1"/>
  <c r="EQ22" i="1"/>
  <c r="ER22" i="1"/>
  <c r="ES22" i="1"/>
  <c r="ET22" i="1"/>
  <c r="EU22" i="1"/>
  <c r="EV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FK22" i="1"/>
  <c r="FL22" i="1"/>
  <c r="FM22" i="1"/>
  <c r="FN22" i="1"/>
  <c r="FO22" i="1"/>
  <c r="FP22" i="1"/>
  <c r="FQ22" i="1"/>
  <c r="FR22" i="1"/>
  <c r="FS22" i="1"/>
  <c r="FT22" i="1"/>
  <c r="FU22" i="1"/>
  <c r="FV22" i="1"/>
  <c r="FW22" i="1"/>
  <c r="FX22" i="1"/>
  <c r="FY22" i="1"/>
  <c r="FZ22" i="1"/>
  <c r="GA22" i="1"/>
  <c r="GB22" i="1"/>
  <c r="GC22" i="1"/>
  <c r="GD22" i="1"/>
  <c r="GE22" i="1"/>
  <c r="GF22" i="1"/>
  <c r="GG22" i="1"/>
  <c r="GH22" i="1"/>
  <c r="GI22" i="1"/>
  <c r="GJ22" i="1"/>
  <c r="GK22" i="1"/>
  <c r="GL22" i="1"/>
  <c r="GM22" i="1"/>
  <c r="GN22" i="1"/>
  <c r="GO22" i="1"/>
  <c r="GP22" i="1"/>
  <c r="GQ22" i="1"/>
  <c r="GR22" i="1"/>
  <c r="GS22" i="1"/>
  <c r="GT22" i="1"/>
  <c r="GU22" i="1"/>
  <c r="GV22" i="1"/>
  <c r="GW22" i="1"/>
  <c r="GX22" i="1"/>
  <c r="D24" i="1"/>
  <c r="E26" i="1"/>
  <c r="Z26" i="1"/>
  <c r="AA26" i="1"/>
  <c r="AM26" i="1"/>
  <c r="AN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I26" i="1"/>
  <c r="DJ26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DX26" i="1"/>
  <c r="DY26" i="1"/>
  <c r="DZ26" i="1"/>
  <c r="EA26" i="1"/>
  <c r="EB26" i="1"/>
  <c r="EC26" i="1"/>
  <c r="ED26" i="1"/>
  <c r="EE26" i="1"/>
  <c r="EF26" i="1"/>
  <c r="EG26" i="1"/>
  <c r="EH26" i="1"/>
  <c r="EI26" i="1"/>
  <c r="EJ26" i="1"/>
  <c r="EK26" i="1"/>
  <c r="EL26" i="1"/>
  <c r="EM26" i="1"/>
  <c r="EN26" i="1"/>
  <c r="EO26" i="1"/>
  <c r="EP26" i="1"/>
  <c r="EQ26" i="1"/>
  <c r="ER26" i="1"/>
  <c r="ES26" i="1"/>
  <c r="ET26" i="1"/>
  <c r="EU26" i="1"/>
  <c r="EV26" i="1"/>
  <c r="EW26" i="1"/>
  <c r="EX26" i="1"/>
  <c r="EY26" i="1"/>
  <c r="EZ26" i="1"/>
  <c r="FA26" i="1"/>
  <c r="FB26" i="1"/>
  <c r="FC26" i="1"/>
  <c r="FD26" i="1"/>
  <c r="FE26" i="1"/>
  <c r="FF26" i="1"/>
  <c r="FG26" i="1"/>
  <c r="FH26" i="1"/>
  <c r="FI26" i="1"/>
  <c r="FJ26" i="1"/>
  <c r="FK26" i="1"/>
  <c r="FL26" i="1"/>
  <c r="FM26" i="1"/>
  <c r="FN26" i="1"/>
  <c r="FO26" i="1"/>
  <c r="FP26" i="1"/>
  <c r="FQ26" i="1"/>
  <c r="FR26" i="1"/>
  <c r="FS26" i="1"/>
  <c r="FT26" i="1"/>
  <c r="FU26" i="1"/>
  <c r="FV26" i="1"/>
  <c r="FW26" i="1"/>
  <c r="FX26" i="1"/>
  <c r="FY26" i="1"/>
  <c r="FZ26" i="1"/>
  <c r="GA26" i="1"/>
  <c r="GB26" i="1"/>
  <c r="GC26" i="1"/>
  <c r="GD26" i="1"/>
  <c r="GE26" i="1"/>
  <c r="GF26" i="1"/>
  <c r="GG26" i="1"/>
  <c r="GH26" i="1"/>
  <c r="GI26" i="1"/>
  <c r="GJ26" i="1"/>
  <c r="GK26" i="1"/>
  <c r="GL26" i="1"/>
  <c r="GM26" i="1"/>
  <c r="GN26" i="1"/>
  <c r="GO26" i="1"/>
  <c r="GP26" i="1"/>
  <c r="GQ26" i="1"/>
  <c r="GR26" i="1"/>
  <c r="GS26" i="1"/>
  <c r="GT26" i="1"/>
  <c r="GU26" i="1"/>
  <c r="GV26" i="1"/>
  <c r="GW26" i="1"/>
  <c r="GX26" i="1"/>
  <c r="C28" i="1"/>
  <c r="D28" i="1"/>
  <c r="AC28" i="1"/>
  <c r="AE28" i="1"/>
  <c r="AF28" i="1"/>
  <c r="AG28" i="1"/>
  <c r="AH28" i="1"/>
  <c r="AI28" i="1"/>
  <c r="AJ28" i="1"/>
  <c r="CU28" i="1"/>
  <c r="T28" i="1" s="1"/>
  <c r="CW28" i="1"/>
  <c r="V28" i="1" s="1"/>
  <c r="CX28" i="1"/>
  <c r="W28" i="1" s="1"/>
  <c r="FR28" i="1"/>
  <c r="GL28" i="1"/>
  <c r="GO28" i="1"/>
  <c r="GP28" i="1"/>
  <c r="GV28" i="1"/>
  <c r="HC28" i="1"/>
  <c r="GX28" i="1" s="1"/>
  <c r="I29" i="1"/>
  <c r="X29" i="1"/>
  <c r="AC29" i="1"/>
  <c r="AD29" i="1"/>
  <c r="AE29" i="1"/>
  <c r="AF29" i="1"/>
  <c r="AG29" i="1"/>
  <c r="AH29" i="1"/>
  <c r="AI29" i="1"/>
  <c r="AJ29" i="1"/>
  <c r="CX29" i="1" s="1"/>
  <c r="CR29" i="1"/>
  <c r="CS29" i="1"/>
  <c r="CT29" i="1"/>
  <c r="CU29" i="1"/>
  <c r="CV29" i="1"/>
  <c r="CW29" i="1"/>
  <c r="CY29" i="1"/>
  <c r="CZ29" i="1"/>
  <c r="Y29" i="1" s="1"/>
  <c r="GL29" i="1"/>
  <c r="GN29" i="1"/>
  <c r="GO29" i="1"/>
  <c r="GP29" i="1"/>
  <c r="GV29" i="1"/>
  <c r="HC29" i="1"/>
  <c r="C30" i="1"/>
  <c r="D30" i="1"/>
  <c r="V30" i="1"/>
  <c r="AC30" i="1"/>
  <c r="AE30" i="1"/>
  <c r="AF30" i="1"/>
  <c r="AG30" i="1"/>
  <c r="CU30" i="1" s="1"/>
  <c r="T30" i="1" s="1"/>
  <c r="AH30" i="1"/>
  <c r="AI30" i="1"/>
  <c r="AJ30" i="1"/>
  <c r="CX30" i="1" s="1"/>
  <c r="W30" i="1" s="1"/>
  <c r="CW30" i="1"/>
  <c r="FR30" i="1"/>
  <c r="GL30" i="1"/>
  <c r="GO30" i="1"/>
  <c r="GP30" i="1"/>
  <c r="GV30" i="1"/>
  <c r="HC30" i="1"/>
  <c r="GX30" i="1" s="1"/>
  <c r="I31" i="1"/>
  <c r="AC31" i="1"/>
  <c r="AD31" i="1"/>
  <c r="AE31" i="1"/>
  <c r="CS31" i="1" s="1"/>
  <c r="AF31" i="1"/>
  <c r="CT31" i="1" s="1"/>
  <c r="AG31" i="1"/>
  <c r="AH31" i="1"/>
  <c r="AI31" i="1"/>
  <c r="CW31" i="1" s="1"/>
  <c r="AJ31" i="1"/>
  <c r="CX31" i="1" s="1"/>
  <c r="CR31" i="1"/>
  <c r="CU31" i="1"/>
  <c r="CV31" i="1"/>
  <c r="CY31" i="1"/>
  <c r="X31" i="1" s="1"/>
  <c r="CZ31" i="1"/>
  <c r="Y31" i="1" s="1"/>
  <c r="GL31" i="1"/>
  <c r="GN31" i="1"/>
  <c r="GO31" i="1"/>
  <c r="GP31" i="1"/>
  <c r="GV31" i="1"/>
  <c r="HC31" i="1"/>
  <c r="C32" i="1"/>
  <c r="D32" i="1"/>
  <c r="AC32" i="1"/>
  <c r="AE32" i="1"/>
  <c r="AF32" i="1"/>
  <c r="AG32" i="1"/>
  <c r="CU32" i="1" s="1"/>
  <c r="T32" i="1" s="1"/>
  <c r="AH32" i="1"/>
  <c r="AI32" i="1"/>
  <c r="AJ32" i="1"/>
  <c r="CX32" i="1" s="1"/>
  <c r="W32" i="1" s="1"/>
  <c r="CW32" i="1"/>
  <c r="V32" i="1" s="1"/>
  <c r="FR32" i="1"/>
  <c r="GL32" i="1"/>
  <c r="GO32" i="1"/>
  <c r="GP32" i="1"/>
  <c r="GV32" i="1"/>
  <c r="HC32" i="1"/>
  <c r="GX32" i="1" s="1"/>
  <c r="I33" i="1"/>
  <c r="X33" i="1"/>
  <c r="Y33" i="1"/>
  <c r="AC33" i="1"/>
  <c r="CQ33" i="1" s="1"/>
  <c r="AD33" i="1"/>
  <c r="AE33" i="1"/>
  <c r="CS33" i="1" s="1"/>
  <c r="AF33" i="1"/>
  <c r="CT33" i="1" s="1"/>
  <c r="AG33" i="1"/>
  <c r="AH33" i="1"/>
  <c r="AI33" i="1"/>
  <c r="CW33" i="1" s="1"/>
  <c r="AJ33" i="1"/>
  <c r="CX33" i="1" s="1"/>
  <c r="CR33" i="1"/>
  <c r="CU33" i="1"/>
  <c r="CV33" i="1"/>
  <c r="CY33" i="1"/>
  <c r="CZ33" i="1"/>
  <c r="GL33" i="1"/>
  <c r="GN33" i="1"/>
  <c r="GO33" i="1"/>
  <c r="GP33" i="1"/>
  <c r="GV33" i="1"/>
  <c r="HC33" i="1"/>
  <c r="C34" i="1"/>
  <c r="D34" i="1"/>
  <c r="V34" i="1"/>
  <c r="AC34" i="1"/>
  <c r="AE34" i="1"/>
  <c r="AF34" i="1"/>
  <c r="AG34" i="1"/>
  <c r="CU34" i="1" s="1"/>
  <c r="T34" i="1" s="1"/>
  <c r="AH34" i="1"/>
  <c r="AI34" i="1"/>
  <c r="AJ34" i="1"/>
  <c r="CX34" i="1" s="1"/>
  <c r="W34" i="1" s="1"/>
  <c r="CW34" i="1"/>
  <c r="FR34" i="1"/>
  <c r="GL34" i="1"/>
  <c r="GO34" i="1"/>
  <c r="GP34" i="1"/>
  <c r="GV34" i="1"/>
  <c r="HC34" i="1"/>
  <c r="GX34" i="1" s="1"/>
  <c r="I35" i="1"/>
  <c r="AC35" i="1"/>
  <c r="AE35" i="1"/>
  <c r="AD35" i="1" s="1"/>
  <c r="AF35" i="1"/>
  <c r="CT35" i="1" s="1"/>
  <c r="AG35" i="1"/>
  <c r="AH35" i="1"/>
  <c r="AI35" i="1"/>
  <c r="CW35" i="1" s="1"/>
  <c r="AJ35" i="1"/>
  <c r="CX35" i="1" s="1"/>
  <c r="CU35" i="1"/>
  <c r="CV35" i="1"/>
  <c r="FR35" i="1"/>
  <c r="GL35" i="1"/>
  <c r="GO35" i="1"/>
  <c r="GP35" i="1"/>
  <c r="GV35" i="1"/>
  <c r="HC35" i="1"/>
  <c r="I36" i="1"/>
  <c r="AC36" i="1"/>
  <c r="AD36" i="1"/>
  <c r="CR36" i="1" s="1"/>
  <c r="AE36" i="1"/>
  <c r="AF36" i="1"/>
  <c r="AG36" i="1"/>
  <c r="CU36" i="1" s="1"/>
  <c r="AH36" i="1"/>
  <c r="CV36" i="1" s="1"/>
  <c r="AI36" i="1"/>
  <c r="AJ36" i="1"/>
  <c r="CS36" i="1"/>
  <c r="CT36" i="1"/>
  <c r="CW36" i="1"/>
  <c r="CX36" i="1"/>
  <c r="FR36" i="1"/>
  <c r="GL36" i="1"/>
  <c r="GO36" i="1"/>
  <c r="GP36" i="1"/>
  <c r="GV36" i="1"/>
  <c r="HC36" i="1" s="1"/>
  <c r="I37" i="1"/>
  <c r="AC37" i="1"/>
  <c r="AE37" i="1"/>
  <c r="AD37" i="1" s="1"/>
  <c r="AF37" i="1"/>
  <c r="CT37" i="1" s="1"/>
  <c r="AG37" i="1"/>
  <c r="AH37" i="1"/>
  <c r="AI37" i="1"/>
  <c r="CW37" i="1" s="1"/>
  <c r="AJ37" i="1"/>
  <c r="CX37" i="1" s="1"/>
  <c r="CU37" i="1"/>
  <c r="CV37" i="1"/>
  <c r="FR37" i="1"/>
  <c r="GL37" i="1"/>
  <c r="GO37" i="1"/>
  <c r="GP37" i="1"/>
  <c r="GV37" i="1"/>
  <c r="HC37" i="1"/>
  <c r="I38" i="1"/>
  <c r="AC38" i="1"/>
  <c r="AD38" i="1"/>
  <c r="CR38" i="1" s="1"/>
  <c r="AE38" i="1"/>
  <c r="AF38" i="1"/>
  <c r="AG38" i="1"/>
  <c r="CU38" i="1" s="1"/>
  <c r="AH38" i="1"/>
  <c r="CV38" i="1" s="1"/>
  <c r="AI38" i="1"/>
  <c r="AJ38" i="1"/>
  <c r="CS38" i="1"/>
  <c r="CT38" i="1"/>
  <c r="CW38" i="1"/>
  <c r="CX38" i="1"/>
  <c r="FR38" i="1"/>
  <c r="GL38" i="1"/>
  <c r="GO38" i="1"/>
  <c r="GP38" i="1"/>
  <c r="GV38" i="1"/>
  <c r="HC38" i="1"/>
  <c r="C39" i="1"/>
  <c r="D39" i="1"/>
  <c r="T39" i="1"/>
  <c r="AC39" i="1"/>
  <c r="AE39" i="1"/>
  <c r="AF39" i="1"/>
  <c r="AG39" i="1"/>
  <c r="AH39" i="1"/>
  <c r="AI39" i="1"/>
  <c r="CW39" i="1" s="1"/>
  <c r="V39" i="1" s="1"/>
  <c r="AJ39" i="1"/>
  <c r="CU39" i="1"/>
  <c r="CX39" i="1"/>
  <c r="W39" i="1" s="1"/>
  <c r="FR39" i="1"/>
  <c r="GL39" i="1"/>
  <c r="GO39" i="1"/>
  <c r="GP39" i="1"/>
  <c r="GV39" i="1"/>
  <c r="HC39" i="1" s="1"/>
  <c r="GX39" i="1" s="1"/>
  <c r="I40" i="1"/>
  <c r="AC40" i="1"/>
  <c r="AD40" i="1"/>
  <c r="CR40" i="1" s="1"/>
  <c r="AE40" i="1"/>
  <c r="AF40" i="1"/>
  <c r="AG40" i="1"/>
  <c r="CU40" i="1" s="1"/>
  <c r="AH40" i="1"/>
  <c r="CV40" i="1" s="1"/>
  <c r="AI40" i="1"/>
  <c r="AJ40" i="1"/>
  <c r="CS40" i="1"/>
  <c r="CT40" i="1"/>
  <c r="CW40" i="1"/>
  <c r="CX40" i="1"/>
  <c r="FR40" i="1"/>
  <c r="GL40" i="1"/>
  <c r="GO40" i="1"/>
  <c r="GP40" i="1"/>
  <c r="GV40" i="1"/>
  <c r="HC40" i="1" s="1"/>
  <c r="C41" i="1"/>
  <c r="D41" i="1"/>
  <c r="W41" i="1"/>
  <c r="AC41" i="1"/>
  <c r="CQ41" i="1" s="1"/>
  <c r="P41" i="1" s="1"/>
  <c r="AE41" i="1"/>
  <c r="AD41" i="1" s="1"/>
  <c r="AF41" i="1"/>
  <c r="AG41" i="1"/>
  <c r="AH41" i="1"/>
  <c r="AI41" i="1"/>
  <c r="CW41" i="1" s="1"/>
  <c r="V41" i="1" s="1"/>
  <c r="AJ41" i="1"/>
  <c r="CU41" i="1"/>
  <c r="T41" i="1" s="1"/>
  <c r="CX41" i="1"/>
  <c r="FR41" i="1"/>
  <c r="GL41" i="1"/>
  <c r="GO41" i="1"/>
  <c r="GP41" i="1"/>
  <c r="GV41" i="1"/>
  <c r="HC41" i="1" s="1"/>
  <c r="GX41" i="1" s="1"/>
  <c r="I42" i="1"/>
  <c r="AC42" i="1"/>
  <c r="AD42" i="1"/>
  <c r="CR42" i="1" s="1"/>
  <c r="AE42" i="1"/>
  <c r="AF42" i="1"/>
  <c r="AG42" i="1"/>
  <c r="CU42" i="1" s="1"/>
  <c r="AH42" i="1"/>
  <c r="CV42" i="1" s="1"/>
  <c r="AI42" i="1"/>
  <c r="AJ42" i="1"/>
  <c r="CS42" i="1"/>
  <c r="CT42" i="1"/>
  <c r="CW42" i="1"/>
  <c r="CX42" i="1"/>
  <c r="FR42" i="1"/>
  <c r="GL42" i="1"/>
  <c r="GO42" i="1"/>
  <c r="GP42" i="1"/>
  <c r="GV42" i="1"/>
  <c r="HC42" i="1"/>
  <c r="I43" i="1"/>
  <c r="AC43" i="1"/>
  <c r="AE43" i="1"/>
  <c r="AD43" i="1" s="1"/>
  <c r="AF43" i="1"/>
  <c r="CT43" i="1" s="1"/>
  <c r="AG43" i="1"/>
  <c r="AH43" i="1"/>
  <c r="AI43" i="1"/>
  <c r="CW43" i="1" s="1"/>
  <c r="AJ43" i="1"/>
  <c r="CX43" i="1" s="1"/>
  <c r="CU43" i="1"/>
  <c r="CV43" i="1"/>
  <c r="FR43" i="1"/>
  <c r="GL43" i="1"/>
  <c r="GO43" i="1"/>
  <c r="GP43" i="1"/>
  <c r="GV43" i="1"/>
  <c r="HC43" i="1" s="1"/>
  <c r="C44" i="1"/>
  <c r="D44" i="1"/>
  <c r="AC44" i="1"/>
  <c r="AE44" i="1"/>
  <c r="AF44" i="1"/>
  <c r="AG44" i="1"/>
  <c r="CU44" i="1" s="1"/>
  <c r="T44" i="1" s="1"/>
  <c r="AH44" i="1"/>
  <c r="AI44" i="1"/>
  <c r="AJ44" i="1"/>
  <c r="CX44" i="1" s="1"/>
  <c r="W44" i="1" s="1"/>
  <c r="CW44" i="1"/>
  <c r="V44" i="1" s="1"/>
  <c r="FR44" i="1"/>
  <c r="GL44" i="1"/>
  <c r="GO44" i="1"/>
  <c r="GP44" i="1"/>
  <c r="GV44" i="1"/>
  <c r="HC44" i="1"/>
  <c r="GX44" i="1" s="1"/>
  <c r="I45" i="1"/>
  <c r="AC45" i="1"/>
  <c r="AE45" i="1"/>
  <c r="AD45" i="1" s="1"/>
  <c r="AF45" i="1"/>
  <c r="CT45" i="1" s="1"/>
  <c r="AG45" i="1"/>
  <c r="AH45" i="1"/>
  <c r="AI45" i="1"/>
  <c r="CW45" i="1" s="1"/>
  <c r="AJ45" i="1"/>
  <c r="CX45" i="1" s="1"/>
  <c r="CU45" i="1"/>
  <c r="CV45" i="1"/>
  <c r="FR45" i="1"/>
  <c r="GL45" i="1"/>
  <c r="GO45" i="1"/>
  <c r="GP45" i="1"/>
  <c r="GV45" i="1"/>
  <c r="HC45" i="1" s="1"/>
  <c r="I46" i="1"/>
  <c r="AC46" i="1"/>
  <c r="CQ46" i="1" s="1"/>
  <c r="AD46" i="1"/>
  <c r="CR46" i="1" s="1"/>
  <c r="AE46" i="1"/>
  <c r="CS46" i="1" s="1"/>
  <c r="AF46" i="1"/>
  <c r="AG46" i="1"/>
  <c r="AH46" i="1"/>
  <c r="CV46" i="1" s="1"/>
  <c r="AI46" i="1"/>
  <c r="CW46" i="1" s="1"/>
  <c r="AJ46" i="1"/>
  <c r="CT46" i="1"/>
  <c r="CU46" i="1"/>
  <c r="CX46" i="1"/>
  <c r="FR46" i="1"/>
  <c r="GL46" i="1"/>
  <c r="GO46" i="1"/>
  <c r="GP46" i="1"/>
  <c r="GV46" i="1"/>
  <c r="HC46" i="1" s="1"/>
  <c r="C47" i="1"/>
  <c r="D47" i="1"/>
  <c r="T47" i="1"/>
  <c r="AC47" i="1"/>
  <c r="AE47" i="1"/>
  <c r="AF47" i="1"/>
  <c r="AG47" i="1"/>
  <c r="AH47" i="1"/>
  <c r="AI47" i="1"/>
  <c r="CW47" i="1" s="1"/>
  <c r="V47" i="1" s="1"/>
  <c r="AJ47" i="1"/>
  <c r="CX47" i="1" s="1"/>
  <c r="W47" i="1" s="1"/>
  <c r="CU47" i="1"/>
  <c r="FR47" i="1"/>
  <c r="GL47" i="1"/>
  <c r="GO47" i="1"/>
  <c r="GP47" i="1"/>
  <c r="GV47" i="1"/>
  <c r="HC47" i="1" s="1"/>
  <c r="GX47" i="1" s="1"/>
  <c r="I48" i="1"/>
  <c r="AC48" i="1"/>
  <c r="CQ48" i="1" s="1"/>
  <c r="AD48" i="1"/>
  <c r="CR48" i="1" s="1"/>
  <c r="AE48" i="1"/>
  <c r="CS48" i="1" s="1"/>
  <c r="AF48" i="1"/>
  <c r="AG48" i="1"/>
  <c r="AH48" i="1"/>
  <c r="CV48" i="1" s="1"/>
  <c r="AI48" i="1"/>
  <c r="CW48" i="1" s="1"/>
  <c r="AJ48" i="1"/>
  <c r="CT48" i="1"/>
  <c r="CU48" i="1"/>
  <c r="CX48" i="1"/>
  <c r="FR48" i="1"/>
  <c r="GL48" i="1"/>
  <c r="GO48" i="1"/>
  <c r="GP48" i="1"/>
  <c r="GV48" i="1"/>
  <c r="HC48" i="1" s="1"/>
  <c r="I49" i="1"/>
  <c r="AC49" i="1"/>
  <c r="AE49" i="1"/>
  <c r="AD49" i="1" s="1"/>
  <c r="AF49" i="1"/>
  <c r="CT49" i="1" s="1"/>
  <c r="AG49" i="1"/>
  <c r="CU49" i="1" s="1"/>
  <c r="AH49" i="1"/>
  <c r="AI49" i="1"/>
  <c r="AJ49" i="1"/>
  <c r="CX49" i="1" s="1"/>
  <c r="CS49" i="1"/>
  <c r="CV49" i="1"/>
  <c r="CW49" i="1"/>
  <c r="FR49" i="1"/>
  <c r="GL49" i="1"/>
  <c r="GO49" i="1"/>
  <c r="GP49" i="1"/>
  <c r="GV49" i="1"/>
  <c r="HC49" i="1"/>
  <c r="I50" i="1"/>
  <c r="AC50" i="1"/>
  <c r="CQ50" i="1" s="1"/>
  <c r="AD50" i="1"/>
  <c r="CR50" i="1" s="1"/>
  <c r="AE50" i="1"/>
  <c r="CS50" i="1" s="1"/>
  <c r="AF50" i="1"/>
  <c r="AG50" i="1"/>
  <c r="AH50" i="1"/>
  <c r="CV50" i="1" s="1"/>
  <c r="AI50" i="1"/>
  <c r="CW50" i="1" s="1"/>
  <c r="AJ50" i="1"/>
  <c r="CT50" i="1"/>
  <c r="CU50" i="1"/>
  <c r="CX50" i="1"/>
  <c r="FR50" i="1"/>
  <c r="GL50" i="1"/>
  <c r="GO50" i="1"/>
  <c r="GP50" i="1"/>
  <c r="GV50" i="1"/>
  <c r="HC50" i="1" s="1"/>
  <c r="C51" i="1"/>
  <c r="D51" i="1"/>
  <c r="V51" i="1"/>
  <c r="AC51" i="1"/>
  <c r="AE51" i="1"/>
  <c r="AF51" i="1"/>
  <c r="AG51" i="1"/>
  <c r="CU51" i="1" s="1"/>
  <c r="T51" i="1" s="1"/>
  <c r="AH51" i="1"/>
  <c r="AI51" i="1"/>
  <c r="AJ51" i="1"/>
  <c r="CX51" i="1" s="1"/>
  <c r="W51" i="1" s="1"/>
  <c r="CW51" i="1"/>
  <c r="FR51" i="1"/>
  <c r="GL51" i="1"/>
  <c r="GO51" i="1"/>
  <c r="GP51" i="1"/>
  <c r="GV51" i="1"/>
  <c r="HC51" i="1"/>
  <c r="GX51" i="1" s="1"/>
  <c r="I52" i="1"/>
  <c r="AC52" i="1"/>
  <c r="AE52" i="1"/>
  <c r="AD52" i="1" s="1"/>
  <c r="AF52" i="1"/>
  <c r="CT52" i="1" s="1"/>
  <c r="AG52" i="1"/>
  <c r="AH52" i="1"/>
  <c r="AI52" i="1"/>
  <c r="CW52" i="1" s="1"/>
  <c r="AJ52" i="1"/>
  <c r="CX52" i="1" s="1"/>
  <c r="CU52" i="1"/>
  <c r="CV52" i="1"/>
  <c r="FR52" i="1"/>
  <c r="GL52" i="1"/>
  <c r="GO52" i="1"/>
  <c r="GP52" i="1"/>
  <c r="GV52" i="1"/>
  <c r="HC52" i="1" s="1"/>
  <c r="I53" i="1"/>
  <c r="AC53" i="1"/>
  <c r="AD53" i="1"/>
  <c r="CR53" i="1" s="1"/>
  <c r="AE53" i="1"/>
  <c r="AF53" i="1"/>
  <c r="AG53" i="1"/>
  <c r="CU53" i="1" s="1"/>
  <c r="AH53" i="1"/>
  <c r="CV53" i="1" s="1"/>
  <c r="AI53" i="1"/>
  <c r="AJ53" i="1"/>
  <c r="CS53" i="1"/>
  <c r="CT53" i="1"/>
  <c r="CW53" i="1"/>
  <c r="CX53" i="1"/>
  <c r="FR53" i="1"/>
  <c r="GL53" i="1"/>
  <c r="GO53" i="1"/>
  <c r="GP53" i="1"/>
  <c r="GV53" i="1"/>
  <c r="HC53" i="1" s="1"/>
  <c r="C54" i="1"/>
  <c r="D54" i="1"/>
  <c r="W54" i="1"/>
  <c r="AC54" i="1"/>
  <c r="AE54" i="1"/>
  <c r="AF54" i="1"/>
  <c r="AG54" i="1"/>
  <c r="AH54" i="1"/>
  <c r="AI54" i="1"/>
  <c r="CW54" i="1" s="1"/>
  <c r="V54" i="1" s="1"/>
  <c r="AJ54" i="1"/>
  <c r="CU54" i="1"/>
  <c r="T54" i="1" s="1"/>
  <c r="CX54" i="1"/>
  <c r="FR54" i="1"/>
  <c r="GL54" i="1"/>
  <c r="GO54" i="1"/>
  <c r="GP54" i="1"/>
  <c r="GV54" i="1"/>
  <c r="HC54" i="1" s="1"/>
  <c r="GX54" i="1" s="1"/>
  <c r="I55" i="1"/>
  <c r="AC55" i="1"/>
  <c r="AD55" i="1"/>
  <c r="CR55" i="1" s="1"/>
  <c r="AE55" i="1"/>
  <c r="AF55" i="1"/>
  <c r="AG55" i="1"/>
  <c r="CU55" i="1" s="1"/>
  <c r="AH55" i="1"/>
  <c r="CV55" i="1" s="1"/>
  <c r="AI55" i="1"/>
  <c r="AJ55" i="1"/>
  <c r="CS55" i="1"/>
  <c r="CT55" i="1"/>
  <c r="CW55" i="1"/>
  <c r="CX55" i="1"/>
  <c r="FR55" i="1"/>
  <c r="GL55" i="1"/>
  <c r="GO55" i="1"/>
  <c r="GP55" i="1"/>
  <c r="GV55" i="1"/>
  <c r="HC55" i="1"/>
  <c r="I56" i="1"/>
  <c r="AC56" i="1"/>
  <c r="AE56" i="1"/>
  <c r="AF56" i="1"/>
  <c r="CT56" i="1" s="1"/>
  <c r="AG56" i="1"/>
  <c r="AH56" i="1"/>
  <c r="AI56" i="1"/>
  <c r="CW56" i="1" s="1"/>
  <c r="AJ56" i="1"/>
  <c r="CX56" i="1" s="1"/>
  <c r="CU56" i="1"/>
  <c r="CV56" i="1"/>
  <c r="FR56" i="1"/>
  <c r="GL56" i="1"/>
  <c r="GO56" i="1"/>
  <c r="GP56" i="1"/>
  <c r="GV56" i="1"/>
  <c r="HC56" i="1" s="1"/>
  <c r="I57" i="1"/>
  <c r="T57" i="1" s="1"/>
  <c r="AC57" i="1"/>
  <c r="CQ57" i="1" s="1"/>
  <c r="AD57" i="1"/>
  <c r="CR57" i="1" s="1"/>
  <c r="AE57" i="1"/>
  <c r="CS57" i="1" s="1"/>
  <c r="AF57" i="1"/>
  <c r="AG57" i="1"/>
  <c r="AH57" i="1"/>
  <c r="CV57" i="1" s="1"/>
  <c r="AI57" i="1"/>
  <c r="CW57" i="1" s="1"/>
  <c r="AJ57" i="1"/>
  <c r="CT57" i="1"/>
  <c r="CU57" i="1"/>
  <c r="CX57" i="1"/>
  <c r="FR57" i="1"/>
  <c r="GL57" i="1"/>
  <c r="GO57" i="1"/>
  <c r="GP57" i="1"/>
  <c r="GV57" i="1"/>
  <c r="HC57" i="1" s="1"/>
  <c r="B59" i="1"/>
  <c r="B26" i="1" s="1"/>
  <c r="C59" i="1"/>
  <c r="C26" i="1" s="1"/>
  <c r="D59" i="1"/>
  <c r="D26" i="1" s="1"/>
  <c r="F59" i="1"/>
  <c r="F26" i="1" s="1"/>
  <c r="G59" i="1"/>
  <c r="G26" i="1" s="1"/>
  <c r="BX59" i="1"/>
  <c r="AO59" i="1" s="1"/>
  <c r="AO26" i="1" s="1"/>
  <c r="CK59" i="1"/>
  <c r="CK26" i="1" s="1"/>
  <c r="CL59" i="1"/>
  <c r="CL26" i="1" s="1"/>
  <c r="CM59" i="1"/>
  <c r="CM26" i="1" s="1"/>
  <c r="F63" i="1"/>
  <c r="D89" i="1"/>
  <c r="E91" i="1"/>
  <c r="Z91" i="1"/>
  <c r="AA91" i="1"/>
  <c r="AM91" i="1"/>
  <c r="AN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DB91" i="1"/>
  <c r="DC91" i="1"/>
  <c r="DD91" i="1"/>
  <c r="DE91" i="1"/>
  <c r="DF91" i="1"/>
  <c r="DG91" i="1"/>
  <c r="DH91" i="1"/>
  <c r="DI91" i="1"/>
  <c r="DJ91" i="1"/>
  <c r="DK91" i="1"/>
  <c r="DL91" i="1"/>
  <c r="DM91" i="1"/>
  <c r="DN91" i="1"/>
  <c r="DO91" i="1"/>
  <c r="DP91" i="1"/>
  <c r="DQ91" i="1"/>
  <c r="DR91" i="1"/>
  <c r="DS91" i="1"/>
  <c r="DT91" i="1"/>
  <c r="DU91" i="1"/>
  <c r="DV91" i="1"/>
  <c r="DW91" i="1"/>
  <c r="DX91" i="1"/>
  <c r="DY91" i="1"/>
  <c r="DZ91" i="1"/>
  <c r="EA91" i="1"/>
  <c r="EB91" i="1"/>
  <c r="EC91" i="1"/>
  <c r="ED91" i="1"/>
  <c r="EE91" i="1"/>
  <c r="EF91" i="1"/>
  <c r="EG91" i="1"/>
  <c r="EH91" i="1"/>
  <c r="EI91" i="1"/>
  <c r="EJ91" i="1"/>
  <c r="EK91" i="1"/>
  <c r="EL91" i="1"/>
  <c r="EM91" i="1"/>
  <c r="EN91" i="1"/>
  <c r="EO91" i="1"/>
  <c r="EP91" i="1"/>
  <c r="EQ91" i="1"/>
  <c r="ER91" i="1"/>
  <c r="ES91" i="1"/>
  <c r="ET91" i="1"/>
  <c r="EU91" i="1"/>
  <c r="EV91" i="1"/>
  <c r="EW91" i="1"/>
  <c r="EX91" i="1"/>
  <c r="EY91" i="1"/>
  <c r="EZ91" i="1"/>
  <c r="FA91" i="1"/>
  <c r="FB91" i="1"/>
  <c r="FC91" i="1"/>
  <c r="FD91" i="1"/>
  <c r="FE91" i="1"/>
  <c r="FF91" i="1"/>
  <c r="FG91" i="1"/>
  <c r="FH91" i="1"/>
  <c r="FI91" i="1"/>
  <c r="FJ91" i="1"/>
  <c r="FK91" i="1"/>
  <c r="FL91" i="1"/>
  <c r="FM91" i="1"/>
  <c r="FN91" i="1"/>
  <c r="FO91" i="1"/>
  <c r="FP91" i="1"/>
  <c r="FQ91" i="1"/>
  <c r="FR91" i="1"/>
  <c r="FS91" i="1"/>
  <c r="FT91" i="1"/>
  <c r="FU91" i="1"/>
  <c r="FV91" i="1"/>
  <c r="FW91" i="1"/>
  <c r="FX91" i="1"/>
  <c r="FY91" i="1"/>
  <c r="FZ91" i="1"/>
  <c r="GA91" i="1"/>
  <c r="GB91" i="1"/>
  <c r="GC91" i="1"/>
  <c r="GD91" i="1"/>
  <c r="GE91" i="1"/>
  <c r="GF91" i="1"/>
  <c r="GG91" i="1"/>
  <c r="GH91" i="1"/>
  <c r="GI91" i="1"/>
  <c r="GJ91" i="1"/>
  <c r="GK91" i="1"/>
  <c r="GL91" i="1"/>
  <c r="GM91" i="1"/>
  <c r="GN91" i="1"/>
  <c r="GO91" i="1"/>
  <c r="GP91" i="1"/>
  <c r="GQ91" i="1"/>
  <c r="GR91" i="1"/>
  <c r="GS91" i="1"/>
  <c r="GT91" i="1"/>
  <c r="GU91" i="1"/>
  <c r="GV91" i="1"/>
  <c r="GW91" i="1"/>
  <c r="GX91" i="1"/>
  <c r="C93" i="1"/>
  <c r="D93" i="1"/>
  <c r="AC93" i="1"/>
  <c r="AE93" i="1"/>
  <c r="AF93" i="1"/>
  <c r="AG93" i="1"/>
  <c r="AH93" i="1"/>
  <c r="AI93" i="1"/>
  <c r="CW93" i="1" s="1"/>
  <c r="V93" i="1" s="1"/>
  <c r="AJ93" i="1"/>
  <c r="CU93" i="1"/>
  <c r="T93" i="1" s="1"/>
  <c r="CX93" i="1"/>
  <c r="W93" i="1" s="1"/>
  <c r="FR93" i="1"/>
  <c r="GL93" i="1"/>
  <c r="GO93" i="1"/>
  <c r="GP93" i="1"/>
  <c r="GV93" i="1"/>
  <c r="HC93" i="1" s="1"/>
  <c r="GX93" i="1" s="1"/>
  <c r="I94" i="1"/>
  <c r="AC94" i="1"/>
  <c r="CQ94" i="1" s="1"/>
  <c r="AD94" i="1"/>
  <c r="CR94" i="1" s="1"/>
  <c r="AE94" i="1"/>
  <c r="CS94" i="1" s="1"/>
  <c r="AF94" i="1"/>
  <c r="AG94" i="1"/>
  <c r="AH94" i="1"/>
  <c r="CV94" i="1" s="1"/>
  <c r="AI94" i="1"/>
  <c r="CW94" i="1" s="1"/>
  <c r="AJ94" i="1"/>
  <c r="CT94" i="1"/>
  <c r="CU94" i="1"/>
  <c r="CX94" i="1"/>
  <c r="CY94" i="1"/>
  <c r="X94" i="1" s="1"/>
  <c r="CZ94" i="1"/>
  <c r="Y94" i="1" s="1"/>
  <c r="GL94" i="1"/>
  <c r="GN94" i="1"/>
  <c r="GO94" i="1"/>
  <c r="GP94" i="1"/>
  <c r="GV94" i="1"/>
  <c r="HC94" i="1" s="1"/>
  <c r="I95" i="1"/>
  <c r="X95" i="1"/>
  <c r="AC95" i="1"/>
  <c r="AD95" i="1"/>
  <c r="CR95" i="1" s="1"/>
  <c r="AE95" i="1"/>
  <c r="AF95" i="1"/>
  <c r="AG95" i="1"/>
  <c r="CU95" i="1" s="1"/>
  <c r="AH95" i="1"/>
  <c r="CV95" i="1" s="1"/>
  <c r="AI95" i="1"/>
  <c r="AJ95" i="1"/>
  <c r="CS95" i="1"/>
  <c r="CT95" i="1"/>
  <c r="CW95" i="1"/>
  <c r="CX95" i="1"/>
  <c r="CY95" i="1"/>
  <c r="CZ95" i="1"/>
  <c r="Y95" i="1" s="1"/>
  <c r="GL95" i="1"/>
  <c r="GN95" i="1"/>
  <c r="GO95" i="1"/>
  <c r="GP95" i="1"/>
  <c r="GV95" i="1"/>
  <c r="HC95" i="1"/>
  <c r="I96" i="1"/>
  <c r="AC96" i="1"/>
  <c r="AD96" i="1"/>
  <c r="AE96" i="1"/>
  <c r="CS96" i="1" s="1"/>
  <c r="AF96" i="1"/>
  <c r="CT96" i="1" s="1"/>
  <c r="AG96" i="1"/>
  <c r="AH96" i="1"/>
  <c r="AI96" i="1"/>
  <c r="CW96" i="1" s="1"/>
  <c r="AJ96" i="1"/>
  <c r="CX96" i="1" s="1"/>
  <c r="CR96" i="1"/>
  <c r="CU96" i="1"/>
  <c r="CV96" i="1"/>
  <c r="CY96" i="1"/>
  <c r="X96" i="1" s="1"/>
  <c r="CZ96" i="1"/>
  <c r="Y96" i="1" s="1"/>
  <c r="GL96" i="1"/>
  <c r="GN96" i="1"/>
  <c r="GO96" i="1"/>
  <c r="GP96" i="1"/>
  <c r="GV96" i="1"/>
  <c r="HC96" i="1" s="1"/>
  <c r="I97" i="1"/>
  <c r="AC97" i="1"/>
  <c r="AD97" i="1"/>
  <c r="CR97" i="1" s="1"/>
  <c r="AE97" i="1"/>
  <c r="AF97" i="1"/>
  <c r="AG97" i="1"/>
  <c r="CU97" i="1" s="1"/>
  <c r="AH97" i="1"/>
  <c r="AI97" i="1"/>
  <c r="AJ97" i="1"/>
  <c r="CS97" i="1"/>
  <c r="CT97" i="1"/>
  <c r="CV97" i="1"/>
  <c r="CW97" i="1"/>
  <c r="CX97" i="1"/>
  <c r="CY97" i="1"/>
  <c r="X97" i="1" s="1"/>
  <c r="CZ97" i="1"/>
  <c r="Y97" i="1" s="1"/>
  <c r="GL97" i="1"/>
  <c r="GN97" i="1"/>
  <c r="GO97" i="1"/>
  <c r="GP97" i="1"/>
  <c r="GV97" i="1"/>
  <c r="HC97" i="1" s="1"/>
  <c r="C98" i="1"/>
  <c r="D98" i="1"/>
  <c r="W98" i="1"/>
  <c r="AC98" i="1"/>
  <c r="CQ98" i="1" s="1"/>
  <c r="P98" i="1" s="1"/>
  <c r="AE98" i="1"/>
  <c r="AF98" i="1"/>
  <c r="AG98" i="1"/>
  <c r="AH98" i="1"/>
  <c r="AI98" i="1"/>
  <c r="CW98" i="1" s="1"/>
  <c r="V98" i="1" s="1"/>
  <c r="AJ98" i="1"/>
  <c r="CU98" i="1"/>
  <c r="T98" i="1" s="1"/>
  <c r="CX98" i="1"/>
  <c r="FR98" i="1"/>
  <c r="GL98" i="1"/>
  <c r="GO98" i="1"/>
  <c r="GP98" i="1"/>
  <c r="GV98" i="1"/>
  <c r="HC98" i="1" s="1"/>
  <c r="GX98" i="1" s="1"/>
  <c r="I99" i="1"/>
  <c r="AC99" i="1"/>
  <c r="AD99" i="1"/>
  <c r="CR99" i="1" s="1"/>
  <c r="AE99" i="1"/>
  <c r="AF99" i="1"/>
  <c r="AG99" i="1"/>
  <c r="CU99" i="1" s="1"/>
  <c r="AH99" i="1"/>
  <c r="CV99" i="1" s="1"/>
  <c r="AI99" i="1"/>
  <c r="AJ99" i="1"/>
  <c r="CS99" i="1"/>
  <c r="CT99" i="1"/>
  <c r="CW99" i="1"/>
  <c r="CX99" i="1"/>
  <c r="FR99" i="1"/>
  <c r="GL99" i="1"/>
  <c r="GO99" i="1"/>
  <c r="GP99" i="1"/>
  <c r="GV99" i="1"/>
  <c r="HC99" i="1"/>
  <c r="I100" i="1"/>
  <c r="AC100" i="1"/>
  <c r="AE100" i="1"/>
  <c r="AD100" i="1" s="1"/>
  <c r="AF100" i="1"/>
  <c r="CT100" i="1" s="1"/>
  <c r="AG100" i="1"/>
  <c r="AH100" i="1"/>
  <c r="AI100" i="1"/>
  <c r="CW100" i="1" s="1"/>
  <c r="AJ100" i="1"/>
  <c r="CX100" i="1" s="1"/>
  <c r="CU100" i="1"/>
  <c r="CV100" i="1"/>
  <c r="FR100" i="1"/>
  <c r="GL100" i="1"/>
  <c r="GO100" i="1"/>
  <c r="GP100" i="1"/>
  <c r="GV100" i="1"/>
  <c r="HC100" i="1" s="1"/>
  <c r="C101" i="1"/>
  <c r="D101" i="1"/>
  <c r="AC101" i="1"/>
  <c r="AE101" i="1"/>
  <c r="AF101" i="1"/>
  <c r="AG101" i="1"/>
  <c r="CU101" i="1" s="1"/>
  <c r="T101" i="1" s="1"/>
  <c r="AH101" i="1"/>
  <c r="AI101" i="1"/>
  <c r="AJ101" i="1"/>
  <c r="CX101" i="1" s="1"/>
  <c r="W101" i="1" s="1"/>
  <c r="CW101" i="1"/>
  <c r="V101" i="1" s="1"/>
  <c r="FR101" i="1"/>
  <c r="GL101" i="1"/>
  <c r="GO101" i="1"/>
  <c r="GP101" i="1"/>
  <c r="GV101" i="1"/>
  <c r="HC101" i="1"/>
  <c r="GX101" i="1" s="1"/>
  <c r="I102" i="1"/>
  <c r="X102" i="1"/>
  <c r="Y102" i="1"/>
  <c r="AC102" i="1"/>
  <c r="CQ102" i="1" s="1"/>
  <c r="AD102" i="1"/>
  <c r="AE102" i="1"/>
  <c r="CS102" i="1" s="1"/>
  <c r="AF102" i="1"/>
  <c r="CT102" i="1" s="1"/>
  <c r="AG102" i="1"/>
  <c r="AH102" i="1"/>
  <c r="AI102" i="1"/>
  <c r="CW102" i="1" s="1"/>
  <c r="AJ102" i="1"/>
  <c r="CX102" i="1" s="1"/>
  <c r="CR102" i="1"/>
  <c r="CU102" i="1"/>
  <c r="CV102" i="1"/>
  <c r="CY102" i="1"/>
  <c r="CZ102" i="1"/>
  <c r="GL102" i="1"/>
  <c r="GN102" i="1"/>
  <c r="GO102" i="1"/>
  <c r="GP102" i="1"/>
  <c r="GV102" i="1"/>
  <c r="HC102" i="1" s="1"/>
  <c r="C103" i="1"/>
  <c r="D103" i="1"/>
  <c r="V103" i="1"/>
  <c r="AC103" i="1"/>
  <c r="AE103" i="1"/>
  <c r="AF103" i="1"/>
  <c r="AG103" i="1"/>
  <c r="CU103" i="1" s="1"/>
  <c r="T103" i="1" s="1"/>
  <c r="AH103" i="1"/>
  <c r="AI103" i="1"/>
  <c r="AJ103" i="1"/>
  <c r="CX103" i="1" s="1"/>
  <c r="W103" i="1" s="1"/>
  <c r="CW103" i="1"/>
  <c r="FR103" i="1"/>
  <c r="GL103" i="1"/>
  <c r="GO103" i="1"/>
  <c r="GP103" i="1"/>
  <c r="GV103" i="1"/>
  <c r="HC103" i="1"/>
  <c r="GX103" i="1" s="1"/>
  <c r="I104" i="1"/>
  <c r="AC104" i="1"/>
  <c r="AD104" i="1"/>
  <c r="AE104" i="1"/>
  <c r="CS104" i="1" s="1"/>
  <c r="AF104" i="1"/>
  <c r="CT104" i="1" s="1"/>
  <c r="AG104" i="1"/>
  <c r="AH104" i="1"/>
  <c r="AI104" i="1"/>
  <c r="CW104" i="1" s="1"/>
  <c r="AJ104" i="1"/>
  <c r="CX104" i="1" s="1"/>
  <c r="CR104" i="1"/>
  <c r="CU104" i="1"/>
  <c r="CV104" i="1"/>
  <c r="CY104" i="1"/>
  <c r="X104" i="1" s="1"/>
  <c r="CZ104" i="1"/>
  <c r="Y104" i="1" s="1"/>
  <c r="GL104" i="1"/>
  <c r="GN104" i="1"/>
  <c r="GO104" i="1"/>
  <c r="GP104" i="1"/>
  <c r="GV104" i="1"/>
  <c r="HC104" i="1" s="1"/>
  <c r="C105" i="1"/>
  <c r="D105" i="1"/>
  <c r="AC105" i="1"/>
  <c r="AE105" i="1"/>
  <c r="AF105" i="1"/>
  <c r="AG105" i="1"/>
  <c r="CU105" i="1" s="1"/>
  <c r="T105" i="1" s="1"/>
  <c r="AH105" i="1"/>
  <c r="AI105" i="1"/>
  <c r="AJ105" i="1"/>
  <c r="CX105" i="1" s="1"/>
  <c r="W105" i="1" s="1"/>
  <c r="CW105" i="1"/>
  <c r="V105" i="1" s="1"/>
  <c r="FR105" i="1"/>
  <c r="GL105" i="1"/>
  <c r="GO105" i="1"/>
  <c r="GP105" i="1"/>
  <c r="GV105" i="1"/>
  <c r="HC105" i="1"/>
  <c r="GX105" i="1" s="1"/>
  <c r="I106" i="1"/>
  <c r="X106" i="1"/>
  <c r="Y106" i="1"/>
  <c r="AC106" i="1"/>
  <c r="CQ106" i="1" s="1"/>
  <c r="AD106" i="1"/>
  <c r="AE106" i="1"/>
  <c r="CS106" i="1" s="1"/>
  <c r="AF106" i="1"/>
  <c r="CT106" i="1" s="1"/>
  <c r="AG106" i="1"/>
  <c r="AH106" i="1"/>
  <c r="AI106" i="1"/>
  <c r="CW106" i="1" s="1"/>
  <c r="AJ106" i="1"/>
  <c r="CX106" i="1" s="1"/>
  <c r="CR106" i="1"/>
  <c r="CU106" i="1"/>
  <c r="CV106" i="1"/>
  <c r="CY106" i="1"/>
  <c r="CZ106" i="1"/>
  <c r="GL106" i="1"/>
  <c r="GN106" i="1"/>
  <c r="GO106" i="1"/>
  <c r="GP106" i="1"/>
  <c r="GV106" i="1"/>
  <c r="HC106" i="1" s="1"/>
  <c r="C107" i="1"/>
  <c r="D107" i="1"/>
  <c r="V107" i="1"/>
  <c r="AC107" i="1"/>
  <c r="AE107" i="1"/>
  <c r="AF107" i="1"/>
  <c r="AG107" i="1"/>
  <c r="CU107" i="1" s="1"/>
  <c r="T107" i="1" s="1"/>
  <c r="AH107" i="1"/>
  <c r="AI107" i="1"/>
  <c r="AJ107" i="1"/>
  <c r="CX107" i="1" s="1"/>
  <c r="W107" i="1" s="1"/>
  <c r="CW107" i="1"/>
  <c r="FR107" i="1"/>
  <c r="GL107" i="1"/>
  <c r="GO107" i="1"/>
  <c r="GP107" i="1"/>
  <c r="GV107" i="1"/>
  <c r="HC107" i="1"/>
  <c r="GX107" i="1" s="1"/>
  <c r="I108" i="1"/>
  <c r="AC108" i="1"/>
  <c r="AD108" i="1"/>
  <c r="AE108" i="1"/>
  <c r="CS108" i="1" s="1"/>
  <c r="AF108" i="1"/>
  <c r="CT108" i="1" s="1"/>
  <c r="AG108" i="1"/>
  <c r="AH108" i="1"/>
  <c r="AI108" i="1"/>
  <c r="CW108" i="1" s="1"/>
  <c r="AJ108" i="1"/>
  <c r="CX108" i="1" s="1"/>
  <c r="CR108" i="1"/>
  <c r="CU108" i="1"/>
  <c r="CV108" i="1"/>
  <c r="CY108" i="1"/>
  <c r="X108" i="1" s="1"/>
  <c r="CZ108" i="1"/>
  <c r="Y108" i="1" s="1"/>
  <c r="GL108" i="1"/>
  <c r="GN108" i="1"/>
  <c r="GO108" i="1"/>
  <c r="GP108" i="1"/>
  <c r="GV108" i="1"/>
  <c r="HC108" i="1" s="1"/>
  <c r="C109" i="1"/>
  <c r="D109" i="1"/>
  <c r="AC109" i="1"/>
  <c r="AE109" i="1"/>
  <c r="AF109" i="1"/>
  <c r="AG109" i="1"/>
  <c r="AH109" i="1"/>
  <c r="AI109" i="1"/>
  <c r="AJ109" i="1"/>
  <c r="CX109" i="1" s="1"/>
  <c r="W109" i="1" s="1"/>
  <c r="CU109" i="1"/>
  <c r="T109" i="1" s="1"/>
  <c r="CW109" i="1"/>
  <c r="V109" i="1" s="1"/>
  <c r="FR109" i="1"/>
  <c r="GL109" i="1"/>
  <c r="GO109" i="1"/>
  <c r="GP109" i="1"/>
  <c r="GV109" i="1"/>
  <c r="HC109" i="1"/>
  <c r="GX109" i="1" s="1"/>
  <c r="I110" i="1"/>
  <c r="AC110" i="1"/>
  <c r="AE110" i="1"/>
  <c r="AD110" i="1" s="1"/>
  <c r="AF110" i="1"/>
  <c r="CT110" i="1" s="1"/>
  <c r="AG110" i="1"/>
  <c r="AH110" i="1"/>
  <c r="AI110" i="1"/>
  <c r="CW110" i="1" s="1"/>
  <c r="AJ110" i="1"/>
  <c r="CX110" i="1" s="1"/>
  <c r="CU110" i="1"/>
  <c r="CV110" i="1"/>
  <c r="FR110" i="1"/>
  <c r="GL110" i="1"/>
  <c r="GO110" i="1"/>
  <c r="GP110" i="1"/>
  <c r="GV110" i="1"/>
  <c r="HC110" i="1" s="1"/>
  <c r="I111" i="1"/>
  <c r="AC111" i="1"/>
  <c r="CQ111" i="1" s="1"/>
  <c r="AD111" i="1"/>
  <c r="CR111" i="1" s="1"/>
  <c r="AE111" i="1"/>
  <c r="AF111" i="1"/>
  <c r="AG111" i="1"/>
  <c r="AH111" i="1"/>
  <c r="CV111" i="1" s="1"/>
  <c r="AI111" i="1"/>
  <c r="CW111" i="1" s="1"/>
  <c r="AJ111" i="1"/>
  <c r="CS111" i="1"/>
  <c r="CT111" i="1"/>
  <c r="CU111" i="1"/>
  <c r="CX111" i="1"/>
  <c r="FR111" i="1"/>
  <c r="GL111" i="1"/>
  <c r="GO111" i="1"/>
  <c r="GP111" i="1"/>
  <c r="GV111" i="1"/>
  <c r="HC111" i="1" s="1"/>
  <c r="I112" i="1"/>
  <c r="AC112" i="1"/>
  <c r="AE112" i="1"/>
  <c r="AD112" i="1" s="1"/>
  <c r="AF112" i="1"/>
  <c r="CT112" i="1" s="1"/>
  <c r="AG112" i="1"/>
  <c r="CU112" i="1" s="1"/>
  <c r="AH112" i="1"/>
  <c r="AI112" i="1"/>
  <c r="AJ112" i="1"/>
  <c r="CX112" i="1" s="1"/>
  <c r="CS112" i="1"/>
  <c r="CV112" i="1"/>
  <c r="CW112" i="1"/>
  <c r="FR112" i="1"/>
  <c r="GL112" i="1"/>
  <c r="GO112" i="1"/>
  <c r="GP112" i="1"/>
  <c r="GV112" i="1"/>
  <c r="HC112" i="1"/>
  <c r="C113" i="1"/>
  <c r="D113" i="1"/>
  <c r="AC113" i="1"/>
  <c r="AE113" i="1"/>
  <c r="AF113" i="1"/>
  <c r="AG113" i="1"/>
  <c r="CU113" i="1" s="1"/>
  <c r="T113" i="1" s="1"/>
  <c r="AH113" i="1"/>
  <c r="AI113" i="1"/>
  <c r="AJ113" i="1"/>
  <c r="CW113" i="1"/>
  <c r="V113" i="1" s="1"/>
  <c r="CX113" i="1"/>
  <c r="W113" i="1" s="1"/>
  <c r="FR113" i="1"/>
  <c r="GL113" i="1"/>
  <c r="GO113" i="1"/>
  <c r="GP113" i="1"/>
  <c r="GV113" i="1"/>
  <c r="HC113" i="1" s="1"/>
  <c r="GX113" i="1" s="1"/>
  <c r="I114" i="1"/>
  <c r="AC114" i="1"/>
  <c r="AE114" i="1"/>
  <c r="AD114" i="1" s="1"/>
  <c r="AF114" i="1"/>
  <c r="CT114" i="1" s="1"/>
  <c r="AG114" i="1"/>
  <c r="CU114" i="1" s="1"/>
  <c r="AH114" i="1"/>
  <c r="AI114" i="1"/>
  <c r="AJ114" i="1"/>
  <c r="CX114" i="1" s="1"/>
  <c r="CS114" i="1"/>
  <c r="CV114" i="1"/>
  <c r="CW114" i="1"/>
  <c r="FR114" i="1"/>
  <c r="GL114" i="1"/>
  <c r="GO114" i="1"/>
  <c r="GP114" i="1"/>
  <c r="GV114" i="1"/>
  <c r="HC114" i="1"/>
  <c r="C115" i="1"/>
  <c r="D115" i="1"/>
  <c r="V115" i="1"/>
  <c r="W115" i="1"/>
  <c r="AC115" i="1"/>
  <c r="AE115" i="1"/>
  <c r="AF115" i="1"/>
  <c r="AG115" i="1"/>
  <c r="CU115" i="1" s="1"/>
  <c r="T115" i="1" s="1"/>
  <c r="AH115" i="1"/>
  <c r="AI115" i="1"/>
  <c r="AJ115" i="1"/>
  <c r="CW115" i="1"/>
  <c r="CX115" i="1"/>
  <c r="FR115" i="1"/>
  <c r="GL115" i="1"/>
  <c r="GO115" i="1"/>
  <c r="GP115" i="1"/>
  <c r="GV115" i="1"/>
  <c r="HC115" i="1"/>
  <c r="GX115" i="1" s="1"/>
  <c r="I116" i="1"/>
  <c r="AC116" i="1"/>
  <c r="AE116" i="1"/>
  <c r="AD116" i="1" s="1"/>
  <c r="AF116" i="1"/>
  <c r="CT116" i="1" s="1"/>
  <c r="AG116" i="1"/>
  <c r="CU116" i="1" s="1"/>
  <c r="AH116" i="1"/>
  <c r="AI116" i="1"/>
  <c r="AJ116" i="1"/>
  <c r="CX116" i="1" s="1"/>
  <c r="CS116" i="1"/>
  <c r="CV116" i="1"/>
  <c r="CW116" i="1"/>
  <c r="FR116" i="1"/>
  <c r="GL116" i="1"/>
  <c r="GO116" i="1"/>
  <c r="GP116" i="1"/>
  <c r="GV116" i="1"/>
  <c r="HC116" i="1"/>
  <c r="I117" i="1"/>
  <c r="AC117" i="1"/>
  <c r="AD117" i="1"/>
  <c r="CR117" i="1" s="1"/>
  <c r="AE117" i="1"/>
  <c r="CS117" i="1" s="1"/>
  <c r="AF117" i="1"/>
  <c r="AG117" i="1"/>
  <c r="AH117" i="1"/>
  <c r="CV117" i="1" s="1"/>
  <c r="AI117" i="1"/>
  <c r="CW117" i="1" s="1"/>
  <c r="AJ117" i="1"/>
  <c r="CT117" i="1"/>
  <c r="CU117" i="1"/>
  <c r="CX117" i="1"/>
  <c r="FR117" i="1"/>
  <c r="GL117" i="1"/>
  <c r="GO117" i="1"/>
  <c r="GP117" i="1"/>
  <c r="GV117" i="1"/>
  <c r="HC117" i="1" s="1"/>
  <c r="C118" i="1"/>
  <c r="D118" i="1"/>
  <c r="AC118" i="1"/>
  <c r="AE118" i="1"/>
  <c r="AF118" i="1"/>
  <c r="AG118" i="1"/>
  <c r="AH118" i="1"/>
  <c r="AI118" i="1"/>
  <c r="CW118" i="1" s="1"/>
  <c r="V118" i="1" s="1"/>
  <c r="AJ118" i="1"/>
  <c r="CX118" i="1" s="1"/>
  <c r="W118" i="1" s="1"/>
  <c r="CU118" i="1"/>
  <c r="T118" i="1" s="1"/>
  <c r="FR118" i="1"/>
  <c r="GL118" i="1"/>
  <c r="GO118" i="1"/>
  <c r="GP118" i="1"/>
  <c r="GV118" i="1"/>
  <c r="GX118" i="1"/>
  <c r="HC118" i="1"/>
  <c r="I119" i="1"/>
  <c r="AC119" i="1"/>
  <c r="CQ119" i="1" s="1"/>
  <c r="AD119" i="1"/>
  <c r="CR119" i="1" s="1"/>
  <c r="AE119" i="1"/>
  <c r="CS119" i="1" s="1"/>
  <c r="AF119" i="1"/>
  <c r="AG119" i="1"/>
  <c r="AH119" i="1"/>
  <c r="CV119" i="1" s="1"/>
  <c r="AI119" i="1"/>
  <c r="CW119" i="1" s="1"/>
  <c r="AJ119" i="1"/>
  <c r="CT119" i="1"/>
  <c r="CU119" i="1"/>
  <c r="CX119" i="1"/>
  <c r="FR119" i="1"/>
  <c r="GL119" i="1"/>
  <c r="GO119" i="1"/>
  <c r="GP119" i="1"/>
  <c r="GV119" i="1"/>
  <c r="HC119" i="1" s="1"/>
  <c r="I120" i="1"/>
  <c r="AC120" i="1"/>
  <c r="AE120" i="1"/>
  <c r="AD120" i="1" s="1"/>
  <c r="AF120" i="1"/>
  <c r="CT120" i="1" s="1"/>
  <c r="AG120" i="1"/>
  <c r="CU120" i="1" s="1"/>
  <c r="AH120" i="1"/>
  <c r="AI120" i="1"/>
  <c r="AJ120" i="1"/>
  <c r="CX120" i="1" s="1"/>
  <c r="CS120" i="1"/>
  <c r="CV120" i="1"/>
  <c r="CW120" i="1"/>
  <c r="FR120" i="1"/>
  <c r="GL120" i="1"/>
  <c r="GO120" i="1"/>
  <c r="GP120" i="1"/>
  <c r="GV120" i="1"/>
  <c r="HC120" i="1"/>
  <c r="I121" i="1"/>
  <c r="AC121" i="1"/>
  <c r="CQ121" i="1" s="1"/>
  <c r="AD121" i="1"/>
  <c r="CR121" i="1" s="1"/>
  <c r="AE121" i="1"/>
  <c r="CS121" i="1" s="1"/>
  <c r="AF121" i="1"/>
  <c r="AG121" i="1"/>
  <c r="AH121" i="1"/>
  <c r="CV121" i="1" s="1"/>
  <c r="AI121" i="1"/>
  <c r="CW121" i="1" s="1"/>
  <c r="AJ121" i="1"/>
  <c r="CT121" i="1"/>
  <c r="CU121" i="1"/>
  <c r="CX121" i="1"/>
  <c r="FR121" i="1"/>
  <c r="GL121" i="1"/>
  <c r="GO121" i="1"/>
  <c r="GP121" i="1"/>
  <c r="GV121" i="1"/>
  <c r="HC121" i="1" s="1"/>
  <c r="B123" i="1"/>
  <c r="B91" i="1" s="1"/>
  <c r="C123" i="1"/>
  <c r="C91" i="1" s="1"/>
  <c r="D123" i="1"/>
  <c r="D91" i="1" s="1"/>
  <c r="F123" i="1"/>
  <c r="F91" i="1" s="1"/>
  <c r="G123" i="1"/>
  <c r="G91" i="1" s="1"/>
  <c r="BX123" i="1"/>
  <c r="BX91" i="1" s="1"/>
  <c r="CK123" i="1"/>
  <c r="CK91" i="1" s="1"/>
  <c r="CL123" i="1"/>
  <c r="CL91" i="1" s="1"/>
  <c r="CM123" i="1"/>
  <c r="CM91" i="1" s="1"/>
  <c r="D153" i="1"/>
  <c r="E155" i="1"/>
  <c r="Z155" i="1"/>
  <c r="AA155" i="1"/>
  <c r="AM155" i="1"/>
  <c r="AN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DB155" i="1"/>
  <c r="DC155" i="1"/>
  <c r="DD155" i="1"/>
  <c r="DE155" i="1"/>
  <c r="DF155" i="1"/>
  <c r="DG155" i="1"/>
  <c r="DH155" i="1"/>
  <c r="DI155" i="1"/>
  <c r="DJ155" i="1"/>
  <c r="DK155" i="1"/>
  <c r="DL155" i="1"/>
  <c r="DM155" i="1"/>
  <c r="DN155" i="1"/>
  <c r="DO155" i="1"/>
  <c r="DP155" i="1"/>
  <c r="DQ155" i="1"/>
  <c r="DR155" i="1"/>
  <c r="DS155" i="1"/>
  <c r="DT155" i="1"/>
  <c r="DU155" i="1"/>
  <c r="DV155" i="1"/>
  <c r="DW155" i="1"/>
  <c r="DX155" i="1"/>
  <c r="DY155" i="1"/>
  <c r="DZ155" i="1"/>
  <c r="EA155" i="1"/>
  <c r="EB155" i="1"/>
  <c r="EC155" i="1"/>
  <c r="ED155" i="1"/>
  <c r="EE155" i="1"/>
  <c r="EF155" i="1"/>
  <c r="EG155" i="1"/>
  <c r="EH155" i="1"/>
  <c r="EI155" i="1"/>
  <c r="EJ155" i="1"/>
  <c r="EK155" i="1"/>
  <c r="EL155" i="1"/>
  <c r="EM155" i="1"/>
  <c r="EN155" i="1"/>
  <c r="EO155" i="1"/>
  <c r="EP155" i="1"/>
  <c r="EQ155" i="1"/>
  <c r="ER155" i="1"/>
  <c r="ES155" i="1"/>
  <c r="ET155" i="1"/>
  <c r="EU155" i="1"/>
  <c r="EV155" i="1"/>
  <c r="EW155" i="1"/>
  <c r="EX155" i="1"/>
  <c r="EY155" i="1"/>
  <c r="EZ155" i="1"/>
  <c r="FA155" i="1"/>
  <c r="FB155" i="1"/>
  <c r="FC155" i="1"/>
  <c r="FD155" i="1"/>
  <c r="FE155" i="1"/>
  <c r="FF155" i="1"/>
  <c r="FG155" i="1"/>
  <c r="FH155" i="1"/>
  <c r="FI155" i="1"/>
  <c r="FJ155" i="1"/>
  <c r="FK155" i="1"/>
  <c r="FL155" i="1"/>
  <c r="FM155" i="1"/>
  <c r="FN155" i="1"/>
  <c r="FO155" i="1"/>
  <c r="FP155" i="1"/>
  <c r="FQ155" i="1"/>
  <c r="FR155" i="1"/>
  <c r="FS155" i="1"/>
  <c r="FT155" i="1"/>
  <c r="FU155" i="1"/>
  <c r="FV155" i="1"/>
  <c r="FW155" i="1"/>
  <c r="FX155" i="1"/>
  <c r="FY155" i="1"/>
  <c r="FZ155" i="1"/>
  <c r="GA155" i="1"/>
  <c r="GB155" i="1"/>
  <c r="GC155" i="1"/>
  <c r="GD155" i="1"/>
  <c r="GE155" i="1"/>
  <c r="GF155" i="1"/>
  <c r="GG155" i="1"/>
  <c r="GH155" i="1"/>
  <c r="GI155" i="1"/>
  <c r="GJ155" i="1"/>
  <c r="GK155" i="1"/>
  <c r="GL155" i="1"/>
  <c r="GM155" i="1"/>
  <c r="GN155" i="1"/>
  <c r="GO155" i="1"/>
  <c r="GP155" i="1"/>
  <c r="GQ155" i="1"/>
  <c r="GR155" i="1"/>
  <c r="GS155" i="1"/>
  <c r="GT155" i="1"/>
  <c r="GU155" i="1"/>
  <c r="GV155" i="1"/>
  <c r="GW155" i="1"/>
  <c r="GX155" i="1"/>
  <c r="C157" i="1"/>
  <c r="D157" i="1"/>
  <c r="T157" i="1"/>
  <c r="AC157" i="1"/>
  <c r="AE157" i="1"/>
  <c r="AF157" i="1"/>
  <c r="AG157" i="1"/>
  <c r="AH157" i="1"/>
  <c r="AI157" i="1"/>
  <c r="CW157" i="1" s="1"/>
  <c r="V157" i="1" s="1"/>
  <c r="AJ157" i="1"/>
  <c r="CU157" i="1"/>
  <c r="CX157" i="1"/>
  <c r="W157" i="1" s="1"/>
  <c r="FR157" i="1"/>
  <c r="GL157" i="1"/>
  <c r="GO157" i="1"/>
  <c r="GP157" i="1"/>
  <c r="GV157" i="1"/>
  <c r="HC157" i="1" s="1"/>
  <c r="GX157" i="1"/>
  <c r="I158" i="1"/>
  <c r="AC158" i="1"/>
  <c r="AD158" i="1"/>
  <c r="CR158" i="1" s="1"/>
  <c r="AE158" i="1"/>
  <c r="AF158" i="1"/>
  <c r="AG158" i="1"/>
  <c r="AH158" i="1"/>
  <c r="CV158" i="1" s="1"/>
  <c r="AI158" i="1"/>
  <c r="AJ158" i="1"/>
  <c r="CS158" i="1"/>
  <c r="CT158" i="1"/>
  <c r="CU158" i="1"/>
  <c r="CW158" i="1"/>
  <c r="CX158" i="1"/>
  <c r="CY158" i="1"/>
  <c r="X158" i="1" s="1"/>
  <c r="CZ158" i="1"/>
  <c r="Y158" i="1" s="1"/>
  <c r="GL158" i="1"/>
  <c r="GN158" i="1"/>
  <c r="GO158" i="1"/>
  <c r="GP158" i="1"/>
  <c r="GV158" i="1"/>
  <c r="HC158" i="1" s="1"/>
  <c r="I159" i="1"/>
  <c r="X159" i="1"/>
  <c r="Y159" i="1"/>
  <c r="AC159" i="1"/>
  <c r="CQ159" i="1" s="1"/>
  <c r="AD159" i="1"/>
  <c r="AE159" i="1"/>
  <c r="AF159" i="1"/>
  <c r="CT159" i="1" s="1"/>
  <c r="AG159" i="1"/>
  <c r="AH159" i="1"/>
  <c r="AI159" i="1"/>
  <c r="AJ159" i="1"/>
  <c r="CX159" i="1" s="1"/>
  <c r="CR159" i="1"/>
  <c r="CS159" i="1"/>
  <c r="CU159" i="1"/>
  <c r="CV159" i="1"/>
  <c r="CW159" i="1"/>
  <c r="CY159" i="1"/>
  <c r="CZ159" i="1"/>
  <c r="GL159" i="1"/>
  <c r="GN159" i="1"/>
  <c r="GO159" i="1"/>
  <c r="GP159" i="1"/>
  <c r="GV159" i="1"/>
  <c r="HC159" i="1"/>
  <c r="C160" i="1"/>
  <c r="D160" i="1"/>
  <c r="V160" i="1"/>
  <c r="W160" i="1"/>
  <c r="AC160" i="1"/>
  <c r="AE160" i="1"/>
  <c r="AF160" i="1"/>
  <c r="AG160" i="1"/>
  <c r="CU160" i="1" s="1"/>
  <c r="T160" i="1" s="1"/>
  <c r="AH160" i="1"/>
  <c r="AI160" i="1"/>
  <c r="AJ160" i="1"/>
  <c r="CW160" i="1"/>
  <c r="CX160" i="1"/>
  <c r="FR160" i="1"/>
  <c r="GL160" i="1"/>
  <c r="GO160" i="1"/>
  <c r="GP160" i="1"/>
  <c r="GV160" i="1"/>
  <c r="HC160" i="1"/>
  <c r="GX160" i="1" s="1"/>
  <c r="I161" i="1"/>
  <c r="AC161" i="1"/>
  <c r="AE161" i="1"/>
  <c r="AD161" i="1" s="1"/>
  <c r="CR161" i="1" s="1"/>
  <c r="AF161" i="1"/>
  <c r="CT161" i="1" s="1"/>
  <c r="AG161" i="1"/>
  <c r="AH161" i="1"/>
  <c r="AI161" i="1"/>
  <c r="AJ161" i="1"/>
  <c r="CX161" i="1" s="1"/>
  <c r="CS161" i="1"/>
  <c r="CU161" i="1"/>
  <c r="CV161" i="1"/>
  <c r="CW161" i="1"/>
  <c r="FR161" i="1"/>
  <c r="GL161" i="1"/>
  <c r="GO161" i="1"/>
  <c r="GP161" i="1"/>
  <c r="GV161" i="1"/>
  <c r="HC161" i="1"/>
  <c r="C162" i="1"/>
  <c r="D162" i="1"/>
  <c r="AC162" i="1"/>
  <c r="AE162" i="1"/>
  <c r="AF162" i="1"/>
  <c r="AG162" i="1"/>
  <c r="CU162" i="1" s="1"/>
  <c r="T162" i="1" s="1"/>
  <c r="AH162" i="1"/>
  <c r="AI162" i="1"/>
  <c r="AJ162" i="1"/>
  <c r="CW162" i="1"/>
  <c r="V162" i="1" s="1"/>
  <c r="CX162" i="1"/>
  <c r="W162" i="1" s="1"/>
  <c r="FR162" i="1"/>
  <c r="GL162" i="1"/>
  <c r="GO162" i="1"/>
  <c r="GP162" i="1"/>
  <c r="GV162" i="1"/>
  <c r="HC162" i="1"/>
  <c r="GX162" i="1" s="1"/>
  <c r="I163" i="1"/>
  <c r="X163" i="1"/>
  <c r="Y163" i="1"/>
  <c r="AC163" i="1"/>
  <c r="CQ163" i="1" s="1"/>
  <c r="AD163" i="1"/>
  <c r="AE163" i="1"/>
  <c r="AF163" i="1"/>
  <c r="CT163" i="1" s="1"/>
  <c r="AG163" i="1"/>
  <c r="AH163" i="1"/>
  <c r="AI163" i="1"/>
  <c r="AJ163" i="1"/>
  <c r="CX163" i="1" s="1"/>
  <c r="CR163" i="1"/>
  <c r="CS163" i="1"/>
  <c r="CU163" i="1"/>
  <c r="CV163" i="1"/>
  <c r="CW163" i="1"/>
  <c r="CY163" i="1"/>
  <c r="CZ163" i="1"/>
  <c r="GL163" i="1"/>
  <c r="GN163" i="1"/>
  <c r="GO163" i="1"/>
  <c r="GP163" i="1"/>
  <c r="GV163" i="1"/>
  <c r="HC163" i="1"/>
  <c r="C164" i="1"/>
  <c r="D164" i="1"/>
  <c r="V164" i="1"/>
  <c r="AC164" i="1"/>
  <c r="AE164" i="1"/>
  <c r="AF164" i="1"/>
  <c r="AG164" i="1"/>
  <c r="CU164" i="1" s="1"/>
  <c r="T164" i="1" s="1"/>
  <c r="AH164" i="1"/>
  <c r="AI164" i="1"/>
  <c r="AJ164" i="1"/>
  <c r="CW164" i="1"/>
  <c r="CX164" i="1"/>
  <c r="W164" i="1" s="1"/>
  <c r="FR164" i="1"/>
  <c r="GL164" i="1"/>
  <c r="GO164" i="1"/>
  <c r="GP164" i="1"/>
  <c r="GV164" i="1"/>
  <c r="HC164" i="1"/>
  <c r="GX164" i="1" s="1"/>
  <c r="I165" i="1"/>
  <c r="AC165" i="1"/>
  <c r="AE165" i="1"/>
  <c r="AD165" i="1" s="1"/>
  <c r="CR165" i="1" s="1"/>
  <c r="AF165" i="1"/>
  <c r="CT165" i="1" s="1"/>
  <c r="AG165" i="1"/>
  <c r="AH165" i="1"/>
  <c r="AI165" i="1"/>
  <c r="AJ165" i="1"/>
  <c r="CX165" i="1" s="1"/>
  <c r="CS165" i="1"/>
  <c r="CU165" i="1"/>
  <c r="CV165" i="1"/>
  <c r="CW165" i="1"/>
  <c r="FR165" i="1"/>
  <c r="GL165" i="1"/>
  <c r="GO165" i="1"/>
  <c r="GP165" i="1"/>
  <c r="GV165" i="1"/>
  <c r="HC165" i="1"/>
  <c r="C166" i="1"/>
  <c r="D166" i="1"/>
  <c r="W166" i="1"/>
  <c r="AC166" i="1"/>
  <c r="AE166" i="1"/>
  <c r="AF166" i="1"/>
  <c r="AG166" i="1"/>
  <c r="CU166" i="1" s="1"/>
  <c r="T166" i="1" s="1"/>
  <c r="AH166" i="1"/>
  <c r="AI166" i="1"/>
  <c r="AJ166" i="1"/>
  <c r="CW166" i="1"/>
  <c r="V166" i="1" s="1"/>
  <c r="CX166" i="1"/>
  <c r="FR166" i="1"/>
  <c r="GL166" i="1"/>
  <c r="GO166" i="1"/>
  <c r="GP166" i="1"/>
  <c r="GV166" i="1"/>
  <c r="HC166" i="1"/>
  <c r="GX166" i="1" s="1"/>
  <c r="I167" i="1"/>
  <c r="AC167" i="1"/>
  <c r="AE167" i="1"/>
  <c r="AD167" i="1" s="1"/>
  <c r="CR167" i="1" s="1"/>
  <c r="AF167" i="1"/>
  <c r="CT167" i="1" s="1"/>
  <c r="AG167" i="1"/>
  <c r="AH167" i="1"/>
  <c r="AI167" i="1"/>
  <c r="AJ167" i="1"/>
  <c r="CX167" i="1" s="1"/>
  <c r="CS167" i="1"/>
  <c r="CU167" i="1"/>
  <c r="CV167" i="1"/>
  <c r="CW167" i="1"/>
  <c r="FR167" i="1"/>
  <c r="GL167" i="1"/>
  <c r="GO167" i="1"/>
  <c r="GP167" i="1"/>
  <c r="GV167" i="1"/>
  <c r="HC167" i="1"/>
  <c r="I168" i="1"/>
  <c r="AC168" i="1"/>
  <c r="CQ168" i="1" s="1"/>
  <c r="AD168" i="1"/>
  <c r="CR168" i="1" s="1"/>
  <c r="AE168" i="1"/>
  <c r="CS168" i="1" s="1"/>
  <c r="AF168" i="1"/>
  <c r="AG168" i="1"/>
  <c r="AH168" i="1"/>
  <c r="CV168" i="1" s="1"/>
  <c r="AI168" i="1"/>
  <c r="AJ168" i="1"/>
  <c r="CT168" i="1"/>
  <c r="CU168" i="1"/>
  <c r="CW168" i="1"/>
  <c r="CX168" i="1"/>
  <c r="FR168" i="1"/>
  <c r="GL168" i="1"/>
  <c r="GO168" i="1"/>
  <c r="GP168" i="1"/>
  <c r="GV168" i="1"/>
  <c r="HC168" i="1" s="1"/>
  <c r="B170" i="1"/>
  <c r="B155" i="1" s="1"/>
  <c r="C170" i="1"/>
  <c r="C155" i="1" s="1"/>
  <c r="D170" i="1"/>
  <c r="D155" i="1" s="1"/>
  <c r="F170" i="1"/>
  <c r="F155" i="1" s="1"/>
  <c r="G170" i="1"/>
  <c r="G155" i="1" s="1"/>
  <c r="BX170" i="1"/>
  <c r="BX155" i="1" s="1"/>
  <c r="CK170" i="1"/>
  <c r="CK155" i="1" s="1"/>
  <c r="CL170" i="1"/>
  <c r="CL155" i="1" s="1"/>
  <c r="CM170" i="1"/>
  <c r="D200" i="1"/>
  <c r="D202" i="1"/>
  <c r="E202" i="1"/>
  <c r="Z202" i="1"/>
  <c r="AA202" i="1"/>
  <c r="AM202" i="1"/>
  <c r="AN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DB202" i="1"/>
  <c r="DC202" i="1"/>
  <c r="DD202" i="1"/>
  <c r="DE202" i="1"/>
  <c r="DF202" i="1"/>
  <c r="DG202" i="1"/>
  <c r="DH202" i="1"/>
  <c r="DI202" i="1"/>
  <c r="DJ202" i="1"/>
  <c r="DK202" i="1"/>
  <c r="DL202" i="1"/>
  <c r="DM202" i="1"/>
  <c r="DN202" i="1"/>
  <c r="DO202" i="1"/>
  <c r="DP202" i="1"/>
  <c r="DQ202" i="1"/>
  <c r="DR202" i="1"/>
  <c r="DS202" i="1"/>
  <c r="DT202" i="1"/>
  <c r="DU202" i="1"/>
  <c r="DV202" i="1"/>
  <c r="DW202" i="1"/>
  <c r="DX202" i="1"/>
  <c r="DY202" i="1"/>
  <c r="DZ202" i="1"/>
  <c r="EA202" i="1"/>
  <c r="EB202" i="1"/>
  <c r="EC202" i="1"/>
  <c r="ED202" i="1"/>
  <c r="EE202" i="1"/>
  <c r="EF202" i="1"/>
  <c r="EG202" i="1"/>
  <c r="EH202" i="1"/>
  <c r="EI202" i="1"/>
  <c r="EJ202" i="1"/>
  <c r="EK202" i="1"/>
  <c r="EL202" i="1"/>
  <c r="EM202" i="1"/>
  <c r="EN202" i="1"/>
  <c r="EO202" i="1"/>
  <c r="EP202" i="1"/>
  <c r="EQ202" i="1"/>
  <c r="ER202" i="1"/>
  <c r="ES202" i="1"/>
  <c r="ET202" i="1"/>
  <c r="EU202" i="1"/>
  <c r="EV202" i="1"/>
  <c r="EW202" i="1"/>
  <c r="EX202" i="1"/>
  <c r="EY202" i="1"/>
  <c r="EZ202" i="1"/>
  <c r="FA202" i="1"/>
  <c r="FB202" i="1"/>
  <c r="FC202" i="1"/>
  <c r="FD202" i="1"/>
  <c r="FE202" i="1"/>
  <c r="FF202" i="1"/>
  <c r="FG202" i="1"/>
  <c r="FH202" i="1"/>
  <c r="FI202" i="1"/>
  <c r="FJ202" i="1"/>
  <c r="FK202" i="1"/>
  <c r="FL202" i="1"/>
  <c r="FM202" i="1"/>
  <c r="FN202" i="1"/>
  <c r="FO202" i="1"/>
  <c r="FP202" i="1"/>
  <c r="FQ202" i="1"/>
  <c r="FR202" i="1"/>
  <c r="FS202" i="1"/>
  <c r="FT202" i="1"/>
  <c r="FU202" i="1"/>
  <c r="FV202" i="1"/>
  <c r="FW202" i="1"/>
  <c r="FX202" i="1"/>
  <c r="FY202" i="1"/>
  <c r="FZ202" i="1"/>
  <c r="GA202" i="1"/>
  <c r="GB202" i="1"/>
  <c r="GC202" i="1"/>
  <c r="GD202" i="1"/>
  <c r="GE202" i="1"/>
  <c r="GF202" i="1"/>
  <c r="GG202" i="1"/>
  <c r="GH202" i="1"/>
  <c r="GI202" i="1"/>
  <c r="GJ202" i="1"/>
  <c r="GK202" i="1"/>
  <c r="GL202" i="1"/>
  <c r="GM202" i="1"/>
  <c r="GN202" i="1"/>
  <c r="GO202" i="1"/>
  <c r="GP202" i="1"/>
  <c r="GQ202" i="1"/>
  <c r="GR202" i="1"/>
  <c r="GS202" i="1"/>
  <c r="GT202" i="1"/>
  <c r="GU202" i="1"/>
  <c r="GV202" i="1"/>
  <c r="GW202" i="1"/>
  <c r="GX202" i="1"/>
  <c r="C204" i="1"/>
  <c r="D204" i="1"/>
  <c r="T204" i="1"/>
  <c r="AC204" i="1"/>
  <c r="AE204" i="1"/>
  <c r="AF204" i="1"/>
  <c r="AG204" i="1"/>
  <c r="AH204" i="1"/>
  <c r="AI204" i="1"/>
  <c r="CW204" i="1" s="1"/>
  <c r="V204" i="1" s="1"/>
  <c r="AJ204" i="1"/>
  <c r="CX204" i="1" s="1"/>
  <c r="W204" i="1" s="1"/>
  <c r="CU204" i="1"/>
  <c r="FR204" i="1"/>
  <c r="GL204" i="1"/>
  <c r="GO204" i="1"/>
  <c r="GP204" i="1"/>
  <c r="GV204" i="1"/>
  <c r="HC204" i="1" s="1"/>
  <c r="GX204" i="1" s="1"/>
  <c r="I205" i="1"/>
  <c r="AC205" i="1"/>
  <c r="AD205" i="1"/>
  <c r="CR205" i="1" s="1"/>
  <c r="AE205" i="1"/>
  <c r="CS205" i="1" s="1"/>
  <c r="AF205" i="1"/>
  <c r="AG205" i="1"/>
  <c r="AH205" i="1"/>
  <c r="CV205" i="1" s="1"/>
  <c r="AI205" i="1"/>
  <c r="CW205" i="1" s="1"/>
  <c r="AJ205" i="1"/>
  <c r="CT205" i="1"/>
  <c r="CU205" i="1"/>
  <c r="CX205" i="1"/>
  <c r="CY205" i="1"/>
  <c r="X205" i="1" s="1"/>
  <c r="CZ205" i="1"/>
  <c r="Y205" i="1" s="1"/>
  <c r="GL205" i="1"/>
  <c r="GN205" i="1"/>
  <c r="GO205" i="1"/>
  <c r="GP205" i="1"/>
  <c r="GV205" i="1"/>
  <c r="HC205" i="1" s="1"/>
  <c r="I206" i="1"/>
  <c r="AC206" i="1"/>
  <c r="AD206" i="1"/>
  <c r="AE206" i="1"/>
  <c r="AF206" i="1"/>
  <c r="CT206" i="1" s="1"/>
  <c r="AG206" i="1"/>
  <c r="CU206" i="1" s="1"/>
  <c r="AH206" i="1"/>
  <c r="AI206" i="1"/>
  <c r="AJ206" i="1"/>
  <c r="CX206" i="1" s="1"/>
  <c r="CR206" i="1"/>
  <c r="CS206" i="1"/>
  <c r="CV206" i="1"/>
  <c r="CW206" i="1"/>
  <c r="CY206" i="1"/>
  <c r="X206" i="1" s="1"/>
  <c r="CZ206" i="1"/>
  <c r="Y206" i="1" s="1"/>
  <c r="GL206" i="1"/>
  <c r="GN206" i="1"/>
  <c r="GO206" i="1"/>
  <c r="GP206" i="1"/>
  <c r="GV206" i="1"/>
  <c r="HC206" i="1"/>
  <c r="C207" i="1"/>
  <c r="D207" i="1"/>
  <c r="V207" i="1"/>
  <c r="AC207" i="1"/>
  <c r="AE207" i="1"/>
  <c r="AF207" i="1"/>
  <c r="AG207" i="1"/>
  <c r="CU207" i="1" s="1"/>
  <c r="T207" i="1" s="1"/>
  <c r="AH207" i="1"/>
  <c r="AI207" i="1"/>
  <c r="AJ207" i="1"/>
  <c r="CW207" i="1"/>
  <c r="CX207" i="1"/>
  <c r="W207" i="1" s="1"/>
  <c r="FR207" i="1"/>
  <c r="GL207" i="1"/>
  <c r="GO207" i="1"/>
  <c r="GP207" i="1"/>
  <c r="GV207" i="1"/>
  <c r="HC207" i="1"/>
  <c r="GX207" i="1" s="1"/>
  <c r="I208" i="1"/>
  <c r="AC208" i="1"/>
  <c r="AE208" i="1"/>
  <c r="AD208" i="1" s="1"/>
  <c r="AF208" i="1"/>
  <c r="CT208" i="1" s="1"/>
  <c r="AG208" i="1"/>
  <c r="AH208" i="1"/>
  <c r="AI208" i="1"/>
  <c r="AJ208" i="1"/>
  <c r="CX208" i="1" s="1"/>
  <c r="CS208" i="1"/>
  <c r="CU208" i="1"/>
  <c r="CV208" i="1"/>
  <c r="CW208" i="1"/>
  <c r="FR208" i="1"/>
  <c r="GL208" i="1"/>
  <c r="GO208" i="1"/>
  <c r="GP208" i="1"/>
  <c r="GV208" i="1"/>
  <c r="HC208" i="1"/>
  <c r="C209" i="1"/>
  <c r="D209" i="1"/>
  <c r="AC209" i="1"/>
  <c r="AE209" i="1"/>
  <c r="AF209" i="1"/>
  <c r="AG209" i="1"/>
  <c r="CU209" i="1" s="1"/>
  <c r="T209" i="1" s="1"/>
  <c r="AH209" i="1"/>
  <c r="AI209" i="1"/>
  <c r="AJ209" i="1"/>
  <c r="CW209" i="1"/>
  <c r="V209" i="1" s="1"/>
  <c r="CX209" i="1"/>
  <c r="W209" i="1" s="1"/>
  <c r="FR209" i="1"/>
  <c r="GL209" i="1"/>
  <c r="GO209" i="1"/>
  <c r="GP209" i="1"/>
  <c r="GV209" i="1"/>
  <c r="HC209" i="1"/>
  <c r="GX209" i="1" s="1"/>
  <c r="I210" i="1"/>
  <c r="AC210" i="1"/>
  <c r="AD210" i="1"/>
  <c r="AE210" i="1"/>
  <c r="AF210" i="1"/>
  <c r="CT210" i="1" s="1"/>
  <c r="AG210" i="1"/>
  <c r="CU210" i="1" s="1"/>
  <c r="AH210" i="1"/>
  <c r="AI210" i="1"/>
  <c r="AJ210" i="1"/>
  <c r="CX210" i="1" s="1"/>
  <c r="CR210" i="1"/>
  <c r="CS210" i="1"/>
  <c r="CV210" i="1"/>
  <c r="CW210" i="1"/>
  <c r="CY210" i="1"/>
  <c r="X210" i="1" s="1"/>
  <c r="CZ210" i="1"/>
  <c r="Y210" i="1" s="1"/>
  <c r="GL210" i="1"/>
  <c r="GN210" i="1"/>
  <c r="GO210" i="1"/>
  <c r="GP210" i="1"/>
  <c r="GV210" i="1"/>
  <c r="HC210" i="1"/>
  <c r="C211" i="1"/>
  <c r="D211" i="1"/>
  <c r="V211" i="1"/>
  <c r="AC211" i="1"/>
  <c r="AE211" i="1"/>
  <c r="AF211" i="1"/>
  <c r="AG211" i="1"/>
  <c r="CU211" i="1" s="1"/>
  <c r="T211" i="1" s="1"/>
  <c r="AH211" i="1"/>
  <c r="AI211" i="1"/>
  <c r="AJ211" i="1"/>
  <c r="CW211" i="1"/>
  <c r="CX211" i="1"/>
  <c r="W211" i="1" s="1"/>
  <c r="FR211" i="1"/>
  <c r="GL211" i="1"/>
  <c r="GO211" i="1"/>
  <c r="GP211" i="1"/>
  <c r="GV211" i="1"/>
  <c r="HC211" i="1"/>
  <c r="GX211" i="1" s="1"/>
  <c r="I212" i="1"/>
  <c r="AC212" i="1"/>
  <c r="AE212" i="1"/>
  <c r="AD212" i="1" s="1"/>
  <c r="AF212" i="1"/>
  <c r="CT212" i="1" s="1"/>
  <c r="AG212" i="1"/>
  <c r="CU212" i="1" s="1"/>
  <c r="AH212" i="1"/>
  <c r="AI212" i="1"/>
  <c r="AJ212" i="1"/>
  <c r="CX212" i="1" s="1"/>
  <c r="CS212" i="1"/>
  <c r="CV212" i="1"/>
  <c r="CW212" i="1"/>
  <c r="FR212" i="1"/>
  <c r="GL212" i="1"/>
  <c r="GO212" i="1"/>
  <c r="GP212" i="1"/>
  <c r="GV212" i="1"/>
  <c r="HC212" i="1"/>
  <c r="C213" i="1"/>
  <c r="D213" i="1"/>
  <c r="AC213" i="1"/>
  <c r="AE213" i="1"/>
  <c r="AF213" i="1"/>
  <c r="AG213" i="1"/>
  <c r="CU213" i="1" s="1"/>
  <c r="T213" i="1" s="1"/>
  <c r="AH213" i="1"/>
  <c r="AI213" i="1"/>
  <c r="AJ213" i="1"/>
  <c r="CW213" i="1"/>
  <c r="V213" i="1" s="1"/>
  <c r="CX213" i="1"/>
  <c r="W213" i="1" s="1"/>
  <c r="FR213" i="1"/>
  <c r="GL213" i="1"/>
  <c r="GO213" i="1"/>
  <c r="GP213" i="1"/>
  <c r="GV213" i="1"/>
  <c r="HC213" i="1"/>
  <c r="GX213" i="1" s="1"/>
  <c r="I214" i="1"/>
  <c r="AC214" i="1"/>
  <c r="AE214" i="1"/>
  <c r="AD214" i="1" s="1"/>
  <c r="AF214" i="1"/>
  <c r="CT214" i="1" s="1"/>
  <c r="AG214" i="1"/>
  <c r="AH214" i="1"/>
  <c r="AI214" i="1"/>
  <c r="AJ214" i="1"/>
  <c r="CX214" i="1" s="1"/>
  <c r="CS214" i="1"/>
  <c r="CU214" i="1"/>
  <c r="CV214" i="1"/>
  <c r="CW214" i="1"/>
  <c r="FR214" i="1"/>
  <c r="GL214" i="1"/>
  <c r="GO214" i="1"/>
  <c r="GP214" i="1"/>
  <c r="GV214" i="1"/>
  <c r="HC214" i="1"/>
  <c r="I215" i="1"/>
  <c r="AC215" i="1"/>
  <c r="CQ215" i="1" s="1"/>
  <c r="AD215" i="1"/>
  <c r="CR215" i="1" s="1"/>
  <c r="AE215" i="1"/>
  <c r="CS215" i="1" s="1"/>
  <c r="AF215" i="1"/>
  <c r="AG215" i="1"/>
  <c r="AH215" i="1"/>
  <c r="CV215" i="1" s="1"/>
  <c r="AI215" i="1"/>
  <c r="CW215" i="1" s="1"/>
  <c r="AJ215" i="1"/>
  <c r="CT215" i="1"/>
  <c r="CU215" i="1"/>
  <c r="CX215" i="1"/>
  <c r="FR215" i="1"/>
  <c r="GL215" i="1"/>
  <c r="GO215" i="1"/>
  <c r="GP215" i="1"/>
  <c r="GV215" i="1"/>
  <c r="HC215" i="1" s="1"/>
  <c r="B217" i="1"/>
  <c r="B202" i="1" s="1"/>
  <c r="C217" i="1"/>
  <c r="C202" i="1" s="1"/>
  <c r="D217" i="1"/>
  <c r="F217" i="1"/>
  <c r="F202" i="1" s="1"/>
  <c r="G217" i="1"/>
  <c r="G202" i="1" s="1"/>
  <c r="BX217" i="1"/>
  <c r="AO217" i="1" s="1"/>
  <c r="CK217" i="1"/>
  <c r="CK202" i="1" s="1"/>
  <c r="CL217" i="1"/>
  <c r="CL202" i="1" s="1"/>
  <c r="CM217" i="1"/>
  <c r="CM202" i="1" s="1"/>
  <c r="D247" i="1"/>
  <c r="E249" i="1"/>
  <c r="Z249" i="1"/>
  <c r="AA249" i="1"/>
  <c r="AM249" i="1"/>
  <c r="AN249" i="1"/>
  <c r="BE249" i="1"/>
  <c r="BF249" i="1"/>
  <c r="BG249" i="1"/>
  <c r="BH249" i="1"/>
  <c r="BI249" i="1"/>
  <c r="BJ249" i="1"/>
  <c r="BK249" i="1"/>
  <c r="BL249" i="1"/>
  <c r="BM249" i="1"/>
  <c r="BN249" i="1"/>
  <c r="BO249" i="1"/>
  <c r="BP249" i="1"/>
  <c r="BQ249" i="1"/>
  <c r="BR249" i="1"/>
  <c r="BS249" i="1"/>
  <c r="BT249" i="1"/>
  <c r="BU249" i="1"/>
  <c r="BV249" i="1"/>
  <c r="BW249" i="1"/>
  <c r="CN249" i="1"/>
  <c r="CO249" i="1"/>
  <c r="CP249" i="1"/>
  <c r="CQ249" i="1"/>
  <c r="CR249" i="1"/>
  <c r="CS249" i="1"/>
  <c r="CT249" i="1"/>
  <c r="CU249" i="1"/>
  <c r="CV249" i="1"/>
  <c r="CW249" i="1"/>
  <c r="CX249" i="1"/>
  <c r="CY249" i="1"/>
  <c r="CZ249" i="1"/>
  <c r="DA249" i="1"/>
  <c r="DB249" i="1"/>
  <c r="DC249" i="1"/>
  <c r="DD249" i="1"/>
  <c r="DE249" i="1"/>
  <c r="DF249" i="1"/>
  <c r="DG249" i="1"/>
  <c r="DH249" i="1"/>
  <c r="DI249" i="1"/>
  <c r="DJ249" i="1"/>
  <c r="DK249" i="1"/>
  <c r="DL249" i="1"/>
  <c r="DM249" i="1"/>
  <c r="DN249" i="1"/>
  <c r="DO249" i="1"/>
  <c r="DP249" i="1"/>
  <c r="DQ249" i="1"/>
  <c r="DR249" i="1"/>
  <c r="DS249" i="1"/>
  <c r="DT249" i="1"/>
  <c r="DU249" i="1"/>
  <c r="DV249" i="1"/>
  <c r="DW249" i="1"/>
  <c r="DX249" i="1"/>
  <c r="DY249" i="1"/>
  <c r="DZ249" i="1"/>
  <c r="EA249" i="1"/>
  <c r="EB249" i="1"/>
  <c r="EC249" i="1"/>
  <c r="ED249" i="1"/>
  <c r="EE249" i="1"/>
  <c r="EF249" i="1"/>
  <c r="EG249" i="1"/>
  <c r="EH249" i="1"/>
  <c r="EI249" i="1"/>
  <c r="EJ249" i="1"/>
  <c r="EK249" i="1"/>
  <c r="EL249" i="1"/>
  <c r="EM249" i="1"/>
  <c r="EN249" i="1"/>
  <c r="EO249" i="1"/>
  <c r="EP249" i="1"/>
  <c r="EQ249" i="1"/>
  <c r="ER249" i="1"/>
  <c r="ES249" i="1"/>
  <c r="ET249" i="1"/>
  <c r="EU249" i="1"/>
  <c r="EV249" i="1"/>
  <c r="EW249" i="1"/>
  <c r="EX249" i="1"/>
  <c r="EY249" i="1"/>
  <c r="EZ249" i="1"/>
  <c r="FA249" i="1"/>
  <c r="FB249" i="1"/>
  <c r="FC249" i="1"/>
  <c r="FD249" i="1"/>
  <c r="FE249" i="1"/>
  <c r="FF249" i="1"/>
  <c r="FG249" i="1"/>
  <c r="FH249" i="1"/>
  <c r="FI249" i="1"/>
  <c r="FJ249" i="1"/>
  <c r="FK249" i="1"/>
  <c r="FL249" i="1"/>
  <c r="FM249" i="1"/>
  <c r="FN249" i="1"/>
  <c r="FO249" i="1"/>
  <c r="FP249" i="1"/>
  <c r="FQ249" i="1"/>
  <c r="FR249" i="1"/>
  <c r="FS249" i="1"/>
  <c r="FT249" i="1"/>
  <c r="FU249" i="1"/>
  <c r="FV249" i="1"/>
  <c r="FW249" i="1"/>
  <c r="FX249" i="1"/>
  <c r="FY249" i="1"/>
  <c r="FZ249" i="1"/>
  <c r="GA249" i="1"/>
  <c r="GB249" i="1"/>
  <c r="GC249" i="1"/>
  <c r="GD249" i="1"/>
  <c r="GE249" i="1"/>
  <c r="GF249" i="1"/>
  <c r="GG249" i="1"/>
  <c r="GH249" i="1"/>
  <c r="GI249" i="1"/>
  <c r="GJ249" i="1"/>
  <c r="GK249" i="1"/>
  <c r="GL249" i="1"/>
  <c r="GM249" i="1"/>
  <c r="GN249" i="1"/>
  <c r="GO249" i="1"/>
  <c r="GP249" i="1"/>
  <c r="GQ249" i="1"/>
  <c r="GR249" i="1"/>
  <c r="GS249" i="1"/>
  <c r="GT249" i="1"/>
  <c r="GU249" i="1"/>
  <c r="GV249" i="1"/>
  <c r="GW249" i="1"/>
  <c r="GX249" i="1"/>
  <c r="C251" i="1"/>
  <c r="D251" i="1"/>
  <c r="AC251" i="1"/>
  <c r="AE251" i="1"/>
  <c r="AF251" i="1"/>
  <c r="AG251" i="1"/>
  <c r="AH251" i="1"/>
  <c r="AI251" i="1"/>
  <c r="CW251" i="1" s="1"/>
  <c r="V251" i="1" s="1"/>
  <c r="AJ251" i="1"/>
  <c r="CX251" i="1" s="1"/>
  <c r="W251" i="1" s="1"/>
  <c r="CU251" i="1"/>
  <c r="T251" i="1" s="1"/>
  <c r="FR251" i="1"/>
  <c r="GL251" i="1"/>
  <c r="GO251" i="1"/>
  <c r="GP251" i="1"/>
  <c r="GV251" i="1"/>
  <c r="HC251" i="1" s="1"/>
  <c r="GX251" i="1" s="1"/>
  <c r="I252" i="1"/>
  <c r="AC252" i="1"/>
  <c r="AD252" i="1"/>
  <c r="CR252" i="1" s="1"/>
  <c r="AE252" i="1"/>
  <c r="AF252" i="1"/>
  <c r="AG252" i="1"/>
  <c r="AH252" i="1"/>
  <c r="CV252" i="1" s="1"/>
  <c r="AI252" i="1"/>
  <c r="CW252" i="1" s="1"/>
  <c r="AJ252" i="1"/>
  <c r="CS252" i="1"/>
  <c r="CT252" i="1"/>
  <c r="CU252" i="1"/>
  <c r="CX252" i="1"/>
  <c r="CY252" i="1"/>
  <c r="X252" i="1" s="1"/>
  <c r="CZ252" i="1"/>
  <c r="Y252" i="1" s="1"/>
  <c r="GL252" i="1"/>
  <c r="GN252" i="1"/>
  <c r="GO252" i="1"/>
  <c r="GP252" i="1"/>
  <c r="GV252" i="1"/>
  <c r="HC252" i="1" s="1"/>
  <c r="I253" i="1"/>
  <c r="AC253" i="1"/>
  <c r="AD253" i="1"/>
  <c r="AE253" i="1"/>
  <c r="AF253" i="1"/>
  <c r="AG253" i="1"/>
  <c r="AH253" i="1"/>
  <c r="AI253" i="1"/>
  <c r="AJ253" i="1"/>
  <c r="CX253" i="1" s="1"/>
  <c r="W253" i="1" s="1"/>
  <c r="CR253" i="1"/>
  <c r="CS253" i="1"/>
  <c r="CU253" i="1"/>
  <c r="CV253" i="1"/>
  <c r="CW253" i="1"/>
  <c r="CY253" i="1"/>
  <c r="X253" i="1" s="1"/>
  <c r="CZ253" i="1"/>
  <c r="Y253" i="1" s="1"/>
  <c r="GL253" i="1"/>
  <c r="GN253" i="1"/>
  <c r="GO253" i="1"/>
  <c r="GP253" i="1"/>
  <c r="GV253" i="1"/>
  <c r="HC253" i="1"/>
  <c r="C254" i="1"/>
  <c r="D254" i="1"/>
  <c r="AC254" i="1"/>
  <c r="AE254" i="1"/>
  <c r="AF254" i="1"/>
  <c r="AG254" i="1"/>
  <c r="CU254" i="1" s="1"/>
  <c r="T254" i="1" s="1"/>
  <c r="AH254" i="1"/>
  <c r="AI254" i="1"/>
  <c r="AJ254" i="1"/>
  <c r="CW254" i="1"/>
  <c r="V254" i="1" s="1"/>
  <c r="CX254" i="1"/>
  <c r="W254" i="1" s="1"/>
  <c r="FR254" i="1"/>
  <c r="GL254" i="1"/>
  <c r="GO254" i="1"/>
  <c r="GP254" i="1"/>
  <c r="GV254" i="1"/>
  <c r="HC254" i="1"/>
  <c r="GX254" i="1" s="1"/>
  <c r="I255" i="1"/>
  <c r="AC255" i="1"/>
  <c r="AE255" i="1"/>
  <c r="AD255" i="1" s="1"/>
  <c r="AF255" i="1"/>
  <c r="CT255" i="1" s="1"/>
  <c r="AG255" i="1"/>
  <c r="AH255" i="1"/>
  <c r="AI255" i="1"/>
  <c r="AJ255" i="1"/>
  <c r="CX255" i="1" s="1"/>
  <c r="CS255" i="1"/>
  <c r="CU255" i="1"/>
  <c r="CV255" i="1"/>
  <c r="CW255" i="1"/>
  <c r="FR255" i="1"/>
  <c r="GL255" i="1"/>
  <c r="GO255" i="1"/>
  <c r="GP255" i="1"/>
  <c r="GV255" i="1"/>
  <c r="HC255" i="1"/>
  <c r="C256" i="1"/>
  <c r="D256" i="1"/>
  <c r="AC256" i="1"/>
  <c r="AE256" i="1"/>
  <c r="AF256" i="1"/>
  <c r="AG256" i="1"/>
  <c r="CU256" i="1" s="1"/>
  <c r="T256" i="1" s="1"/>
  <c r="AH256" i="1"/>
  <c r="AI256" i="1"/>
  <c r="CW256" i="1" s="1"/>
  <c r="V256" i="1" s="1"/>
  <c r="AJ256" i="1"/>
  <c r="CX256" i="1"/>
  <c r="W256" i="1" s="1"/>
  <c r="FR256" i="1"/>
  <c r="GL256" i="1"/>
  <c r="GO256" i="1"/>
  <c r="GP256" i="1"/>
  <c r="GV256" i="1"/>
  <c r="HC256" i="1"/>
  <c r="GX256" i="1" s="1"/>
  <c r="I257" i="1"/>
  <c r="AC257" i="1"/>
  <c r="AD257" i="1"/>
  <c r="AE257" i="1"/>
  <c r="AF257" i="1"/>
  <c r="AG257" i="1"/>
  <c r="AH257" i="1"/>
  <c r="AI257" i="1"/>
  <c r="AJ257" i="1"/>
  <c r="CX257" i="1" s="1"/>
  <c r="CR257" i="1"/>
  <c r="CS257" i="1"/>
  <c r="CU257" i="1"/>
  <c r="CV257" i="1"/>
  <c r="CW257" i="1"/>
  <c r="CY257" i="1"/>
  <c r="X257" i="1" s="1"/>
  <c r="CZ257" i="1"/>
  <c r="Y257" i="1" s="1"/>
  <c r="GL257" i="1"/>
  <c r="GN257" i="1"/>
  <c r="GO257" i="1"/>
  <c r="GP257" i="1"/>
  <c r="GV257" i="1"/>
  <c r="HC257" i="1"/>
  <c r="C258" i="1"/>
  <c r="D258" i="1"/>
  <c r="AC258" i="1"/>
  <c r="AE258" i="1"/>
  <c r="AF258" i="1"/>
  <c r="AG258" i="1"/>
  <c r="CU258" i="1" s="1"/>
  <c r="T258" i="1" s="1"/>
  <c r="AH258" i="1"/>
  <c r="AI258" i="1"/>
  <c r="AJ258" i="1"/>
  <c r="CW258" i="1"/>
  <c r="V258" i="1" s="1"/>
  <c r="CX258" i="1"/>
  <c r="W258" i="1" s="1"/>
  <c r="FR258" i="1"/>
  <c r="GL258" i="1"/>
  <c r="GO258" i="1"/>
  <c r="GP258" i="1"/>
  <c r="GV258" i="1"/>
  <c r="HC258" i="1"/>
  <c r="GX258" i="1" s="1"/>
  <c r="I259" i="1"/>
  <c r="AC259" i="1"/>
  <c r="AE259" i="1"/>
  <c r="AD259" i="1" s="1"/>
  <c r="AF259" i="1"/>
  <c r="CT259" i="1" s="1"/>
  <c r="AG259" i="1"/>
  <c r="AH259" i="1"/>
  <c r="AI259" i="1"/>
  <c r="AJ259" i="1"/>
  <c r="CX259" i="1" s="1"/>
  <c r="CS259" i="1"/>
  <c r="CU259" i="1"/>
  <c r="CV259" i="1"/>
  <c r="CW259" i="1"/>
  <c r="FR259" i="1"/>
  <c r="GL259" i="1"/>
  <c r="GO259" i="1"/>
  <c r="GP259" i="1"/>
  <c r="GV259" i="1"/>
  <c r="HC259" i="1"/>
  <c r="C260" i="1"/>
  <c r="D260" i="1"/>
  <c r="W260" i="1"/>
  <c r="AC260" i="1"/>
  <c r="AE260" i="1"/>
  <c r="AF260" i="1"/>
  <c r="AG260" i="1"/>
  <c r="CU260" i="1" s="1"/>
  <c r="T260" i="1" s="1"/>
  <c r="AH260" i="1"/>
  <c r="AI260" i="1"/>
  <c r="AJ260" i="1"/>
  <c r="CW260" i="1"/>
  <c r="V260" i="1" s="1"/>
  <c r="CX260" i="1"/>
  <c r="FR260" i="1"/>
  <c r="GL260" i="1"/>
  <c r="GO260" i="1"/>
  <c r="GP260" i="1"/>
  <c r="GV260" i="1"/>
  <c r="HC260" i="1"/>
  <c r="GX260" i="1" s="1"/>
  <c r="I261" i="1"/>
  <c r="AC261" i="1"/>
  <c r="AE261" i="1"/>
  <c r="AD261" i="1" s="1"/>
  <c r="CR261" i="1" s="1"/>
  <c r="AF261" i="1"/>
  <c r="CT261" i="1" s="1"/>
  <c r="AG261" i="1"/>
  <c r="AH261" i="1"/>
  <c r="AI261" i="1"/>
  <c r="AJ261" i="1"/>
  <c r="CX261" i="1" s="1"/>
  <c r="CS261" i="1"/>
  <c r="CU261" i="1"/>
  <c r="CV261" i="1"/>
  <c r="CW261" i="1"/>
  <c r="GL261" i="1"/>
  <c r="GN261" i="1"/>
  <c r="GO261" i="1"/>
  <c r="GP261" i="1"/>
  <c r="GV261" i="1"/>
  <c r="HC261" i="1"/>
  <c r="C262" i="1"/>
  <c r="D262" i="1"/>
  <c r="AC262" i="1"/>
  <c r="AE262" i="1"/>
  <c r="AF262" i="1"/>
  <c r="AG262" i="1"/>
  <c r="CU262" i="1" s="1"/>
  <c r="T262" i="1" s="1"/>
  <c r="AH262" i="1"/>
  <c r="AI262" i="1"/>
  <c r="CW262" i="1" s="1"/>
  <c r="V262" i="1" s="1"/>
  <c r="AJ262" i="1"/>
  <c r="CX262" i="1"/>
  <c r="W262" i="1" s="1"/>
  <c r="FR262" i="1"/>
  <c r="GL262" i="1"/>
  <c r="GO262" i="1"/>
  <c r="GP262" i="1"/>
  <c r="GV262" i="1"/>
  <c r="HC262" i="1"/>
  <c r="GX262" i="1" s="1"/>
  <c r="I263" i="1"/>
  <c r="AC263" i="1"/>
  <c r="AD263" i="1"/>
  <c r="AE263" i="1"/>
  <c r="AF263" i="1"/>
  <c r="CT263" i="1" s="1"/>
  <c r="AG263" i="1"/>
  <c r="AH263" i="1"/>
  <c r="AI263" i="1"/>
  <c r="AJ263" i="1"/>
  <c r="CX263" i="1" s="1"/>
  <c r="CR263" i="1"/>
  <c r="CS263" i="1"/>
  <c r="CU263" i="1"/>
  <c r="CV263" i="1"/>
  <c r="CW263" i="1"/>
  <c r="CY263" i="1"/>
  <c r="X263" i="1" s="1"/>
  <c r="CZ263" i="1"/>
  <c r="Y263" i="1" s="1"/>
  <c r="GL263" i="1"/>
  <c r="GN263" i="1"/>
  <c r="GO263" i="1"/>
  <c r="GP263" i="1"/>
  <c r="GV263" i="1"/>
  <c r="HC263" i="1"/>
  <c r="C264" i="1"/>
  <c r="D264" i="1"/>
  <c r="W264" i="1"/>
  <c r="AC264" i="1"/>
  <c r="AE264" i="1"/>
  <c r="AF264" i="1"/>
  <c r="AG264" i="1"/>
  <c r="CU264" i="1" s="1"/>
  <c r="T264" i="1" s="1"/>
  <c r="AH264" i="1"/>
  <c r="AI264" i="1"/>
  <c r="CW264" i="1" s="1"/>
  <c r="V264" i="1" s="1"/>
  <c r="AJ264" i="1"/>
  <c r="CX264" i="1"/>
  <c r="FR264" i="1"/>
  <c r="GL264" i="1"/>
  <c r="GO264" i="1"/>
  <c r="GP264" i="1"/>
  <c r="GV264" i="1"/>
  <c r="HC264" i="1"/>
  <c r="GX264" i="1" s="1"/>
  <c r="I265" i="1"/>
  <c r="AC265" i="1"/>
  <c r="AE265" i="1"/>
  <c r="AD265" i="1" s="1"/>
  <c r="CR265" i="1" s="1"/>
  <c r="AF265" i="1"/>
  <c r="CT265" i="1" s="1"/>
  <c r="AG265" i="1"/>
  <c r="AH265" i="1"/>
  <c r="CV265" i="1" s="1"/>
  <c r="AI265" i="1"/>
  <c r="AJ265" i="1"/>
  <c r="CX265" i="1" s="1"/>
  <c r="CS265" i="1"/>
  <c r="CU265" i="1"/>
  <c r="CW265" i="1"/>
  <c r="FR265" i="1"/>
  <c r="GL265" i="1"/>
  <c r="GO265" i="1"/>
  <c r="GP265" i="1"/>
  <c r="GV265" i="1"/>
  <c r="HC265" i="1"/>
  <c r="GX265" i="1" s="1"/>
  <c r="C266" i="1"/>
  <c r="D266" i="1"/>
  <c r="AC266" i="1"/>
  <c r="AE266" i="1"/>
  <c r="AF266" i="1"/>
  <c r="AG266" i="1"/>
  <c r="CU266" i="1" s="1"/>
  <c r="T266" i="1" s="1"/>
  <c r="AH266" i="1"/>
  <c r="AI266" i="1"/>
  <c r="CW266" i="1" s="1"/>
  <c r="V266" i="1" s="1"/>
  <c r="AJ266" i="1"/>
  <c r="CX266" i="1"/>
  <c r="W266" i="1" s="1"/>
  <c r="FR266" i="1"/>
  <c r="GL266" i="1"/>
  <c r="GO266" i="1"/>
  <c r="GP266" i="1"/>
  <c r="GV266" i="1"/>
  <c r="HC266" i="1"/>
  <c r="GX266" i="1" s="1"/>
  <c r="I267" i="1"/>
  <c r="AC267" i="1"/>
  <c r="CQ267" i="1" s="1"/>
  <c r="AD267" i="1"/>
  <c r="AE267" i="1"/>
  <c r="AF267" i="1"/>
  <c r="CT267" i="1" s="1"/>
  <c r="AG267" i="1"/>
  <c r="AH267" i="1"/>
  <c r="AI267" i="1"/>
  <c r="AJ267" i="1"/>
  <c r="CX267" i="1" s="1"/>
  <c r="CR267" i="1"/>
  <c r="CS267" i="1"/>
  <c r="CU267" i="1"/>
  <c r="CV267" i="1"/>
  <c r="CW267" i="1"/>
  <c r="CY267" i="1"/>
  <c r="X267" i="1" s="1"/>
  <c r="CZ267" i="1"/>
  <c r="Y267" i="1" s="1"/>
  <c r="GL267" i="1"/>
  <c r="GN267" i="1"/>
  <c r="GO267" i="1"/>
  <c r="GP267" i="1"/>
  <c r="GV267" i="1"/>
  <c r="HC267" i="1"/>
  <c r="C268" i="1"/>
  <c r="D268" i="1"/>
  <c r="AC268" i="1"/>
  <c r="AE268" i="1"/>
  <c r="AF268" i="1"/>
  <c r="AG268" i="1"/>
  <c r="CU268" i="1" s="1"/>
  <c r="T268" i="1" s="1"/>
  <c r="AH268" i="1"/>
  <c r="AI268" i="1"/>
  <c r="CW268" i="1" s="1"/>
  <c r="V268" i="1" s="1"/>
  <c r="AJ268" i="1"/>
  <c r="CX268" i="1"/>
  <c r="W268" i="1" s="1"/>
  <c r="FR268" i="1"/>
  <c r="GL268" i="1"/>
  <c r="GO268" i="1"/>
  <c r="GP268" i="1"/>
  <c r="GV268" i="1"/>
  <c r="HC268" i="1"/>
  <c r="GX268" i="1" s="1"/>
  <c r="I269" i="1"/>
  <c r="AC269" i="1"/>
  <c r="AD269" i="1"/>
  <c r="AE269" i="1"/>
  <c r="AF269" i="1"/>
  <c r="CT269" i="1" s="1"/>
  <c r="AG269" i="1"/>
  <c r="AH269" i="1"/>
  <c r="AI269" i="1"/>
  <c r="AJ269" i="1"/>
  <c r="CX269" i="1" s="1"/>
  <c r="CQ269" i="1"/>
  <c r="CR269" i="1"/>
  <c r="CS269" i="1"/>
  <c r="CU269" i="1"/>
  <c r="CV269" i="1"/>
  <c r="CW269" i="1"/>
  <c r="CY269" i="1"/>
  <c r="X269" i="1" s="1"/>
  <c r="CZ269" i="1"/>
  <c r="Y269" i="1" s="1"/>
  <c r="GL269" i="1"/>
  <c r="GN269" i="1"/>
  <c r="GO269" i="1"/>
  <c r="GP269" i="1"/>
  <c r="GV269" i="1"/>
  <c r="HC269" i="1"/>
  <c r="C270" i="1"/>
  <c r="D270" i="1"/>
  <c r="W270" i="1"/>
  <c r="AC270" i="1"/>
  <c r="AE270" i="1"/>
  <c r="AF270" i="1"/>
  <c r="AG270" i="1"/>
  <c r="CU270" i="1" s="1"/>
  <c r="T270" i="1" s="1"/>
  <c r="AH270" i="1"/>
  <c r="AI270" i="1"/>
  <c r="CW270" i="1" s="1"/>
  <c r="V270" i="1" s="1"/>
  <c r="AJ270" i="1"/>
  <c r="CX270" i="1"/>
  <c r="FR270" i="1"/>
  <c r="GL270" i="1"/>
  <c r="GO270" i="1"/>
  <c r="GP270" i="1"/>
  <c r="GV270" i="1"/>
  <c r="HC270" i="1"/>
  <c r="GX270" i="1" s="1"/>
  <c r="I271" i="1"/>
  <c r="AC271" i="1"/>
  <c r="AE271" i="1"/>
  <c r="AD271" i="1" s="1"/>
  <c r="AF271" i="1"/>
  <c r="AG271" i="1"/>
  <c r="AH271" i="1"/>
  <c r="CV271" i="1" s="1"/>
  <c r="AI271" i="1"/>
  <c r="AJ271" i="1"/>
  <c r="CR271" i="1"/>
  <c r="CT271" i="1"/>
  <c r="CU271" i="1"/>
  <c r="CW271" i="1"/>
  <c r="CX271" i="1"/>
  <c r="FR271" i="1"/>
  <c r="GL271" i="1"/>
  <c r="GO271" i="1"/>
  <c r="GP271" i="1"/>
  <c r="GV271" i="1"/>
  <c r="HC271" i="1" s="1"/>
  <c r="I272" i="1"/>
  <c r="AC272" i="1"/>
  <c r="AD272" i="1"/>
  <c r="CR272" i="1" s="1"/>
  <c r="AE272" i="1"/>
  <c r="AF272" i="1"/>
  <c r="AG272" i="1"/>
  <c r="CU272" i="1" s="1"/>
  <c r="AH272" i="1"/>
  <c r="AI272" i="1"/>
  <c r="AJ272" i="1"/>
  <c r="CS272" i="1"/>
  <c r="CT272" i="1"/>
  <c r="CV272" i="1"/>
  <c r="CW272" i="1"/>
  <c r="CX272" i="1"/>
  <c r="FR272" i="1"/>
  <c r="GL272" i="1"/>
  <c r="GO272" i="1"/>
  <c r="GP272" i="1"/>
  <c r="GV272" i="1"/>
  <c r="HC272" i="1" s="1"/>
  <c r="C273" i="1"/>
  <c r="D273" i="1"/>
  <c r="W273" i="1"/>
  <c r="AC273" i="1"/>
  <c r="AE273" i="1"/>
  <c r="AF273" i="1"/>
  <c r="AG273" i="1"/>
  <c r="AH273" i="1"/>
  <c r="AI273" i="1"/>
  <c r="CW273" i="1" s="1"/>
  <c r="V273" i="1" s="1"/>
  <c r="AJ273" i="1"/>
  <c r="CU273" i="1"/>
  <c r="T273" i="1" s="1"/>
  <c r="CX273" i="1"/>
  <c r="FR273" i="1"/>
  <c r="GL273" i="1"/>
  <c r="GO273" i="1"/>
  <c r="GP273" i="1"/>
  <c r="GV273" i="1"/>
  <c r="HC273" i="1" s="1"/>
  <c r="GX273" i="1" s="1"/>
  <c r="I274" i="1"/>
  <c r="AC274" i="1"/>
  <c r="AE274" i="1"/>
  <c r="AD274" i="1" s="1"/>
  <c r="CR274" i="1" s="1"/>
  <c r="AF274" i="1"/>
  <c r="AG274" i="1"/>
  <c r="CU274" i="1" s="1"/>
  <c r="AH274" i="1"/>
  <c r="CV274" i="1" s="1"/>
  <c r="AI274" i="1"/>
  <c r="AJ274" i="1"/>
  <c r="CS274" i="1"/>
  <c r="CT274" i="1"/>
  <c r="CW274" i="1"/>
  <c r="CX274" i="1"/>
  <c r="FR274" i="1"/>
  <c r="GL274" i="1"/>
  <c r="GO274" i="1"/>
  <c r="GP274" i="1"/>
  <c r="GV274" i="1"/>
  <c r="HC274" i="1"/>
  <c r="I275" i="1"/>
  <c r="AC275" i="1"/>
  <c r="AE275" i="1"/>
  <c r="AD275" i="1" s="1"/>
  <c r="CR275" i="1" s="1"/>
  <c r="AF275" i="1"/>
  <c r="CT275" i="1" s="1"/>
  <c r="AG275" i="1"/>
  <c r="AH275" i="1"/>
  <c r="AI275" i="1"/>
  <c r="CW275" i="1" s="1"/>
  <c r="AJ275" i="1"/>
  <c r="CU275" i="1"/>
  <c r="CV275" i="1"/>
  <c r="CX275" i="1"/>
  <c r="FR275" i="1"/>
  <c r="GL275" i="1"/>
  <c r="GO275" i="1"/>
  <c r="GP275" i="1"/>
  <c r="GV275" i="1"/>
  <c r="HC275" i="1" s="1"/>
  <c r="C276" i="1"/>
  <c r="D276" i="1"/>
  <c r="AC276" i="1"/>
  <c r="AE276" i="1"/>
  <c r="AF276" i="1"/>
  <c r="AG276" i="1"/>
  <c r="AH276" i="1"/>
  <c r="AI276" i="1"/>
  <c r="AJ276" i="1"/>
  <c r="CX276" i="1" s="1"/>
  <c r="W276" i="1" s="1"/>
  <c r="CU276" i="1"/>
  <c r="T276" i="1" s="1"/>
  <c r="CW276" i="1"/>
  <c r="V276" i="1" s="1"/>
  <c r="FR276" i="1"/>
  <c r="GL276" i="1"/>
  <c r="GO276" i="1"/>
  <c r="GP276" i="1"/>
  <c r="GV276" i="1"/>
  <c r="HC276" i="1"/>
  <c r="GX276" i="1" s="1"/>
  <c r="I277" i="1"/>
  <c r="AC277" i="1"/>
  <c r="AE277" i="1"/>
  <c r="AD277" i="1" s="1"/>
  <c r="AF277" i="1"/>
  <c r="AG277" i="1"/>
  <c r="AH277" i="1"/>
  <c r="AI277" i="1"/>
  <c r="CW277" i="1" s="1"/>
  <c r="AJ277" i="1"/>
  <c r="CX277" i="1" s="1"/>
  <c r="CT277" i="1"/>
  <c r="S277" i="1" s="1"/>
  <c r="CU277" i="1"/>
  <c r="CV277" i="1"/>
  <c r="FR277" i="1"/>
  <c r="GL277" i="1"/>
  <c r="GO277" i="1"/>
  <c r="GP277" i="1"/>
  <c r="GV277" i="1"/>
  <c r="HC277" i="1" s="1"/>
  <c r="I278" i="1"/>
  <c r="AC278" i="1"/>
  <c r="AE278" i="1"/>
  <c r="AD278" i="1" s="1"/>
  <c r="CR278" i="1" s="1"/>
  <c r="AF278" i="1"/>
  <c r="AG278" i="1"/>
  <c r="CU278" i="1" s="1"/>
  <c r="AH278" i="1"/>
  <c r="CV278" i="1" s="1"/>
  <c r="AI278" i="1"/>
  <c r="AJ278" i="1"/>
  <c r="CS278" i="1"/>
  <c r="CT278" i="1"/>
  <c r="CW278" i="1"/>
  <c r="CX278" i="1"/>
  <c r="FR278" i="1"/>
  <c r="GL278" i="1"/>
  <c r="GO278" i="1"/>
  <c r="GP278" i="1"/>
  <c r="GV278" i="1"/>
  <c r="HC278" i="1"/>
  <c r="B280" i="1"/>
  <c r="B249" i="1" s="1"/>
  <c r="C280" i="1"/>
  <c r="C249" i="1" s="1"/>
  <c r="D280" i="1"/>
  <c r="D249" i="1" s="1"/>
  <c r="F280" i="1"/>
  <c r="F249" i="1" s="1"/>
  <c r="G280" i="1"/>
  <c r="G249" i="1" s="1"/>
  <c r="BX280" i="1"/>
  <c r="BX249" i="1" s="1"/>
  <c r="CK280" i="1"/>
  <c r="CK249" i="1" s="1"/>
  <c r="CL280" i="1"/>
  <c r="CL249" i="1" s="1"/>
  <c r="CM280" i="1"/>
  <c r="CM249" i="1" s="1"/>
  <c r="B310" i="1"/>
  <c r="B22" i="1" s="1"/>
  <c r="C310" i="1"/>
  <c r="C22" i="1" s="1"/>
  <c r="D310" i="1"/>
  <c r="D22" i="1" s="1"/>
  <c r="F310" i="1"/>
  <c r="F22" i="1" s="1"/>
  <c r="G310" i="1"/>
  <c r="G22" i="1" s="1"/>
  <c r="B346" i="1"/>
  <c r="B18" i="1" s="1"/>
  <c r="C346" i="1"/>
  <c r="C18" i="1" s="1"/>
  <c r="D346" i="1"/>
  <c r="D18" i="1" s="1"/>
  <c r="F346" i="1"/>
  <c r="F18" i="1" s="1"/>
  <c r="G346" i="1"/>
  <c r="G18" i="1" s="1"/>
  <c r="F12" i="6"/>
  <c r="G12" i="6"/>
  <c r="CY12" i="6"/>
  <c r="W263" i="1" l="1"/>
  <c r="GX215" i="1"/>
  <c r="R212" i="1"/>
  <c r="R214" i="1"/>
  <c r="R208" i="1"/>
  <c r="Q274" i="1"/>
  <c r="Q271" i="1"/>
  <c r="W274" i="1"/>
  <c r="GX271" i="1"/>
  <c r="GX278" i="1"/>
  <c r="V278" i="1"/>
  <c r="DF398" i="3"/>
  <c r="DG388" i="3"/>
  <c r="DG386" i="3"/>
  <c r="S271" i="1"/>
  <c r="U271" i="1"/>
  <c r="W271" i="1"/>
  <c r="DG376" i="3"/>
  <c r="DG375" i="3"/>
  <c r="DG360" i="3"/>
  <c r="DF351" i="3"/>
  <c r="DF346" i="3"/>
  <c r="DG345" i="3"/>
  <c r="DG338" i="3"/>
  <c r="DG337" i="3"/>
  <c r="DF335" i="3"/>
  <c r="DG334" i="3"/>
  <c r="DG325" i="3"/>
  <c r="DG324" i="3"/>
  <c r="DG315" i="3"/>
  <c r="DF314" i="3"/>
  <c r="DF300" i="3"/>
  <c r="DF299" i="3"/>
  <c r="DG291" i="3"/>
  <c r="DF288" i="3"/>
  <c r="DF279" i="3"/>
  <c r="DG278" i="3"/>
  <c r="DG276" i="3"/>
  <c r="DF258" i="3"/>
  <c r="W168" i="1"/>
  <c r="DF242" i="3"/>
  <c r="DG241" i="3"/>
  <c r="DG239" i="3"/>
  <c r="DG230" i="3"/>
  <c r="DF229" i="3"/>
  <c r="DG228" i="3"/>
  <c r="DG217" i="3"/>
  <c r="DG210" i="3"/>
  <c r="DF209" i="3"/>
  <c r="R158" i="1"/>
  <c r="DF202" i="3"/>
  <c r="DG201" i="3"/>
  <c r="DF191" i="3"/>
  <c r="DG190" i="3"/>
  <c r="DF177" i="3"/>
  <c r="DG176" i="3"/>
  <c r="DG167" i="3"/>
  <c r="DG166" i="3"/>
  <c r="DG154" i="3"/>
  <c r="DG153" i="3"/>
  <c r="DG152" i="3"/>
  <c r="DF137" i="3"/>
  <c r="DG136" i="3"/>
  <c r="DF121" i="3"/>
  <c r="DG113" i="3"/>
  <c r="W94" i="1"/>
  <c r="DG104" i="3"/>
  <c r="DF102" i="3"/>
  <c r="DG93" i="3"/>
  <c r="DG87" i="3"/>
  <c r="DG86" i="3"/>
  <c r="DF85" i="3"/>
  <c r="DG73" i="3"/>
  <c r="DF72" i="3"/>
  <c r="DG60" i="3"/>
  <c r="DF59" i="3"/>
  <c r="R36" i="1"/>
  <c r="DF32" i="3"/>
  <c r="DF31" i="3"/>
  <c r="GX33" i="1"/>
  <c r="DG25" i="3"/>
  <c r="GX31" i="1"/>
  <c r="DF16" i="3"/>
  <c r="DF15" i="3"/>
  <c r="DF8" i="3"/>
  <c r="R278" i="1"/>
  <c r="W278" i="1"/>
  <c r="U277" i="1"/>
  <c r="S278" i="1"/>
  <c r="GX277" i="1"/>
  <c r="W277" i="1"/>
  <c r="U278" i="1"/>
  <c r="V277" i="1"/>
  <c r="T278" i="1"/>
  <c r="CV276" i="1"/>
  <c r="U276" i="1" s="1"/>
  <c r="CT276" i="1"/>
  <c r="S276" i="1" s="1"/>
  <c r="AD276" i="1"/>
  <c r="CQ277" i="1"/>
  <c r="P277" i="1" s="1"/>
  <c r="CQ276" i="1"/>
  <c r="P276" i="1" s="1"/>
  <c r="HG277" i="1"/>
  <c r="CS276" i="1"/>
  <c r="R276" i="1" s="1"/>
  <c r="T277" i="1"/>
  <c r="DF403" i="3"/>
  <c r="DJ403" i="3" s="1"/>
  <c r="DG395" i="3"/>
  <c r="DF402" i="3"/>
  <c r="DJ402" i="3" s="1"/>
  <c r="Q278" i="1"/>
  <c r="CT273" i="1"/>
  <c r="S273" i="1" s="1"/>
  <c r="AB275" i="1"/>
  <c r="CS273" i="1"/>
  <c r="R273" i="1" s="1"/>
  <c r="CQ273" i="1"/>
  <c r="P273" i="1" s="1"/>
  <c r="HG274" i="1"/>
  <c r="V274" i="1"/>
  <c r="DF390" i="3"/>
  <c r="DJ390" i="3" s="1"/>
  <c r="CV273" i="1"/>
  <c r="U273" i="1" s="1"/>
  <c r="CQ275" i="1"/>
  <c r="P275" i="1" s="1"/>
  <c r="HG275" i="1"/>
  <c r="AD273" i="1"/>
  <c r="CR273" i="1" s="1"/>
  <c r="Q273" i="1" s="1"/>
  <c r="AB273" i="1"/>
  <c r="V275" i="1"/>
  <c r="R274" i="1"/>
  <c r="T274" i="1"/>
  <c r="W275" i="1"/>
  <c r="S275" i="1"/>
  <c r="Q275" i="1"/>
  <c r="DF389" i="3"/>
  <c r="DJ389" i="3" s="1"/>
  <c r="GX275" i="1"/>
  <c r="U275" i="1"/>
  <c r="U274" i="1"/>
  <c r="T275" i="1"/>
  <c r="GX274" i="1"/>
  <c r="S274" i="1"/>
  <c r="CQ263" i="1"/>
  <c r="CV270" i="1"/>
  <c r="U270" i="1" s="1"/>
  <c r="CT270" i="1"/>
  <c r="S270" i="1" s="1"/>
  <c r="AD270" i="1"/>
  <c r="R272" i="1"/>
  <c r="AB271" i="1"/>
  <c r="CQ271" i="1"/>
  <c r="P271" i="1" s="1"/>
  <c r="CS270" i="1"/>
  <c r="R270" i="1" s="1"/>
  <c r="T272" i="1"/>
  <c r="W272" i="1"/>
  <c r="V272" i="1"/>
  <c r="GX272" i="1"/>
  <c r="Q272" i="1"/>
  <c r="DF370" i="3"/>
  <c r="HG272" i="1"/>
  <c r="DF376" i="3"/>
  <c r="S272" i="1"/>
  <c r="U272" i="1"/>
  <c r="DG369" i="3"/>
  <c r="V271" i="1"/>
  <c r="DF377" i="3"/>
  <c r="DJ377" i="3" s="1"/>
  <c r="DF369" i="3"/>
  <c r="T271" i="1"/>
  <c r="CQ257" i="1"/>
  <c r="W206" i="1"/>
  <c r="AD268" i="1"/>
  <c r="CR268" i="1" s="1"/>
  <c r="Q268" i="1" s="1"/>
  <c r="DF255" i="3"/>
  <c r="CV268" i="1"/>
  <c r="U268" i="1" s="1"/>
  <c r="R259" i="1"/>
  <c r="W257" i="1"/>
  <c r="V259" i="1"/>
  <c r="R257" i="1"/>
  <c r="CT268" i="1"/>
  <c r="S268" i="1" s="1"/>
  <c r="HH269" i="1"/>
  <c r="CS268" i="1"/>
  <c r="R268" i="1" s="1"/>
  <c r="V269" i="1"/>
  <c r="U269" i="1"/>
  <c r="R255" i="1"/>
  <c r="GX255" i="1"/>
  <c r="T255" i="1"/>
  <c r="P215" i="1"/>
  <c r="CQ117" i="1"/>
  <c r="S265" i="1"/>
  <c r="V255" i="1"/>
  <c r="CQ205" i="1"/>
  <c r="V265" i="1"/>
  <c r="Q265" i="1"/>
  <c r="CV266" i="1"/>
  <c r="U266" i="1" s="1"/>
  <c r="CT266" i="1"/>
  <c r="S266" i="1" s="1"/>
  <c r="AD266" i="1"/>
  <c r="CR266" i="1" s="1"/>
  <c r="Q266" i="1" s="1"/>
  <c r="AB267" i="1"/>
  <c r="HH267" i="1"/>
  <c r="CS266" i="1"/>
  <c r="R266" i="1" s="1"/>
  <c r="DF361" i="3"/>
  <c r="DJ361" i="3" s="1"/>
  <c r="DG354" i="3"/>
  <c r="GX267" i="1"/>
  <c r="DF360" i="3"/>
  <c r="V267" i="1"/>
  <c r="U267" i="1"/>
  <c r="R267" i="1"/>
  <c r="W267" i="1"/>
  <c r="W210" i="1"/>
  <c r="T210" i="1"/>
  <c r="R167" i="1"/>
  <c r="V261" i="1"/>
  <c r="CT264" i="1"/>
  <c r="S264" i="1" s="1"/>
  <c r="AD264" i="1"/>
  <c r="CR264" i="1" s="1"/>
  <c r="Q264" i="1" s="1"/>
  <c r="CQ265" i="1"/>
  <c r="P265" i="1" s="1"/>
  <c r="CV264" i="1"/>
  <c r="U264" i="1" s="1"/>
  <c r="HG265" i="1"/>
  <c r="CS264" i="1"/>
  <c r="R264" i="1" s="1"/>
  <c r="T265" i="1"/>
  <c r="U265" i="1"/>
  <c r="R265" i="1"/>
  <c r="DF353" i="3"/>
  <c r="DJ353" i="3" s="1"/>
  <c r="CT262" i="1"/>
  <c r="S262" i="1" s="1"/>
  <c r="AD262" i="1"/>
  <c r="CV262" i="1"/>
  <c r="U262" i="1" s="1"/>
  <c r="HH263" i="1"/>
  <c r="CS262" i="1"/>
  <c r="R262" i="1" s="1"/>
  <c r="T263" i="1"/>
  <c r="R263" i="1"/>
  <c r="S263" i="1"/>
  <c r="Q263" i="1"/>
  <c r="DF345" i="3"/>
  <c r="GX263" i="1"/>
  <c r="V263" i="1"/>
  <c r="U263" i="1"/>
  <c r="T261" i="1"/>
  <c r="CT260" i="1"/>
  <c r="S260" i="1" s="1"/>
  <c r="W259" i="1"/>
  <c r="AD260" i="1"/>
  <c r="CQ261" i="1"/>
  <c r="P261" i="1" s="1"/>
  <c r="S259" i="1"/>
  <c r="CV260" i="1"/>
  <c r="U260" i="1" s="1"/>
  <c r="GX259" i="1"/>
  <c r="T259" i="1"/>
  <c r="AB261" i="1"/>
  <c r="HH261" i="1"/>
  <c r="CS260" i="1"/>
  <c r="R260" i="1" s="1"/>
  <c r="R261" i="1"/>
  <c r="DF338" i="3"/>
  <c r="DG328" i="3"/>
  <c r="DF337" i="3"/>
  <c r="U259" i="1"/>
  <c r="CQ253" i="1"/>
  <c r="P253" i="1" s="1"/>
  <c r="CQ259" i="1"/>
  <c r="P259" i="1" s="1"/>
  <c r="DF318" i="3"/>
  <c r="DF317" i="3"/>
  <c r="CV258" i="1"/>
  <c r="U258" i="1" s="1"/>
  <c r="CT258" i="1"/>
  <c r="S258" i="1" s="1"/>
  <c r="AD258" i="1"/>
  <c r="HG259" i="1"/>
  <c r="CS258" i="1"/>
  <c r="R258" i="1" s="1"/>
  <c r="DF324" i="3"/>
  <c r="DG317" i="3"/>
  <c r="BZ280" i="1"/>
  <c r="BZ249" i="1" s="1"/>
  <c r="GX94" i="1"/>
  <c r="T253" i="1"/>
  <c r="CV256" i="1"/>
  <c r="U256" i="1" s="1"/>
  <c r="CT256" i="1"/>
  <c r="S256" i="1" s="1"/>
  <c r="AD256" i="1"/>
  <c r="CR256" i="1" s="1"/>
  <c r="Q256" i="1" s="1"/>
  <c r="S255" i="1"/>
  <c r="HH257" i="1"/>
  <c r="AB257" i="1"/>
  <c r="CS256" i="1"/>
  <c r="R256" i="1" s="1"/>
  <c r="DF310" i="3"/>
  <c r="GX257" i="1"/>
  <c r="V257" i="1"/>
  <c r="U257" i="1"/>
  <c r="T257" i="1"/>
  <c r="Q257" i="1"/>
  <c r="P257" i="1"/>
  <c r="DG312" i="3"/>
  <c r="GX252" i="1"/>
  <c r="T252" i="1"/>
  <c r="GX214" i="1"/>
  <c r="U255" i="1"/>
  <c r="CT254" i="1"/>
  <c r="S254" i="1" s="1"/>
  <c r="CQ255" i="1"/>
  <c r="P255" i="1" s="1"/>
  <c r="AD254" i="1"/>
  <c r="CR254" i="1" s="1"/>
  <c r="Q254" i="1" s="1"/>
  <c r="GX212" i="1"/>
  <c r="W255" i="1"/>
  <c r="CV254" i="1"/>
  <c r="U254" i="1" s="1"/>
  <c r="HG255" i="1"/>
  <c r="CS254" i="1"/>
  <c r="R254" i="1" s="1"/>
  <c r="DF308" i="3"/>
  <c r="R253" i="1"/>
  <c r="GX253" i="1"/>
  <c r="V253" i="1"/>
  <c r="S252" i="1"/>
  <c r="FI21" i="8"/>
  <c r="CD280" i="1"/>
  <c r="CD249" i="1" s="1"/>
  <c r="AB252" i="1"/>
  <c r="Q253" i="1"/>
  <c r="CV251" i="1"/>
  <c r="U251" i="1" s="1"/>
  <c r="U252" i="1"/>
  <c r="CQ252" i="1"/>
  <c r="P252" i="1" s="1"/>
  <c r="U253" i="1"/>
  <c r="CT251" i="1"/>
  <c r="S251" i="1" s="1"/>
  <c r="AD251" i="1"/>
  <c r="CQ251" i="1"/>
  <c r="P251" i="1" s="1"/>
  <c r="CC280" i="1"/>
  <c r="CC249" i="1" s="1"/>
  <c r="AB253" i="1"/>
  <c r="HH252" i="1"/>
  <c r="V252" i="1"/>
  <c r="R252" i="1"/>
  <c r="Q252" i="1"/>
  <c r="DG296" i="3"/>
  <c r="W252" i="1"/>
  <c r="GX205" i="1"/>
  <c r="T205" i="1"/>
  <c r="V168" i="1"/>
  <c r="AB215" i="1"/>
  <c r="CT213" i="1"/>
  <c r="S213" i="1" s="1"/>
  <c r="AD213" i="1"/>
  <c r="CR213" i="1" s="1"/>
  <c r="Q213" i="1" s="1"/>
  <c r="CQ214" i="1"/>
  <c r="P214" i="1" s="1"/>
  <c r="HG214" i="1"/>
  <c r="T215" i="1"/>
  <c r="CV213" i="1"/>
  <c r="U213" i="1" s="1"/>
  <c r="CS213" i="1"/>
  <c r="R213" i="1" s="1"/>
  <c r="W214" i="1"/>
  <c r="DG287" i="3"/>
  <c r="V214" i="1"/>
  <c r="S214" i="1"/>
  <c r="CY214" i="1" s="1"/>
  <c r="X214" i="1" s="1"/>
  <c r="U214" i="1"/>
  <c r="V215" i="1"/>
  <c r="T214" i="1"/>
  <c r="U215" i="1"/>
  <c r="DG283" i="3"/>
  <c r="W215" i="1"/>
  <c r="R215" i="1"/>
  <c r="S215" i="1"/>
  <c r="Q215" i="1"/>
  <c r="S212" i="1"/>
  <c r="CY212" i="1" s="1"/>
  <c r="X212" i="1" s="1"/>
  <c r="V212" i="1"/>
  <c r="AD211" i="1"/>
  <c r="CQ212" i="1"/>
  <c r="P212" i="1" s="1"/>
  <c r="U212" i="1"/>
  <c r="W212" i="1"/>
  <c r="CV211" i="1"/>
  <c r="U211" i="1" s="1"/>
  <c r="T212" i="1"/>
  <c r="CT211" i="1"/>
  <c r="S211" i="1" s="1"/>
  <c r="CS211" i="1"/>
  <c r="R211" i="1" s="1"/>
  <c r="CQ206" i="1"/>
  <c r="P206" i="1" s="1"/>
  <c r="R205" i="1"/>
  <c r="R168" i="1"/>
  <c r="GX168" i="1"/>
  <c r="S168" i="1"/>
  <c r="P168" i="1"/>
  <c r="CV209" i="1"/>
  <c r="U209" i="1" s="1"/>
  <c r="CT209" i="1"/>
  <c r="S209" i="1" s="1"/>
  <c r="AD209" i="1"/>
  <c r="CR209" i="1" s="1"/>
  <c r="Q209" i="1" s="1"/>
  <c r="CQ210" i="1"/>
  <c r="P210" i="1" s="1"/>
  <c r="DG265" i="3"/>
  <c r="HH210" i="1"/>
  <c r="CS209" i="1"/>
  <c r="R209" i="1" s="1"/>
  <c r="U210" i="1"/>
  <c r="DG263" i="3"/>
  <c r="GX210" i="1"/>
  <c r="V210" i="1"/>
  <c r="S210" i="1"/>
  <c r="R210" i="1"/>
  <c r="Q210" i="1"/>
  <c r="BZ217" i="1"/>
  <c r="CG217" i="1" s="1"/>
  <c r="CG202" i="1" s="1"/>
  <c r="CQ158" i="1"/>
  <c r="P158" i="1" s="1"/>
  <c r="GX208" i="1"/>
  <c r="T208" i="1"/>
  <c r="GX206" i="1"/>
  <c r="W208" i="1"/>
  <c r="CV207" i="1"/>
  <c r="U207" i="1" s="1"/>
  <c r="V208" i="1"/>
  <c r="S208" i="1"/>
  <c r="CY208" i="1" s="1"/>
  <c r="X208" i="1" s="1"/>
  <c r="CT207" i="1"/>
  <c r="S207" i="1" s="1"/>
  <c r="CS207" i="1"/>
  <c r="R207" i="1" s="1"/>
  <c r="CQ208" i="1"/>
  <c r="P208" i="1" s="1"/>
  <c r="U208" i="1"/>
  <c r="AD207" i="1"/>
  <c r="CR207" i="1" s="1"/>
  <c r="Q207" i="1" s="1"/>
  <c r="CD217" i="1"/>
  <c r="CD202" i="1" s="1"/>
  <c r="DG258" i="3"/>
  <c r="DG257" i="3"/>
  <c r="CC217" i="1"/>
  <c r="CC202" i="1" s="1"/>
  <c r="U206" i="1"/>
  <c r="R206" i="1"/>
  <c r="U168" i="1"/>
  <c r="CQ108" i="1"/>
  <c r="P108" i="1" s="1"/>
  <c r="CQ204" i="1"/>
  <c r="P204" i="1" s="1"/>
  <c r="S206" i="1"/>
  <c r="S205" i="1"/>
  <c r="CV204" i="1"/>
  <c r="U204" i="1" s="1"/>
  <c r="Q206" i="1"/>
  <c r="U205" i="1"/>
  <c r="CT204" i="1"/>
  <c r="S204" i="1" s="1"/>
  <c r="AD204" i="1"/>
  <c r="FI19" i="8"/>
  <c r="HH206" i="1"/>
  <c r="Q205" i="1"/>
  <c r="V206" i="1"/>
  <c r="T206" i="1"/>
  <c r="V205" i="1"/>
  <c r="W205" i="1"/>
  <c r="DF254" i="3"/>
  <c r="DJ254" i="3" s="1"/>
  <c r="DF253" i="3"/>
  <c r="DJ253" i="3" s="1"/>
  <c r="P205" i="1"/>
  <c r="HH205" i="1"/>
  <c r="GX163" i="1"/>
  <c r="V167" i="1"/>
  <c r="CT166" i="1"/>
  <c r="S166" i="1" s="1"/>
  <c r="T168" i="1"/>
  <c r="AD166" i="1"/>
  <c r="CR166" i="1" s="1"/>
  <c r="Q166" i="1" s="1"/>
  <c r="AB167" i="1"/>
  <c r="HG167" i="1"/>
  <c r="CV166" i="1"/>
  <c r="U166" i="1" s="1"/>
  <c r="CQ167" i="1"/>
  <c r="P167" i="1" s="1"/>
  <c r="CS166" i="1"/>
  <c r="R166" i="1" s="1"/>
  <c r="DF239" i="3"/>
  <c r="Q168" i="1"/>
  <c r="DG237" i="3"/>
  <c r="DG236" i="3"/>
  <c r="T163" i="1"/>
  <c r="V165" i="1"/>
  <c r="S165" i="1"/>
  <c r="CT164" i="1"/>
  <c r="S164" i="1" s="1"/>
  <c r="AD164" i="1"/>
  <c r="AB165" i="1"/>
  <c r="CV164" i="1"/>
  <c r="U164" i="1" s="1"/>
  <c r="CQ165" i="1"/>
  <c r="P165" i="1" s="1"/>
  <c r="CS164" i="1"/>
  <c r="R164" i="1" s="1"/>
  <c r="DG225" i="3"/>
  <c r="S163" i="1"/>
  <c r="W163" i="1"/>
  <c r="V163" i="1"/>
  <c r="CV162" i="1"/>
  <c r="U162" i="1" s="1"/>
  <c r="AB163" i="1"/>
  <c r="CT162" i="1"/>
  <c r="S162" i="1" s="1"/>
  <c r="AD162" i="1"/>
  <c r="CR162" i="1" s="1"/>
  <c r="Q162" i="1" s="1"/>
  <c r="CS162" i="1"/>
  <c r="R162" i="1" s="1"/>
  <c r="R163" i="1"/>
  <c r="W158" i="1"/>
  <c r="U158" i="1"/>
  <c r="GX158" i="1"/>
  <c r="V158" i="1"/>
  <c r="AD160" i="1"/>
  <c r="AB161" i="1"/>
  <c r="CV160" i="1"/>
  <c r="U160" i="1" s="1"/>
  <c r="CT160" i="1"/>
  <c r="S160" i="1" s="1"/>
  <c r="CQ161" i="1"/>
  <c r="P161" i="1" s="1"/>
  <c r="CS160" i="1"/>
  <c r="R160" i="1" s="1"/>
  <c r="CC170" i="1"/>
  <c r="CC155" i="1" s="1"/>
  <c r="DG208" i="3"/>
  <c r="CD170" i="1"/>
  <c r="AU170" i="1" s="1"/>
  <c r="V161" i="1"/>
  <c r="R161" i="1"/>
  <c r="U117" i="1"/>
  <c r="GX117" i="1"/>
  <c r="CQ157" i="1"/>
  <c r="P157" i="1" s="1"/>
  <c r="S158" i="1"/>
  <c r="U159" i="1"/>
  <c r="CV157" i="1"/>
  <c r="U157" i="1" s="1"/>
  <c r="CT157" i="1"/>
  <c r="S157" i="1" s="1"/>
  <c r="AB159" i="1"/>
  <c r="BZ170" i="1"/>
  <c r="BZ155" i="1" s="1"/>
  <c r="Q158" i="1"/>
  <c r="HH158" i="1"/>
  <c r="T158" i="1"/>
  <c r="DF205" i="3"/>
  <c r="DJ205" i="3" s="1"/>
  <c r="GX159" i="1"/>
  <c r="V159" i="1"/>
  <c r="R159" i="1"/>
  <c r="DF204" i="3"/>
  <c r="DJ204" i="3" s="1"/>
  <c r="FI17" i="8"/>
  <c r="V119" i="1"/>
  <c r="GX121" i="1"/>
  <c r="P121" i="1"/>
  <c r="U121" i="1"/>
  <c r="R94" i="1"/>
  <c r="Q121" i="1"/>
  <c r="P94" i="1"/>
  <c r="GX120" i="1"/>
  <c r="W119" i="1"/>
  <c r="Q117" i="1"/>
  <c r="S121" i="1"/>
  <c r="CQ120" i="1"/>
  <c r="P120" i="1" s="1"/>
  <c r="U120" i="1"/>
  <c r="CT118" i="1"/>
  <c r="S118" i="1" s="1"/>
  <c r="AB119" i="1"/>
  <c r="AD118" i="1"/>
  <c r="CQ118" i="1"/>
  <c r="P118" i="1" s="1"/>
  <c r="DF190" i="3"/>
  <c r="AB121" i="1"/>
  <c r="CV118" i="1"/>
  <c r="U118" i="1" s="1"/>
  <c r="P119" i="1"/>
  <c r="T120" i="1"/>
  <c r="T121" i="1"/>
  <c r="S120" i="1"/>
  <c r="U119" i="1"/>
  <c r="V121" i="1"/>
  <c r="W121" i="1"/>
  <c r="W120" i="1"/>
  <c r="HG119" i="1"/>
  <c r="S119" i="1"/>
  <c r="Q119" i="1"/>
  <c r="DF183" i="3"/>
  <c r="R121" i="1"/>
  <c r="DF189" i="3"/>
  <c r="R120" i="1"/>
  <c r="V120" i="1"/>
  <c r="T119" i="1"/>
  <c r="R119" i="1"/>
  <c r="DG184" i="3"/>
  <c r="DG186" i="3"/>
  <c r="GX119" i="1"/>
  <c r="DG188" i="3"/>
  <c r="DG185" i="3"/>
  <c r="DF182" i="3"/>
  <c r="CQ104" i="1"/>
  <c r="P104" i="1" s="1"/>
  <c r="W97" i="1"/>
  <c r="T97" i="1"/>
  <c r="T114" i="1"/>
  <c r="S112" i="1"/>
  <c r="S116" i="1"/>
  <c r="W116" i="1"/>
  <c r="T116" i="1"/>
  <c r="CT115" i="1"/>
  <c r="S115" i="1" s="1"/>
  <c r="CS115" i="1"/>
  <c r="R115" i="1" s="1"/>
  <c r="S117" i="1"/>
  <c r="CQ116" i="1"/>
  <c r="P116" i="1" s="1"/>
  <c r="U116" i="1"/>
  <c r="DF176" i="3"/>
  <c r="CV115" i="1"/>
  <c r="U115" i="1" s="1"/>
  <c r="AD115" i="1"/>
  <c r="CR115" i="1" s="1"/>
  <c r="Q115" i="1" s="1"/>
  <c r="V117" i="1"/>
  <c r="T117" i="1"/>
  <c r="DF179" i="3"/>
  <c r="DF173" i="3"/>
  <c r="GX116" i="1"/>
  <c r="R116" i="1"/>
  <c r="V116" i="1"/>
  <c r="W117" i="1"/>
  <c r="R117" i="1"/>
  <c r="P117" i="1"/>
  <c r="HG117" i="1"/>
  <c r="W114" i="1"/>
  <c r="DG97" i="3"/>
  <c r="Q108" i="1"/>
  <c r="CV113" i="1"/>
  <c r="U113" i="1" s="1"/>
  <c r="S114" i="1"/>
  <c r="CT113" i="1"/>
  <c r="S113" i="1" s="1"/>
  <c r="V114" i="1"/>
  <c r="CS113" i="1"/>
  <c r="R113" i="1" s="1"/>
  <c r="U114" i="1"/>
  <c r="CQ114" i="1"/>
  <c r="P114" i="1" s="1"/>
  <c r="T110" i="1"/>
  <c r="GX114" i="1"/>
  <c r="R114" i="1"/>
  <c r="AD113" i="1"/>
  <c r="CR113" i="1" s="1"/>
  <c r="Q113" i="1" s="1"/>
  <c r="DG165" i="3"/>
  <c r="DF167" i="3"/>
  <c r="DF166" i="3"/>
  <c r="U111" i="1"/>
  <c r="AB111" i="1"/>
  <c r="W110" i="1"/>
  <c r="GX110" i="1"/>
  <c r="CV109" i="1"/>
  <c r="U109" i="1" s="1"/>
  <c r="CQ112" i="1"/>
  <c r="P112" i="1" s="1"/>
  <c r="CT109" i="1"/>
  <c r="S109" i="1" s="1"/>
  <c r="U112" i="1"/>
  <c r="AD109" i="1"/>
  <c r="W112" i="1"/>
  <c r="CQ110" i="1"/>
  <c r="P110" i="1" s="1"/>
  <c r="CQ109" i="1"/>
  <c r="P109" i="1" s="1"/>
  <c r="P111" i="1"/>
  <c r="CS109" i="1"/>
  <c r="R109" i="1" s="1"/>
  <c r="HG111" i="1"/>
  <c r="GX111" i="1"/>
  <c r="R111" i="1"/>
  <c r="Q111" i="1"/>
  <c r="S110" i="1"/>
  <c r="W111" i="1"/>
  <c r="U110" i="1"/>
  <c r="V111" i="1"/>
  <c r="T111" i="1"/>
  <c r="V110" i="1"/>
  <c r="DF154" i="3"/>
  <c r="DG149" i="3"/>
  <c r="T112" i="1"/>
  <c r="GX112" i="1"/>
  <c r="R112" i="1"/>
  <c r="V112" i="1"/>
  <c r="DF148" i="3"/>
  <c r="S111" i="1"/>
  <c r="GX102" i="1"/>
  <c r="CT107" i="1"/>
  <c r="S107" i="1" s="1"/>
  <c r="AD107" i="1"/>
  <c r="CQ107" i="1"/>
  <c r="P107" i="1" s="1"/>
  <c r="CV107" i="1"/>
  <c r="U107" i="1" s="1"/>
  <c r="AB108" i="1"/>
  <c r="HH108" i="1"/>
  <c r="CS107" i="1"/>
  <c r="R107" i="1" s="1"/>
  <c r="W108" i="1"/>
  <c r="U108" i="1"/>
  <c r="V108" i="1"/>
  <c r="T108" i="1"/>
  <c r="DF146" i="3"/>
  <c r="DJ146" i="3" s="1"/>
  <c r="DG139" i="3"/>
  <c r="S108" i="1"/>
  <c r="GX108" i="1"/>
  <c r="R108" i="1"/>
  <c r="S94" i="1"/>
  <c r="V94" i="1"/>
  <c r="S104" i="1"/>
  <c r="GX104" i="1"/>
  <c r="R104" i="1"/>
  <c r="Q104" i="1"/>
  <c r="CV105" i="1"/>
  <c r="U105" i="1" s="1"/>
  <c r="CT105" i="1"/>
  <c r="S105" i="1" s="1"/>
  <c r="AB106" i="1"/>
  <c r="AD105" i="1"/>
  <c r="CQ105" i="1"/>
  <c r="P105" i="1" s="1"/>
  <c r="T102" i="1"/>
  <c r="P106" i="1"/>
  <c r="CS105" i="1"/>
  <c r="R105" i="1" s="1"/>
  <c r="GX106" i="1"/>
  <c r="T106" i="1"/>
  <c r="R106" i="1"/>
  <c r="W106" i="1"/>
  <c r="V106" i="1"/>
  <c r="Q106" i="1"/>
  <c r="DF133" i="3"/>
  <c r="HH106" i="1"/>
  <c r="U106" i="1"/>
  <c r="S106" i="1"/>
  <c r="CV103" i="1"/>
  <c r="U103" i="1" s="1"/>
  <c r="CT103" i="1"/>
  <c r="S103" i="1" s="1"/>
  <c r="AD103" i="1"/>
  <c r="CQ103" i="1"/>
  <c r="P103" i="1" s="1"/>
  <c r="AB104" i="1"/>
  <c r="HH104" i="1"/>
  <c r="CS103" i="1"/>
  <c r="R103" i="1" s="1"/>
  <c r="W104" i="1"/>
  <c r="U104" i="1"/>
  <c r="DF131" i="3"/>
  <c r="DJ131" i="3" s="1"/>
  <c r="V104" i="1"/>
  <c r="T104" i="1"/>
  <c r="R102" i="1"/>
  <c r="CQ101" i="1"/>
  <c r="P101" i="1" s="1"/>
  <c r="CV101" i="1"/>
  <c r="U101" i="1" s="1"/>
  <c r="CT101" i="1"/>
  <c r="S101" i="1" s="1"/>
  <c r="AB102" i="1"/>
  <c r="AD101" i="1"/>
  <c r="FJ15" i="8"/>
  <c r="P102" i="1"/>
  <c r="CS101" i="1"/>
  <c r="R101" i="1" s="1"/>
  <c r="V102" i="1"/>
  <c r="Q102" i="1"/>
  <c r="DG119" i="3"/>
  <c r="HH102" i="1"/>
  <c r="U102" i="1"/>
  <c r="S102" i="1"/>
  <c r="W102" i="1"/>
  <c r="GX100" i="1"/>
  <c r="CD123" i="1"/>
  <c r="CD91" i="1" s="1"/>
  <c r="CQ31" i="1"/>
  <c r="P31" i="1" s="1"/>
  <c r="V100" i="1"/>
  <c r="W96" i="1"/>
  <c r="U100" i="1"/>
  <c r="V96" i="1"/>
  <c r="W100" i="1"/>
  <c r="T100" i="1"/>
  <c r="S100" i="1"/>
  <c r="CQ100" i="1"/>
  <c r="P100" i="1" s="1"/>
  <c r="CV98" i="1"/>
  <c r="U98" i="1" s="1"/>
  <c r="CT98" i="1"/>
  <c r="S98" i="1" s="1"/>
  <c r="AB99" i="1"/>
  <c r="CS98" i="1"/>
  <c r="R98" i="1" s="1"/>
  <c r="AD98" i="1"/>
  <c r="CR98" i="1" s="1"/>
  <c r="Q98" i="1" s="1"/>
  <c r="HG100" i="1"/>
  <c r="HG99" i="1"/>
  <c r="U99" i="1"/>
  <c r="T99" i="1"/>
  <c r="GX99" i="1"/>
  <c r="S99" i="1"/>
  <c r="Q99" i="1"/>
  <c r="R99" i="1"/>
  <c r="W99" i="1"/>
  <c r="V99" i="1"/>
  <c r="DF113" i="3"/>
  <c r="DF110" i="3"/>
  <c r="BZ123" i="1"/>
  <c r="BZ91" i="1" s="1"/>
  <c r="U95" i="1"/>
  <c r="S95" i="1"/>
  <c r="GX57" i="1"/>
  <c r="CC123" i="1"/>
  <c r="AT123" i="1" s="1"/>
  <c r="CQ96" i="1"/>
  <c r="P96" i="1" s="1"/>
  <c r="V57" i="1"/>
  <c r="U97" i="1"/>
  <c r="HH94" i="1"/>
  <c r="CQ93" i="1"/>
  <c r="P93" i="1" s="1"/>
  <c r="Q97" i="1"/>
  <c r="HH97" i="1"/>
  <c r="T94" i="1"/>
  <c r="R97" i="1"/>
  <c r="AB95" i="1"/>
  <c r="CV93" i="1"/>
  <c r="U93" i="1" s="1"/>
  <c r="V95" i="1"/>
  <c r="CT93" i="1"/>
  <c r="S93" i="1" s="1"/>
  <c r="GX97" i="1"/>
  <c r="DG99" i="3"/>
  <c r="HH96" i="1"/>
  <c r="AB96" i="1"/>
  <c r="U96" i="1"/>
  <c r="HH95" i="1"/>
  <c r="S97" i="1"/>
  <c r="GX95" i="1"/>
  <c r="Q94" i="1"/>
  <c r="GX96" i="1"/>
  <c r="R96" i="1"/>
  <c r="Q95" i="1"/>
  <c r="Q96" i="1"/>
  <c r="R95" i="1"/>
  <c r="V97" i="1"/>
  <c r="U94" i="1"/>
  <c r="T96" i="1"/>
  <c r="W95" i="1"/>
  <c r="DF108" i="3"/>
  <c r="DJ108" i="3" s="1"/>
  <c r="T95" i="1"/>
  <c r="S96" i="1"/>
  <c r="DF104" i="3"/>
  <c r="FI15" i="8"/>
  <c r="U53" i="1"/>
  <c r="W57" i="1"/>
  <c r="U57" i="1"/>
  <c r="W56" i="1"/>
  <c r="V56" i="1"/>
  <c r="V55" i="1"/>
  <c r="CV54" i="1"/>
  <c r="U54" i="1" s="1"/>
  <c r="Q57" i="1"/>
  <c r="AB57" i="1"/>
  <c r="CQ56" i="1"/>
  <c r="P56" i="1" s="1"/>
  <c r="CT54" i="1"/>
  <c r="S54" i="1" s="1"/>
  <c r="T56" i="1"/>
  <c r="CS54" i="1"/>
  <c r="R54" i="1" s="1"/>
  <c r="S57" i="1"/>
  <c r="CQ54" i="1"/>
  <c r="P54" i="1" s="1"/>
  <c r="AB55" i="1"/>
  <c r="AD54" i="1"/>
  <c r="AB54" i="1" s="1"/>
  <c r="GX56" i="1"/>
  <c r="U56" i="1"/>
  <c r="U55" i="1"/>
  <c r="T55" i="1"/>
  <c r="R57" i="1"/>
  <c r="HG55" i="1"/>
  <c r="GX55" i="1"/>
  <c r="S55" i="1"/>
  <c r="Q55" i="1"/>
  <c r="P57" i="1"/>
  <c r="R55" i="1"/>
  <c r="S56" i="1"/>
  <c r="W55" i="1"/>
  <c r="GX52" i="1"/>
  <c r="V52" i="1"/>
  <c r="DF82" i="3"/>
  <c r="S52" i="1"/>
  <c r="DF86" i="3"/>
  <c r="AD51" i="1"/>
  <c r="CQ51" i="1"/>
  <c r="P51" i="1" s="1"/>
  <c r="Q53" i="1"/>
  <c r="CQ52" i="1"/>
  <c r="P52" i="1" s="1"/>
  <c r="AB53" i="1"/>
  <c r="R53" i="1"/>
  <c r="CV51" i="1"/>
  <c r="U51" i="1" s="1"/>
  <c r="CT51" i="1"/>
  <c r="S51" i="1" s="1"/>
  <c r="HG52" i="1"/>
  <c r="CS51" i="1"/>
  <c r="R51" i="1" s="1"/>
  <c r="U52" i="1"/>
  <c r="V53" i="1"/>
  <c r="DF89" i="3"/>
  <c r="DJ89" i="3" s="1"/>
  <c r="GX53" i="1"/>
  <c r="S53" i="1"/>
  <c r="T53" i="1"/>
  <c r="W52" i="1"/>
  <c r="T52" i="1"/>
  <c r="W53" i="1"/>
  <c r="DG88" i="3"/>
  <c r="V43" i="1"/>
  <c r="V46" i="1"/>
  <c r="CQ29" i="1"/>
  <c r="P29" i="1" s="1"/>
  <c r="CV47" i="1"/>
  <c r="U47" i="1" s="1"/>
  <c r="S48" i="1"/>
  <c r="CT47" i="1"/>
  <c r="S47" i="1" s="1"/>
  <c r="GX45" i="1"/>
  <c r="AB50" i="1"/>
  <c r="AD47" i="1"/>
  <c r="CQ49" i="1"/>
  <c r="P49" i="1" s="1"/>
  <c r="CQ47" i="1"/>
  <c r="P47" i="1" s="1"/>
  <c r="R49" i="1"/>
  <c r="W49" i="1"/>
  <c r="AB48" i="1"/>
  <c r="P50" i="1"/>
  <c r="R48" i="1"/>
  <c r="U50" i="1"/>
  <c r="Q48" i="1"/>
  <c r="GX48" i="1"/>
  <c r="U48" i="1"/>
  <c r="DF73" i="3"/>
  <c r="DG72" i="3"/>
  <c r="W50" i="1"/>
  <c r="W48" i="1"/>
  <c r="V50" i="1"/>
  <c r="V49" i="1"/>
  <c r="U49" i="1"/>
  <c r="GX49" i="1"/>
  <c r="T50" i="1"/>
  <c r="R50" i="1"/>
  <c r="P48" i="1"/>
  <c r="DG66" i="3"/>
  <c r="S50" i="1"/>
  <c r="Q50" i="1"/>
  <c r="T48" i="1"/>
  <c r="GX50" i="1"/>
  <c r="T49" i="1"/>
  <c r="V48" i="1"/>
  <c r="S49" i="1"/>
  <c r="U45" i="1"/>
  <c r="U46" i="1"/>
  <c r="CQ44" i="1"/>
  <c r="P44" i="1" s="1"/>
  <c r="P46" i="1"/>
  <c r="AB46" i="1"/>
  <c r="CQ45" i="1"/>
  <c r="P45" i="1" s="1"/>
  <c r="W46" i="1"/>
  <c r="CV44" i="1"/>
  <c r="U44" i="1" s="1"/>
  <c r="CT44" i="1"/>
  <c r="S44" i="1" s="1"/>
  <c r="AD44" i="1"/>
  <c r="HG46" i="1"/>
  <c r="CS44" i="1"/>
  <c r="R44" i="1" s="1"/>
  <c r="W45" i="1"/>
  <c r="T46" i="1"/>
  <c r="R46" i="1"/>
  <c r="S46" i="1"/>
  <c r="Q46" i="1"/>
  <c r="GX46" i="1"/>
  <c r="T45" i="1"/>
  <c r="DF60" i="3"/>
  <c r="V45" i="1"/>
  <c r="S45" i="1"/>
  <c r="R38" i="1"/>
  <c r="GX42" i="1"/>
  <c r="S42" i="1"/>
  <c r="Q42" i="1"/>
  <c r="CS41" i="1"/>
  <c r="R41" i="1" s="1"/>
  <c r="AB42" i="1"/>
  <c r="V42" i="1"/>
  <c r="T42" i="1"/>
  <c r="CV41" i="1"/>
  <c r="U41" i="1" s="1"/>
  <c r="CQ43" i="1"/>
  <c r="P43" i="1" s="1"/>
  <c r="CT41" i="1"/>
  <c r="S41" i="1" s="1"/>
  <c r="CY41" i="1" s="1"/>
  <c r="X41" i="1" s="1"/>
  <c r="HG43" i="1"/>
  <c r="HG42" i="1"/>
  <c r="CR41" i="1"/>
  <c r="Q41" i="1" s="1"/>
  <c r="AB41" i="1"/>
  <c r="GX43" i="1"/>
  <c r="W43" i="1"/>
  <c r="DG48" i="3"/>
  <c r="U42" i="1"/>
  <c r="T43" i="1"/>
  <c r="S43" i="1"/>
  <c r="R42" i="1"/>
  <c r="DF52" i="3"/>
  <c r="DJ52" i="3" s="1"/>
  <c r="W42" i="1"/>
  <c r="U43" i="1"/>
  <c r="CV39" i="1"/>
  <c r="U39" i="1" s="1"/>
  <c r="CT39" i="1"/>
  <c r="S39" i="1" s="1"/>
  <c r="CS39" i="1"/>
  <c r="R39" i="1" s="1"/>
  <c r="CQ39" i="1"/>
  <c r="P39" i="1" s="1"/>
  <c r="AB40" i="1"/>
  <c r="R40" i="1"/>
  <c r="AD39" i="1"/>
  <c r="CR39" i="1" s="1"/>
  <c r="Q39" i="1" s="1"/>
  <c r="Q40" i="1"/>
  <c r="GX40" i="1"/>
  <c r="S40" i="1"/>
  <c r="U40" i="1"/>
  <c r="DG40" i="3"/>
  <c r="T40" i="1"/>
  <c r="W40" i="1"/>
  <c r="V40" i="1"/>
  <c r="S37" i="1"/>
  <c r="U38" i="1"/>
  <c r="T38" i="1"/>
  <c r="W37" i="1"/>
  <c r="AB36" i="1"/>
  <c r="CQ34" i="1"/>
  <c r="P34" i="1" s="1"/>
  <c r="CQ35" i="1"/>
  <c r="P35" i="1" s="1"/>
  <c r="S36" i="1"/>
  <c r="CY36" i="1" s="1"/>
  <c r="X36" i="1" s="1"/>
  <c r="T35" i="1"/>
  <c r="GX38" i="1"/>
  <c r="U36" i="1"/>
  <c r="AB38" i="1"/>
  <c r="CV34" i="1"/>
  <c r="U34" i="1" s="1"/>
  <c r="W38" i="1"/>
  <c r="V38" i="1"/>
  <c r="CQ37" i="1"/>
  <c r="P37" i="1" s="1"/>
  <c r="V36" i="1"/>
  <c r="CT34" i="1"/>
  <c r="S34" i="1" s="1"/>
  <c r="Q36" i="1"/>
  <c r="AD34" i="1"/>
  <c r="HG38" i="1"/>
  <c r="HG37" i="1"/>
  <c r="CS34" i="1"/>
  <c r="R34" i="1" s="1"/>
  <c r="S38" i="1"/>
  <c r="W35" i="1"/>
  <c r="GX37" i="1"/>
  <c r="T37" i="1"/>
  <c r="W36" i="1"/>
  <c r="GX35" i="1"/>
  <c r="U35" i="1"/>
  <c r="V35" i="1"/>
  <c r="Q38" i="1"/>
  <c r="V37" i="1"/>
  <c r="GX36" i="1"/>
  <c r="S35" i="1"/>
  <c r="U37" i="1"/>
  <c r="T36" i="1"/>
  <c r="P33" i="1"/>
  <c r="U33" i="1"/>
  <c r="S33" i="1"/>
  <c r="T33" i="1"/>
  <c r="R33" i="1"/>
  <c r="CT32" i="1"/>
  <c r="S32" i="1" s="1"/>
  <c r="AB33" i="1"/>
  <c r="AD32" i="1"/>
  <c r="CQ32" i="1"/>
  <c r="P32" i="1" s="1"/>
  <c r="Q33" i="1"/>
  <c r="CV32" i="1"/>
  <c r="U32" i="1" s="1"/>
  <c r="CS32" i="1"/>
  <c r="R32" i="1" s="1"/>
  <c r="V33" i="1"/>
  <c r="DG21" i="3"/>
  <c r="CC59" i="1"/>
  <c r="CC26" i="1" s="1"/>
  <c r="DF25" i="3"/>
  <c r="HH33" i="1"/>
  <c r="DF20" i="3"/>
  <c r="W33" i="1"/>
  <c r="Q31" i="1"/>
  <c r="CV30" i="1"/>
  <c r="U30" i="1" s="1"/>
  <c r="CD59" i="1"/>
  <c r="CD26" i="1" s="1"/>
  <c r="S31" i="1"/>
  <c r="CT30" i="1"/>
  <c r="S30" i="1" s="1"/>
  <c r="AD30" i="1"/>
  <c r="CQ30" i="1"/>
  <c r="P30" i="1" s="1"/>
  <c r="T31" i="1"/>
  <c r="V31" i="1"/>
  <c r="AB31" i="1"/>
  <c r="CS30" i="1"/>
  <c r="R30" i="1" s="1"/>
  <c r="R31" i="1"/>
  <c r="W31" i="1"/>
  <c r="U31" i="1"/>
  <c r="DF18" i="3"/>
  <c r="DJ18" i="3" s="1"/>
  <c r="BZ59" i="1"/>
  <c r="AQ59" i="1" s="1"/>
  <c r="CV28" i="1"/>
  <c r="U28" i="1" s="1"/>
  <c r="CT28" i="1"/>
  <c r="S28" i="1" s="1"/>
  <c r="AD28" i="1"/>
  <c r="CR28" i="1" s="1"/>
  <c r="Q28" i="1" s="1"/>
  <c r="CQ28" i="1"/>
  <c r="P28" i="1" s="1"/>
  <c r="U29" i="1"/>
  <c r="AB29" i="1"/>
  <c r="HH29" i="1"/>
  <c r="CS28" i="1"/>
  <c r="R28" i="1" s="1"/>
  <c r="W29" i="1"/>
  <c r="T29" i="1"/>
  <c r="DG5" i="3"/>
  <c r="DF7" i="3"/>
  <c r="Q29" i="1"/>
  <c r="DF2" i="3"/>
  <c r="CY273" i="1"/>
  <c r="X273" i="1" s="1"/>
  <c r="CZ273" i="1"/>
  <c r="Y273" i="1" s="1"/>
  <c r="CZ262" i="1"/>
  <c r="Y262" i="1" s="1"/>
  <c r="CR277" i="1"/>
  <c r="Q277" i="1" s="1"/>
  <c r="AB277" i="1"/>
  <c r="CR276" i="1"/>
  <c r="Q276" i="1" s="1"/>
  <c r="AB276" i="1"/>
  <c r="AB274" i="1"/>
  <c r="CY276" i="1"/>
  <c r="X276" i="1" s="1"/>
  <c r="CZ276" i="1"/>
  <c r="Y276" i="1" s="1"/>
  <c r="AB278" i="1"/>
  <c r="CZ270" i="1"/>
  <c r="Y270" i="1" s="1"/>
  <c r="CY270" i="1"/>
  <c r="X270" i="1" s="1"/>
  <c r="BC280" i="1"/>
  <c r="CS275" i="1"/>
  <c r="R275" i="1" s="1"/>
  <c r="CZ275" i="1" s="1"/>
  <c r="Y275" i="1" s="1"/>
  <c r="CQ272" i="1"/>
  <c r="P272" i="1" s="1"/>
  <c r="R269" i="1"/>
  <c r="CQ264" i="1"/>
  <c r="P264" i="1" s="1"/>
  <c r="GX261" i="1"/>
  <c r="U261" i="1"/>
  <c r="Q261" i="1"/>
  <c r="CQ260" i="1"/>
  <c r="P260" i="1" s="1"/>
  <c r="AB212" i="1"/>
  <c r="CR212" i="1"/>
  <c r="Q212" i="1" s="1"/>
  <c r="AB270" i="1"/>
  <c r="CQ270" i="1"/>
  <c r="P270" i="1" s="1"/>
  <c r="BB280" i="1"/>
  <c r="AB272" i="1"/>
  <c r="T269" i="1"/>
  <c r="S269" i="1"/>
  <c r="CQ262" i="1"/>
  <c r="P262" i="1" s="1"/>
  <c r="AB254" i="1"/>
  <c r="AB268" i="1"/>
  <c r="CQ268" i="1"/>
  <c r="P268" i="1" s="1"/>
  <c r="AB265" i="1"/>
  <c r="W261" i="1"/>
  <c r="AB256" i="1"/>
  <c r="CR214" i="1"/>
  <c r="Q214" i="1" s="1"/>
  <c r="AB214" i="1"/>
  <c r="CQ278" i="1"/>
  <c r="P278" i="1" s="1"/>
  <c r="CS277" i="1"/>
  <c r="R277" i="1" s="1"/>
  <c r="CY277" i="1" s="1"/>
  <c r="X277" i="1" s="1"/>
  <c r="CQ274" i="1"/>
  <c r="P274" i="1" s="1"/>
  <c r="Q269" i="1"/>
  <c r="T267" i="1"/>
  <c r="S267" i="1"/>
  <c r="W265" i="1"/>
  <c r="P263" i="1"/>
  <c r="AO202" i="1"/>
  <c r="F221" i="1"/>
  <c r="CZ209" i="1"/>
  <c r="Y209" i="1" s="1"/>
  <c r="CY209" i="1"/>
  <c r="X209" i="1" s="1"/>
  <c r="P269" i="1"/>
  <c r="AB266" i="1"/>
  <c r="CQ266" i="1"/>
  <c r="P266" i="1" s="1"/>
  <c r="AB263" i="1"/>
  <c r="CR259" i="1"/>
  <c r="Q259" i="1" s="1"/>
  <c r="AB259" i="1"/>
  <c r="AO280" i="1"/>
  <c r="W269" i="1"/>
  <c r="AB269" i="1"/>
  <c r="Q267" i="1"/>
  <c r="CR255" i="1"/>
  <c r="Q255" i="1" s="1"/>
  <c r="AB255" i="1"/>
  <c r="BD280" i="1"/>
  <c r="CS271" i="1"/>
  <c r="R271" i="1" s="1"/>
  <c r="GX269" i="1"/>
  <c r="P267" i="1"/>
  <c r="S261" i="1"/>
  <c r="AB208" i="1"/>
  <c r="CR208" i="1"/>
  <c r="Q208" i="1" s="1"/>
  <c r="CQ258" i="1"/>
  <c r="P258" i="1" s="1"/>
  <c r="CT257" i="1"/>
  <c r="S257" i="1" s="1"/>
  <c r="CQ254" i="1"/>
  <c r="P254" i="1" s="1"/>
  <c r="HH253" i="1"/>
  <c r="CT253" i="1"/>
  <c r="S253" i="1" s="1"/>
  <c r="BD217" i="1"/>
  <c r="CQ213" i="1"/>
  <c r="P213" i="1" s="1"/>
  <c r="HG212" i="1"/>
  <c r="CQ209" i="1"/>
  <c r="P209" i="1" s="1"/>
  <c r="HG208" i="1"/>
  <c r="CS204" i="1"/>
  <c r="R204" i="1" s="1"/>
  <c r="BB170" i="1"/>
  <c r="AO170" i="1"/>
  <c r="U165" i="1"/>
  <c r="HG165" i="1"/>
  <c r="GX161" i="1"/>
  <c r="Q161" i="1"/>
  <c r="CQ160" i="1"/>
  <c r="P160" i="1" s="1"/>
  <c r="AB116" i="1"/>
  <c r="CR116" i="1"/>
  <c r="Q116" i="1" s="1"/>
  <c r="CR114" i="1"/>
  <c r="Q114" i="1" s="1"/>
  <c r="AB114" i="1"/>
  <c r="BC217" i="1"/>
  <c r="AU217" i="1"/>
  <c r="AB210" i="1"/>
  <c r="AB206" i="1"/>
  <c r="CQ162" i="1"/>
  <c r="P162" i="1" s="1"/>
  <c r="AB120" i="1"/>
  <c r="CR120" i="1"/>
  <c r="Q120" i="1" s="1"/>
  <c r="AB100" i="1"/>
  <c r="CR100" i="1"/>
  <c r="Q100" i="1" s="1"/>
  <c r="BB217" i="1"/>
  <c r="AB205" i="1"/>
  <c r="U167" i="1"/>
  <c r="S167" i="1"/>
  <c r="GX165" i="1"/>
  <c r="T165" i="1"/>
  <c r="Q165" i="1"/>
  <c r="CQ164" i="1"/>
  <c r="P164" i="1" s="1"/>
  <c r="W161" i="1"/>
  <c r="T159" i="1"/>
  <c r="S159" i="1"/>
  <c r="AD157" i="1"/>
  <c r="CS157" i="1"/>
  <c r="R157" i="1" s="1"/>
  <c r="CQ256" i="1"/>
  <c r="P256" i="1" s="1"/>
  <c r="CS251" i="1"/>
  <c r="R251" i="1" s="1"/>
  <c r="CQ211" i="1"/>
  <c r="P211" i="1" s="1"/>
  <c r="CQ207" i="1"/>
  <c r="P207" i="1" s="1"/>
  <c r="BX202" i="1"/>
  <c r="CM155" i="1"/>
  <c r="BD170" i="1"/>
  <c r="GX167" i="1"/>
  <c r="T167" i="1"/>
  <c r="Q167" i="1"/>
  <c r="CQ166" i="1"/>
  <c r="P166" i="1" s="1"/>
  <c r="U163" i="1"/>
  <c r="HH159" i="1"/>
  <c r="P159" i="1"/>
  <c r="Q159" i="1"/>
  <c r="T161" i="1"/>
  <c r="U161" i="1"/>
  <c r="HG161" i="1"/>
  <c r="AB168" i="1"/>
  <c r="W165" i="1"/>
  <c r="HH163" i="1"/>
  <c r="P163" i="1"/>
  <c r="Q163" i="1"/>
  <c r="CR110" i="1"/>
  <c r="Q110" i="1" s="1"/>
  <c r="AB110" i="1"/>
  <c r="BC170" i="1"/>
  <c r="W167" i="1"/>
  <c r="R165" i="1"/>
  <c r="S161" i="1"/>
  <c r="W159" i="1"/>
  <c r="AB112" i="1"/>
  <c r="CR112" i="1"/>
  <c r="Q112" i="1" s="1"/>
  <c r="HG120" i="1"/>
  <c r="HG116" i="1"/>
  <c r="CQ113" i="1"/>
  <c r="P113" i="1" s="1"/>
  <c r="HG112" i="1"/>
  <c r="CS100" i="1"/>
  <c r="R100" i="1" s="1"/>
  <c r="CQ97" i="1"/>
  <c r="P97" i="1" s="1"/>
  <c r="AB37" i="1"/>
  <c r="CR37" i="1"/>
  <c r="Q37" i="1" s="1"/>
  <c r="AB49" i="1"/>
  <c r="CR49" i="1"/>
  <c r="Q49" i="1" s="1"/>
  <c r="AB97" i="1"/>
  <c r="AD93" i="1"/>
  <c r="CS93" i="1"/>
  <c r="R93" i="1" s="1"/>
  <c r="CR43" i="1"/>
  <c r="Q43" i="1" s="1"/>
  <c r="AB43" i="1"/>
  <c r="AB158" i="1"/>
  <c r="AO123" i="1"/>
  <c r="AB117" i="1"/>
  <c r="BD123" i="1"/>
  <c r="CS118" i="1"/>
  <c r="R118" i="1" s="1"/>
  <c r="CQ115" i="1"/>
  <c r="P115" i="1" s="1"/>
  <c r="HG114" i="1"/>
  <c r="CS110" i="1"/>
  <c r="R110" i="1" s="1"/>
  <c r="CQ99" i="1"/>
  <c r="P99" i="1" s="1"/>
  <c r="CQ95" i="1"/>
  <c r="P95" i="1" s="1"/>
  <c r="BC59" i="1"/>
  <c r="BC123" i="1"/>
  <c r="AD56" i="1"/>
  <c r="CS56" i="1"/>
  <c r="R56" i="1" s="1"/>
  <c r="BB123" i="1"/>
  <c r="CR52" i="1"/>
  <c r="Q52" i="1" s="1"/>
  <c r="AB52" i="1"/>
  <c r="AB45" i="1"/>
  <c r="CR45" i="1"/>
  <c r="Q45" i="1" s="1"/>
  <c r="AB94" i="1"/>
  <c r="CR35" i="1"/>
  <c r="Q35" i="1" s="1"/>
  <c r="AB35" i="1"/>
  <c r="BD59" i="1"/>
  <c r="CQ55" i="1"/>
  <c r="P55" i="1" s="1"/>
  <c r="HG49" i="1"/>
  <c r="CS45" i="1"/>
  <c r="R45" i="1" s="1"/>
  <c r="CQ42" i="1"/>
  <c r="P42" i="1" s="1"/>
  <c r="CQ38" i="1"/>
  <c r="P38" i="1" s="1"/>
  <c r="CS37" i="1"/>
  <c r="R37" i="1" s="1"/>
  <c r="DF393" i="3"/>
  <c r="DG392" i="3"/>
  <c r="DF392" i="3"/>
  <c r="DF344" i="3"/>
  <c r="DG344" i="3"/>
  <c r="HG53" i="1"/>
  <c r="HG40" i="1"/>
  <c r="HG36" i="1"/>
  <c r="GX29" i="1"/>
  <c r="R29" i="1"/>
  <c r="DF400" i="3"/>
  <c r="DG400" i="3"/>
  <c r="DG385" i="3"/>
  <c r="DF384" i="3"/>
  <c r="BB59" i="1"/>
  <c r="HG48" i="1"/>
  <c r="BX26" i="1"/>
  <c r="DG399" i="3"/>
  <c r="DF399" i="3"/>
  <c r="CV391" i="3"/>
  <c r="CX391" i="3"/>
  <c r="DF375" i="3"/>
  <c r="DF374" i="3"/>
  <c r="DG374" i="3"/>
  <c r="HG35" i="1"/>
  <c r="HH31" i="1"/>
  <c r="DG401" i="3"/>
  <c r="DG398" i="3"/>
  <c r="DG384" i="3"/>
  <c r="DF382" i="3"/>
  <c r="DF380" i="3"/>
  <c r="DF332" i="3"/>
  <c r="DG332" i="3"/>
  <c r="DF307" i="3"/>
  <c r="DG307" i="3"/>
  <c r="DF301" i="3"/>
  <c r="DG301" i="3"/>
  <c r="CQ53" i="1"/>
  <c r="P53" i="1" s="1"/>
  <c r="CS52" i="1"/>
  <c r="R52" i="1" s="1"/>
  <c r="CS47" i="1"/>
  <c r="R47" i="1" s="1"/>
  <c r="CS43" i="1"/>
  <c r="R43" i="1" s="1"/>
  <c r="CQ40" i="1"/>
  <c r="P40" i="1" s="1"/>
  <c r="CQ36" i="1"/>
  <c r="P36" i="1" s="1"/>
  <c r="CS35" i="1"/>
  <c r="R35" i="1" s="1"/>
  <c r="DF401" i="3"/>
  <c r="DF397" i="3"/>
  <c r="DG396" i="3"/>
  <c r="DF396" i="3"/>
  <c r="DF385" i="3"/>
  <c r="CW372" i="3"/>
  <c r="CX372" i="3"/>
  <c r="DF371" i="3"/>
  <c r="DG371" i="3"/>
  <c r="DF367" i="3"/>
  <c r="DF366" i="3"/>
  <c r="DG366" i="3"/>
  <c r="DF359" i="3"/>
  <c r="DF358" i="3"/>
  <c r="DG358" i="3"/>
  <c r="DF336" i="3"/>
  <c r="DG336" i="3"/>
  <c r="DF333" i="3"/>
  <c r="DG333" i="3"/>
  <c r="DF330" i="3"/>
  <c r="DG330" i="3"/>
  <c r="DG368" i="3"/>
  <c r="DF364" i="3"/>
  <c r="DF352" i="3"/>
  <c r="DG352" i="3"/>
  <c r="DF327" i="3"/>
  <c r="DG327" i="3"/>
  <c r="DF322" i="3"/>
  <c r="DG322" i="3"/>
  <c r="S29" i="1"/>
  <c r="V29" i="1"/>
  <c r="DG397" i="3"/>
  <c r="CX357" i="3"/>
  <c r="CW357" i="3"/>
  <c r="DF349" i="3"/>
  <c r="DG349" i="3"/>
  <c r="DF347" i="3"/>
  <c r="DJ347" i="3" s="1"/>
  <c r="DG347" i="3"/>
  <c r="DF388" i="3"/>
  <c r="DF387" i="3"/>
  <c r="DG387" i="3"/>
  <c r="DG367" i="3"/>
  <c r="DG364" i="3"/>
  <c r="DG359" i="3"/>
  <c r="DF355" i="3"/>
  <c r="DG355" i="3"/>
  <c r="DF386" i="3"/>
  <c r="DF383" i="3"/>
  <c r="DF379" i="3"/>
  <c r="DF373" i="3"/>
  <c r="DF363" i="3"/>
  <c r="DF350" i="3"/>
  <c r="CW344" i="3"/>
  <c r="DF334" i="3"/>
  <c r="DF331" i="3"/>
  <c r="DG321" i="3"/>
  <c r="DG318" i="3"/>
  <c r="DG311" i="3"/>
  <c r="DF311" i="3"/>
  <c r="CW298" i="3"/>
  <c r="DF290" i="3"/>
  <c r="DG290" i="3"/>
  <c r="DF259" i="3"/>
  <c r="DG259" i="3"/>
  <c r="DF306" i="3"/>
  <c r="DG306" i="3"/>
  <c r="DG289" i="3"/>
  <c r="DF289" i="3"/>
  <c r="DF233" i="3"/>
  <c r="DG233" i="3"/>
  <c r="CX394" i="3"/>
  <c r="CX381" i="3"/>
  <c r="CX365" i="3"/>
  <c r="DG351" i="3"/>
  <c r="DG348" i="3"/>
  <c r="DG341" i="3"/>
  <c r="DG335" i="3"/>
  <c r="CX329" i="3"/>
  <c r="DG326" i="3"/>
  <c r="CV310" i="3"/>
  <c r="DF302" i="3"/>
  <c r="DJ302" i="3" s="1"/>
  <c r="DF298" i="3"/>
  <c r="DF291" i="3"/>
  <c r="DG288" i="3"/>
  <c r="DF280" i="3"/>
  <c r="DJ280" i="3" s="1"/>
  <c r="DG280" i="3"/>
  <c r="DG279" i="3"/>
  <c r="DF278" i="3"/>
  <c r="DF277" i="3"/>
  <c r="DG277" i="3"/>
  <c r="DF260" i="3"/>
  <c r="DJ260" i="3" s="1"/>
  <c r="DG260" i="3"/>
  <c r="CX378" i="3"/>
  <c r="CX362" i="3"/>
  <c r="CX342" i="3"/>
  <c r="DG323" i="3"/>
  <c r="DG320" i="3"/>
  <c r="DF319" i="3"/>
  <c r="DG319" i="3"/>
  <c r="DG314" i="3"/>
  <c r="CW313" i="3"/>
  <c r="CX313" i="3"/>
  <c r="DG305" i="3"/>
  <c r="DG303" i="3"/>
  <c r="DF261" i="3"/>
  <c r="DG261" i="3"/>
  <c r="DF252" i="3"/>
  <c r="DG252" i="3"/>
  <c r="DF323" i="3"/>
  <c r="DF303" i="3"/>
  <c r="DJ303" i="3" s="1"/>
  <c r="DG295" i="3"/>
  <c r="DF295" i="3"/>
  <c r="CW275" i="3"/>
  <c r="CX275" i="3"/>
  <c r="DF274" i="3"/>
  <c r="DG274" i="3"/>
  <c r="DG309" i="3"/>
  <c r="CX273" i="3"/>
  <c r="CW273" i="3"/>
  <c r="DF272" i="3"/>
  <c r="DG272" i="3"/>
  <c r="DF266" i="3"/>
  <c r="DG266" i="3"/>
  <c r="DF240" i="3"/>
  <c r="DG240" i="3"/>
  <c r="DG356" i="3"/>
  <c r="DG346" i="3"/>
  <c r="DG343" i="3"/>
  <c r="CX340" i="3"/>
  <c r="DG339" i="3"/>
  <c r="DF325" i="3"/>
  <c r="DG316" i="3"/>
  <c r="DF315" i="3"/>
  <c r="DG308" i="3"/>
  <c r="DG304" i="3"/>
  <c r="DG300" i="3"/>
  <c r="CV294" i="3"/>
  <c r="CX294" i="3"/>
  <c r="DF293" i="3"/>
  <c r="DJ293" i="3" s="1"/>
  <c r="DG293" i="3"/>
  <c r="DF285" i="3"/>
  <c r="DF316" i="3"/>
  <c r="DJ316" i="3" s="1"/>
  <c r="DF309" i="3"/>
  <c r="DJ309" i="3" s="1"/>
  <c r="DF304" i="3"/>
  <c r="DG299" i="3"/>
  <c r="DG292" i="3"/>
  <c r="DG285" i="3"/>
  <c r="CW271" i="3"/>
  <c r="CX271" i="3"/>
  <c r="DF270" i="3"/>
  <c r="DG270" i="3"/>
  <c r="CV269" i="3"/>
  <c r="CX269" i="3"/>
  <c r="DF267" i="3"/>
  <c r="DG267" i="3"/>
  <c r="DF286" i="3"/>
  <c r="DF282" i="3"/>
  <c r="DF276" i="3"/>
  <c r="DF262" i="3"/>
  <c r="DF256" i="3"/>
  <c r="CW249" i="3"/>
  <c r="DG246" i="3"/>
  <c r="DF221" i="3"/>
  <c r="DF220" i="3"/>
  <c r="DG220" i="3"/>
  <c r="DF203" i="3"/>
  <c r="DF198" i="3"/>
  <c r="DG198" i="3"/>
  <c r="DG194" i="3"/>
  <c r="DF194" i="3"/>
  <c r="DJ194" i="3" s="1"/>
  <c r="DF248" i="3"/>
  <c r="DG248" i="3"/>
  <c r="CV245" i="3"/>
  <c r="CX245" i="3"/>
  <c r="DF244" i="3"/>
  <c r="DJ244" i="3" s="1"/>
  <c r="DG244" i="3"/>
  <c r="CV232" i="3"/>
  <c r="CX232" i="3"/>
  <c r="DF231" i="3"/>
  <c r="DJ231" i="3" s="1"/>
  <c r="DG231" i="3"/>
  <c r="DF223" i="3"/>
  <c r="CV212" i="3"/>
  <c r="CX212" i="3"/>
  <c r="DF211" i="3"/>
  <c r="DJ211" i="3" s="1"/>
  <c r="DG211" i="3"/>
  <c r="DF312" i="3"/>
  <c r="CX297" i="3"/>
  <c r="DF296" i="3"/>
  <c r="DF287" i="3"/>
  <c r="CX284" i="3"/>
  <c r="DF283" i="3"/>
  <c r="CX264" i="3"/>
  <c r="DF263" i="3"/>
  <c r="DF257" i="3"/>
  <c r="DG249" i="3"/>
  <c r="CW236" i="3"/>
  <c r="DF228" i="3"/>
  <c r="DF227" i="3"/>
  <c r="DG227" i="3"/>
  <c r="DG223" i="3"/>
  <c r="DG206" i="3"/>
  <c r="DG203" i="3"/>
  <c r="DF180" i="3"/>
  <c r="DJ180" i="3" s="1"/>
  <c r="DG180" i="3"/>
  <c r="CX281" i="3"/>
  <c r="DF249" i="3"/>
  <c r="DG243" i="3"/>
  <c r="DF243" i="3"/>
  <c r="DJ243" i="3" s="1"/>
  <c r="DF235" i="3"/>
  <c r="DG235" i="3"/>
  <c r="DG229" i="3"/>
  <c r="DG221" i="3"/>
  <c r="DF219" i="3"/>
  <c r="DJ219" i="3" s="1"/>
  <c r="DF218" i="3"/>
  <c r="DG218" i="3"/>
  <c r="DG209" i="3"/>
  <c r="DF206" i="3"/>
  <c r="DF251" i="3"/>
  <c r="DG251" i="3"/>
  <c r="CX247" i="3"/>
  <c r="CW247" i="3"/>
  <c r="DG181" i="3"/>
  <c r="DF181" i="3"/>
  <c r="DJ181" i="3" s="1"/>
  <c r="CX238" i="3"/>
  <c r="CW238" i="3"/>
  <c r="CW216" i="3"/>
  <c r="CX216" i="3"/>
  <c r="DF215" i="3"/>
  <c r="DG215" i="3"/>
  <c r="DF192" i="3"/>
  <c r="DG192" i="3"/>
  <c r="DG268" i="3"/>
  <c r="DG250" i="3"/>
  <c r="DF250" i="3"/>
  <c r="DF241" i="3"/>
  <c r="CX234" i="3"/>
  <c r="CW234" i="3"/>
  <c r="DF193" i="3"/>
  <c r="DJ193" i="3" s="1"/>
  <c r="DG193" i="3"/>
  <c r="DG242" i="3"/>
  <c r="CX214" i="3"/>
  <c r="CW214" i="3"/>
  <c r="DF213" i="3"/>
  <c r="DG213" i="3"/>
  <c r="DF230" i="3"/>
  <c r="DF224" i="3"/>
  <c r="DF217" i="3"/>
  <c r="DF210" i="3"/>
  <c r="DF207" i="3"/>
  <c r="DF201" i="3"/>
  <c r="CW198" i="3"/>
  <c r="DG189" i="3"/>
  <c r="DG182" i="3"/>
  <c r="DG179" i="3"/>
  <c r="DG172" i="3"/>
  <c r="DF172" i="3"/>
  <c r="CX169" i="3"/>
  <c r="CV169" i="3"/>
  <c r="DF123" i="3"/>
  <c r="DJ123" i="3" s="1"/>
  <c r="DG123" i="3"/>
  <c r="DF115" i="3"/>
  <c r="DJ115" i="3" s="1"/>
  <c r="DG115" i="3"/>
  <c r="DF105" i="3"/>
  <c r="DJ105" i="3" s="1"/>
  <c r="DG105" i="3"/>
  <c r="DF103" i="3"/>
  <c r="DG103" i="3"/>
  <c r="DG168" i="3"/>
  <c r="DF168" i="3"/>
  <c r="DJ168" i="3" s="1"/>
  <c r="DF164" i="3"/>
  <c r="DG164" i="3"/>
  <c r="CX159" i="3"/>
  <c r="CW159" i="3"/>
  <c r="DF138" i="3"/>
  <c r="DJ138" i="3" s="1"/>
  <c r="DG138" i="3"/>
  <c r="DF106" i="3"/>
  <c r="DJ106" i="3" s="1"/>
  <c r="DG106" i="3"/>
  <c r="DF75" i="3"/>
  <c r="DJ75" i="3" s="1"/>
  <c r="DG75" i="3"/>
  <c r="CX226" i="3"/>
  <c r="CX222" i="3"/>
  <c r="DG202" i="3"/>
  <c r="DG199" i="3"/>
  <c r="CX196" i="3"/>
  <c r="DG195" i="3"/>
  <c r="CX187" i="3"/>
  <c r="DG178" i="3"/>
  <c r="DF158" i="3"/>
  <c r="DF153" i="3"/>
  <c r="DF152" i="3"/>
  <c r="DF109" i="3"/>
  <c r="DG109" i="3"/>
  <c r="DF107" i="3"/>
  <c r="DJ107" i="3" s="1"/>
  <c r="DG107" i="3"/>
  <c r="CX200" i="3"/>
  <c r="DF178" i="3"/>
  <c r="DG175" i="3"/>
  <c r="DF174" i="3"/>
  <c r="DG174" i="3"/>
  <c r="CW171" i="3"/>
  <c r="CX163" i="3"/>
  <c r="CW163" i="3"/>
  <c r="DF98" i="3"/>
  <c r="DG98" i="3"/>
  <c r="DF162" i="3"/>
  <c r="CV157" i="3"/>
  <c r="CX157" i="3"/>
  <c r="DF156" i="3"/>
  <c r="DJ156" i="3" s="1"/>
  <c r="DG156" i="3"/>
  <c r="CX150" i="3"/>
  <c r="CW150" i="3"/>
  <c r="DF147" i="3"/>
  <c r="DF145" i="3"/>
  <c r="DG145" i="3"/>
  <c r="DF144" i="3"/>
  <c r="DG144" i="3"/>
  <c r="DF170" i="3"/>
  <c r="DG170" i="3"/>
  <c r="DF132" i="3"/>
  <c r="DG132" i="3"/>
  <c r="DF129" i="3"/>
  <c r="DG129" i="3"/>
  <c r="DG197" i="3"/>
  <c r="DG191" i="3"/>
  <c r="DG177" i="3"/>
  <c r="CW173" i="3"/>
  <c r="DF171" i="3"/>
  <c r="CW161" i="3"/>
  <c r="CX161" i="3"/>
  <c r="DF160" i="3"/>
  <c r="DG160" i="3"/>
  <c r="DG155" i="3"/>
  <c r="DF155" i="3"/>
  <c r="DJ155" i="3" s="1"/>
  <c r="DF130" i="3"/>
  <c r="DG130" i="3"/>
  <c r="DF96" i="3"/>
  <c r="DJ96" i="3" s="1"/>
  <c r="DG96" i="3"/>
  <c r="DF165" i="3"/>
  <c r="DF140" i="3"/>
  <c r="DF127" i="3"/>
  <c r="DG127" i="3"/>
  <c r="DF125" i="3"/>
  <c r="DG125" i="3"/>
  <c r="DF122" i="3"/>
  <c r="DG122" i="3"/>
  <c r="DF120" i="3"/>
  <c r="DG120" i="3"/>
  <c r="DF114" i="3"/>
  <c r="DJ114" i="3" s="1"/>
  <c r="DG114" i="3"/>
  <c r="DF112" i="3"/>
  <c r="DG112" i="3"/>
  <c r="DF143" i="3"/>
  <c r="DF136" i="3"/>
  <c r="DF126" i="3"/>
  <c r="CW120" i="3"/>
  <c r="DF101" i="3"/>
  <c r="DF95" i="3"/>
  <c r="DG92" i="3"/>
  <c r="DF65" i="3"/>
  <c r="DG65" i="3"/>
  <c r="DF64" i="3"/>
  <c r="DG64" i="3"/>
  <c r="DF51" i="3"/>
  <c r="DG49" i="3"/>
  <c r="DF49" i="3"/>
  <c r="DF43" i="3"/>
  <c r="DG43" i="3"/>
  <c r="DF30" i="3"/>
  <c r="DG30" i="3"/>
  <c r="DF14" i="3"/>
  <c r="DG14" i="3"/>
  <c r="DF4" i="3"/>
  <c r="DG4" i="3"/>
  <c r="DF77" i="3"/>
  <c r="DG77" i="3"/>
  <c r="DF63" i="3"/>
  <c r="DG63" i="3"/>
  <c r="DF46" i="3"/>
  <c r="DG46" i="3"/>
  <c r="DF44" i="3"/>
  <c r="DJ44" i="3" s="1"/>
  <c r="DG44" i="3"/>
  <c r="DF33" i="3"/>
  <c r="DJ33" i="3" s="1"/>
  <c r="DG33" i="3"/>
  <c r="DF19" i="3"/>
  <c r="DG19" i="3"/>
  <c r="DF17" i="3"/>
  <c r="DG17" i="3"/>
  <c r="DG137" i="3"/>
  <c r="DG134" i="3"/>
  <c r="DG124" i="3"/>
  <c r="DG117" i="3"/>
  <c r="DG111" i="3"/>
  <c r="DG102" i="3"/>
  <c r="DF90" i="3"/>
  <c r="DF34" i="3"/>
  <c r="DJ34" i="3" s="1"/>
  <c r="DG34" i="3"/>
  <c r="DG151" i="3"/>
  <c r="DG141" i="3"/>
  <c r="CX135" i="3"/>
  <c r="DG128" i="3"/>
  <c r="DG121" i="3"/>
  <c r="CX118" i="3"/>
  <c r="DG94" i="3"/>
  <c r="DF93" i="3"/>
  <c r="DG91" i="3"/>
  <c r="DG78" i="3"/>
  <c r="DF71" i="3"/>
  <c r="DG71" i="3"/>
  <c r="DF62" i="3"/>
  <c r="DJ62" i="3" s="1"/>
  <c r="DG61" i="3"/>
  <c r="DF61" i="3"/>
  <c r="DG51" i="3"/>
  <c r="DF1" i="3"/>
  <c r="DG1" i="3"/>
  <c r="CX142" i="3"/>
  <c r="CX100" i="3"/>
  <c r="DF94" i="3"/>
  <c r="DF91" i="3"/>
  <c r="DF78" i="3"/>
  <c r="DF76" i="3"/>
  <c r="DJ76" i="3" s="1"/>
  <c r="DF70" i="3"/>
  <c r="DG70" i="3"/>
  <c r="DF69" i="3"/>
  <c r="DG69" i="3"/>
  <c r="DF68" i="3"/>
  <c r="DG68" i="3"/>
  <c r="DG59" i="3"/>
  <c r="DF58" i="3"/>
  <c r="DG58" i="3"/>
  <c r="DG35" i="3"/>
  <c r="DF35" i="3"/>
  <c r="DJ35" i="3" s="1"/>
  <c r="DF84" i="3"/>
  <c r="DG84" i="3"/>
  <c r="DF57" i="3"/>
  <c r="DG57" i="3"/>
  <c r="CW56" i="3"/>
  <c r="CX56" i="3"/>
  <c r="DG55" i="3"/>
  <c r="DF55" i="3"/>
  <c r="DF36" i="3"/>
  <c r="DJ36" i="3" s="1"/>
  <c r="DG36" i="3"/>
  <c r="CX116" i="3"/>
  <c r="DF80" i="3"/>
  <c r="CW67" i="3"/>
  <c r="CX67" i="3"/>
  <c r="DF39" i="3"/>
  <c r="DG39" i="3"/>
  <c r="DG26" i="3"/>
  <c r="DF26" i="3"/>
  <c r="DF24" i="3"/>
  <c r="DG24" i="3"/>
  <c r="DF11" i="3"/>
  <c r="DG11" i="3"/>
  <c r="DF88" i="3"/>
  <c r="DJ88" i="3" s="1"/>
  <c r="DG85" i="3"/>
  <c r="DF83" i="3"/>
  <c r="DG83" i="3"/>
  <c r="DF79" i="3"/>
  <c r="DG79" i="3"/>
  <c r="DG54" i="3"/>
  <c r="DF50" i="3"/>
  <c r="DG50" i="3"/>
  <c r="DG42" i="3"/>
  <c r="DF42" i="3"/>
  <c r="DF27" i="3"/>
  <c r="DJ27" i="3" s="1"/>
  <c r="DG27" i="3"/>
  <c r="DF6" i="3"/>
  <c r="DG6" i="3"/>
  <c r="DF87" i="3"/>
  <c r="DF81" i="3"/>
  <c r="DF74" i="3"/>
  <c r="DJ74" i="3" s="1"/>
  <c r="CW69" i="3"/>
  <c r="CW65" i="3"/>
  <c r="DG52" i="3"/>
  <c r="CW39" i="3"/>
  <c r="CW30" i="3"/>
  <c r="DG20" i="3"/>
  <c r="CW14" i="3"/>
  <c r="DG7" i="3"/>
  <c r="CW4" i="3"/>
  <c r="CX37" i="3"/>
  <c r="CX28" i="3"/>
  <c r="DG53" i="3"/>
  <c r="DG47" i="3"/>
  <c r="CX41" i="3"/>
  <c r="DG31" i="3"/>
  <c r="CX22" i="3"/>
  <c r="DG15" i="3"/>
  <c r="CX12" i="3"/>
  <c r="DG8" i="3"/>
  <c r="DG45" i="3"/>
  <c r="DG38" i="3"/>
  <c r="DG32" i="3"/>
  <c r="DG29" i="3"/>
  <c r="DG23" i="3"/>
  <c r="DG16" i="3"/>
  <c r="DG13" i="3"/>
  <c r="CX10" i="3"/>
  <c r="DG9" i="3"/>
  <c r="DG3" i="3"/>
  <c r="CZ278" i="1" l="1"/>
  <c r="Y278" i="1" s="1"/>
  <c r="AT217" i="1"/>
  <c r="CP277" i="1"/>
  <c r="O277" i="1" s="1"/>
  <c r="CY278" i="1"/>
  <c r="X278" i="1" s="1"/>
  <c r="CY265" i="1"/>
  <c r="X265" i="1" s="1"/>
  <c r="CY259" i="1"/>
  <c r="X259" i="1" s="1"/>
  <c r="IK3" i="1"/>
  <c r="IK2" i="1"/>
  <c r="CR270" i="1"/>
  <c r="Q270" i="1" s="1"/>
  <c r="CP270" i="1" s="1"/>
  <c r="O270" i="1" s="1"/>
  <c r="GM270" i="1" s="1"/>
  <c r="GN270" i="1" s="1"/>
  <c r="CP278" i="1"/>
  <c r="O278" i="1" s="1"/>
  <c r="GM278" i="1" s="1"/>
  <c r="GN278" i="1" s="1"/>
  <c r="CY274" i="1"/>
  <c r="X274" i="1" s="1"/>
  <c r="AB213" i="1"/>
  <c r="AT170" i="1"/>
  <c r="CZ264" i="1"/>
  <c r="Y264" i="1" s="1"/>
  <c r="AB162" i="1"/>
  <c r="CY264" i="1"/>
  <c r="X264" i="1" s="1"/>
  <c r="CZ265" i="1"/>
  <c r="Y265" i="1" s="1"/>
  <c r="CP276" i="1"/>
  <c r="O276" i="1" s="1"/>
  <c r="CY272" i="1"/>
  <c r="X272" i="1" s="1"/>
  <c r="AQ217" i="1"/>
  <c r="DJ21" i="8" s="1"/>
  <c r="CP265" i="1"/>
  <c r="O265" i="1" s="1"/>
  <c r="GM265" i="1" s="1"/>
  <c r="GN265" i="1" s="1"/>
  <c r="CP275" i="1"/>
  <c r="O275" i="1" s="1"/>
  <c r="CZ272" i="1"/>
  <c r="Y272" i="1" s="1"/>
  <c r="CZ274" i="1"/>
  <c r="Y274" i="1" s="1"/>
  <c r="CP274" i="1"/>
  <c r="O274" i="1" s="1"/>
  <c r="AB264" i="1"/>
  <c r="CP273" i="1"/>
  <c r="O273" i="1" s="1"/>
  <c r="CP272" i="1"/>
  <c r="O272" i="1" s="1"/>
  <c r="CP271" i="1"/>
  <c r="O271" i="1" s="1"/>
  <c r="GM276" i="1"/>
  <c r="GN276" i="1" s="1"/>
  <c r="CZ277" i="1"/>
  <c r="Y277" i="1" s="1"/>
  <c r="CY255" i="1"/>
  <c r="X255" i="1" s="1"/>
  <c r="CZ268" i="1"/>
  <c r="Y268" i="1" s="1"/>
  <c r="CP268" i="1"/>
  <c r="O268" i="1" s="1"/>
  <c r="CY275" i="1"/>
  <c r="X275" i="1" s="1"/>
  <c r="AQ280" i="1"/>
  <c r="AQ249" i="1" s="1"/>
  <c r="CZ255" i="1"/>
  <c r="Y255" i="1" s="1"/>
  <c r="CY268" i="1"/>
  <c r="X268" i="1" s="1"/>
  <c r="CG280" i="1"/>
  <c r="CG249" i="1" s="1"/>
  <c r="CY262" i="1"/>
  <c r="X262" i="1" s="1"/>
  <c r="CZ266" i="1"/>
  <c r="Y266" i="1" s="1"/>
  <c r="CY211" i="1"/>
  <c r="X211" i="1" s="1"/>
  <c r="CY260" i="1"/>
  <c r="X260" i="1" s="1"/>
  <c r="CY266" i="1"/>
  <c r="X266" i="1" s="1"/>
  <c r="CR262" i="1"/>
  <c r="Q262" i="1" s="1"/>
  <c r="AB164" i="1"/>
  <c r="CP266" i="1"/>
  <c r="O266" i="1" s="1"/>
  <c r="AX217" i="1"/>
  <c r="DG21" i="8" s="1"/>
  <c r="CP267" i="1"/>
  <c r="O267" i="1" s="1"/>
  <c r="GM267" i="1" s="1"/>
  <c r="FR267" i="1" s="1"/>
  <c r="CZ212" i="1"/>
  <c r="Y212" i="1" s="1"/>
  <c r="CZ211" i="1"/>
  <c r="Y211" i="1" s="1"/>
  <c r="CY165" i="1"/>
  <c r="X165" i="1" s="1"/>
  <c r="CP255" i="1"/>
  <c r="O255" i="1" s="1"/>
  <c r="CP259" i="1"/>
  <c r="O259" i="1" s="1"/>
  <c r="BZ202" i="1"/>
  <c r="CZ260" i="1"/>
  <c r="Y260" i="1" s="1"/>
  <c r="CP264" i="1"/>
  <c r="O264" i="1" s="1"/>
  <c r="CG170" i="1"/>
  <c r="AX170" i="1" s="1"/>
  <c r="CZ259" i="1"/>
  <c r="Y259" i="1" s="1"/>
  <c r="CY160" i="1"/>
  <c r="X160" i="1" s="1"/>
  <c r="AB166" i="1"/>
  <c r="AB260" i="1"/>
  <c r="AB262" i="1"/>
  <c r="CR260" i="1"/>
  <c r="Q260" i="1" s="1"/>
  <c r="CZ258" i="1"/>
  <c r="Y258" i="1" s="1"/>
  <c r="AU280" i="1"/>
  <c r="CZ160" i="1"/>
  <c r="Y160" i="1" s="1"/>
  <c r="CP205" i="1"/>
  <c r="O205" i="1" s="1"/>
  <c r="GM205" i="1" s="1"/>
  <c r="FR205" i="1" s="1"/>
  <c r="CP263" i="1"/>
  <c r="O263" i="1" s="1"/>
  <c r="GM263" i="1" s="1"/>
  <c r="FR263" i="1" s="1"/>
  <c r="CZ215" i="1"/>
  <c r="Y215" i="1" s="1"/>
  <c r="CZ208" i="1"/>
  <c r="Y208" i="1" s="1"/>
  <c r="CZ214" i="1"/>
  <c r="Y214" i="1" s="1"/>
  <c r="CY258" i="1"/>
  <c r="X258" i="1" s="1"/>
  <c r="CZ256" i="1"/>
  <c r="Y256" i="1" s="1"/>
  <c r="CY256" i="1"/>
  <c r="X256" i="1" s="1"/>
  <c r="AH280" i="1"/>
  <c r="AH249" i="1" s="1"/>
  <c r="CY207" i="1"/>
  <c r="X207" i="1" s="1"/>
  <c r="AI280" i="1"/>
  <c r="AI249" i="1" s="1"/>
  <c r="CP165" i="1"/>
  <c r="O165" i="1" s="1"/>
  <c r="CP257" i="1"/>
  <c r="O257" i="1" s="1"/>
  <c r="GM257" i="1" s="1"/>
  <c r="FR257" i="1" s="1"/>
  <c r="CZ213" i="1"/>
  <c r="Y213" i="1" s="1"/>
  <c r="AB209" i="1"/>
  <c r="CZ207" i="1"/>
  <c r="Y207" i="1" s="1"/>
  <c r="CY213" i="1"/>
  <c r="X213" i="1" s="1"/>
  <c r="CJ217" i="1"/>
  <c r="CJ202" i="1" s="1"/>
  <c r="AB258" i="1"/>
  <c r="CR258" i="1"/>
  <c r="Q258" i="1" s="1"/>
  <c r="CP256" i="1"/>
  <c r="O256" i="1" s="1"/>
  <c r="CP252" i="1"/>
  <c r="O252" i="1" s="1"/>
  <c r="GM252" i="1" s="1"/>
  <c r="FR252" i="1" s="1"/>
  <c r="AT280" i="1"/>
  <c r="CP208" i="1"/>
  <c r="O208" i="1" s="1"/>
  <c r="CY254" i="1"/>
  <c r="X254" i="1" s="1"/>
  <c r="CZ254" i="1"/>
  <c r="Y254" i="1" s="1"/>
  <c r="CZ120" i="1"/>
  <c r="Y120" i="1" s="1"/>
  <c r="CZ166" i="1"/>
  <c r="Y166" i="1" s="1"/>
  <c r="AG217" i="1"/>
  <c r="AG202" i="1" s="1"/>
  <c r="CY215" i="1"/>
  <c r="X215" i="1" s="1"/>
  <c r="CP215" i="1"/>
  <c r="O215" i="1" s="1"/>
  <c r="CP253" i="1"/>
  <c r="O253" i="1" s="1"/>
  <c r="GM253" i="1" s="1"/>
  <c r="FR253" i="1" s="1"/>
  <c r="AB251" i="1"/>
  <c r="CR251" i="1"/>
  <c r="Q251" i="1" s="1"/>
  <c r="CP251" i="1" s="1"/>
  <c r="O251" i="1" s="1"/>
  <c r="CZ168" i="1"/>
  <c r="Y168" i="1" s="1"/>
  <c r="CY113" i="1"/>
  <c r="X113" i="1" s="1"/>
  <c r="CY112" i="1"/>
  <c r="X112" i="1" s="1"/>
  <c r="CY168" i="1"/>
  <c r="X168" i="1" s="1"/>
  <c r="AE280" i="1"/>
  <c r="R280" i="1" s="1"/>
  <c r="DR21" i="8"/>
  <c r="DT21" i="8"/>
  <c r="EY21" i="8"/>
  <c r="AB211" i="1"/>
  <c r="CR211" i="1"/>
  <c r="Q211" i="1" s="1"/>
  <c r="CP214" i="1"/>
  <c r="O214" i="1" s="1"/>
  <c r="CP213" i="1"/>
  <c r="O213" i="1" s="1"/>
  <c r="CY111" i="1"/>
  <c r="X111" i="1" s="1"/>
  <c r="AI217" i="1"/>
  <c r="V217" i="1" s="1"/>
  <c r="CP212" i="1"/>
  <c r="O212" i="1" s="1"/>
  <c r="CY166" i="1"/>
  <c r="X166" i="1" s="1"/>
  <c r="AJ217" i="1"/>
  <c r="W217" i="1" s="1"/>
  <c r="DM21" i="8" s="1"/>
  <c r="CP168" i="1"/>
  <c r="O168" i="1" s="1"/>
  <c r="CY119" i="1"/>
  <c r="X119" i="1" s="1"/>
  <c r="AI170" i="1"/>
  <c r="AI155" i="1" s="1"/>
  <c r="AH217" i="1"/>
  <c r="U217" i="1" s="1"/>
  <c r="CZ112" i="1"/>
  <c r="Y112" i="1" s="1"/>
  <c r="CZ119" i="1"/>
  <c r="Y119" i="1" s="1"/>
  <c r="AB103" i="1"/>
  <c r="CP116" i="1"/>
  <c r="O116" i="1" s="1"/>
  <c r="CD155" i="1"/>
  <c r="CR204" i="1"/>
  <c r="Q204" i="1" s="1"/>
  <c r="CP204" i="1" s="1"/>
  <c r="O204" i="1" s="1"/>
  <c r="AB204" i="1"/>
  <c r="CP210" i="1"/>
  <c r="O210" i="1" s="1"/>
  <c r="GM210" i="1" s="1"/>
  <c r="FR210" i="1" s="1"/>
  <c r="CP108" i="1"/>
  <c r="O108" i="1" s="1"/>
  <c r="GM108" i="1" s="1"/>
  <c r="FR108" i="1" s="1"/>
  <c r="CP209" i="1"/>
  <c r="O209" i="1" s="1"/>
  <c r="GM209" i="1" s="1"/>
  <c r="GN209" i="1" s="1"/>
  <c r="AF217" i="1"/>
  <c r="S217" i="1" s="1"/>
  <c r="AB207" i="1"/>
  <c r="CP207" i="1"/>
  <c r="O207" i="1" s="1"/>
  <c r="CP206" i="1"/>
  <c r="O206" i="1" s="1"/>
  <c r="GM206" i="1" s="1"/>
  <c r="FR206" i="1" s="1"/>
  <c r="CY164" i="1"/>
  <c r="X164" i="1" s="1"/>
  <c r="CP117" i="1"/>
  <c r="O117" i="1" s="1"/>
  <c r="AE217" i="1"/>
  <c r="R217" i="1" s="1"/>
  <c r="CZ204" i="1"/>
  <c r="Y204" i="1" s="1"/>
  <c r="CY204" i="1"/>
  <c r="X204" i="1" s="1"/>
  <c r="DT19" i="8"/>
  <c r="DR19" i="8"/>
  <c r="EY19" i="8"/>
  <c r="CR103" i="1"/>
  <c r="Q103" i="1" s="1"/>
  <c r="CP103" i="1" s="1"/>
  <c r="O103" i="1" s="1"/>
  <c r="CZ164" i="1"/>
  <c r="Y164" i="1" s="1"/>
  <c r="CP121" i="1"/>
  <c r="O121" i="1" s="1"/>
  <c r="AB118" i="1"/>
  <c r="AB160" i="1"/>
  <c r="CR118" i="1"/>
  <c r="Q118" i="1" s="1"/>
  <c r="CY162" i="1"/>
  <c r="X162" i="1" s="1"/>
  <c r="CZ162" i="1"/>
  <c r="Y162" i="1" s="1"/>
  <c r="CP166" i="1"/>
  <c r="O166" i="1" s="1"/>
  <c r="AQ170" i="1"/>
  <c r="F180" i="1" s="1"/>
  <c r="CJ170" i="1"/>
  <c r="BA170" i="1" s="1"/>
  <c r="DW19" i="8" s="1"/>
  <c r="CY121" i="1"/>
  <c r="X121" i="1" s="1"/>
  <c r="CR164" i="1"/>
  <c r="Q164" i="1" s="1"/>
  <c r="CR160" i="1"/>
  <c r="Q160" i="1" s="1"/>
  <c r="CP162" i="1"/>
  <c r="O162" i="1" s="1"/>
  <c r="AH170" i="1"/>
  <c r="U170" i="1" s="1"/>
  <c r="AJ170" i="1"/>
  <c r="AJ155" i="1" s="1"/>
  <c r="CZ121" i="1"/>
  <c r="Y121" i="1" s="1"/>
  <c r="CP159" i="1"/>
  <c r="O159" i="1" s="1"/>
  <c r="GM159" i="1" s="1"/>
  <c r="FR159" i="1" s="1"/>
  <c r="CY157" i="1"/>
  <c r="X157" i="1" s="1"/>
  <c r="CP158" i="1"/>
  <c r="O158" i="1" s="1"/>
  <c r="GM158" i="1" s="1"/>
  <c r="FR158" i="1" s="1"/>
  <c r="CR157" i="1"/>
  <c r="Q157" i="1" s="1"/>
  <c r="CZ157" i="1"/>
  <c r="Y157" i="1" s="1"/>
  <c r="AC170" i="1"/>
  <c r="P170" i="1" s="1"/>
  <c r="CY120" i="1"/>
  <c r="X120" i="1" s="1"/>
  <c r="AB105" i="1"/>
  <c r="CR105" i="1"/>
  <c r="Q105" i="1" s="1"/>
  <c r="CP105" i="1" s="1"/>
  <c r="O105" i="1" s="1"/>
  <c r="EY17" i="8"/>
  <c r="CY100" i="1"/>
  <c r="X100" i="1" s="1"/>
  <c r="CP114" i="1"/>
  <c r="O114" i="1" s="1"/>
  <c r="DR17" i="8"/>
  <c r="CZ103" i="1"/>
  <c r="Y103" i="1" s="1"/>
  <c r="CY114" i="1"/>
  <c r="X114" i="1" s="1"/>
  <c r="CY115" i="1"/>
  <c r="X115" i="1" s="1"/>
  <c r="CP119" i="1"/>
  <c r="O119" i="1" s="1"/>
  <c r="CY103" i="1"/>
  <c r="X103" i="1" s="1"/>
  <c r="CZ115" i="1"/>
  <c r="Y115" i="1" s="1"/>
  <c r="CR107" i="1"/>
  <c r="Q107" i="1" s="1"/>
  <c r="CP107" i="1" s="1"/>
  <c r="O107" i="1" s="1"/>
  <c r="AB107" i="1"/>
  <c r="CZ114" i="1"/>
  <c r="Y114" i="1" s="1"/>
  <c r="CP111" i="1"/>
  <c r="O111" i="1" s="1"/>
  <c r="CP120" i="1"/>
  <c r="O120" i="1" s="1"/>
  <c r="CY118" i="1"/>
  <c r="X118" i="1" s="1"/>
  <c r="CY116" i="1"/>
  <c r="X116" i="1" s="1"/>
  <c r="CP94" i="1"/>
  <c r="O94" i="1" s="1"/>
  <c r="GM94" i="1" s="1"/>
  <c r="FR94" i="1" s="1"/>
  <c r="CZ116" i="1"/>
  <c r="Y116" i="1" s="1"/>
  <c r="CZ107" i="1"/>
  <c r="Y107" i="1" s="1"/>
  <c r="CY107" i="1"/>
  <c r="X107" i="1" s="1"/>
  <c r="AB109" i="1"/>
  <c r="CZ110" i="1"/>
  <c r="Y110" i="1" s="1"/>
  <c r="CR109" i="1"/>
  <c r="Q109" i="1" s="1"/>
  <c r="AB115" i="1"/>
  <c r="CY117" i="1"/>
  <c r="X117" i="1" s="1"/>
  <c r="CP115" i="1"/>
  <c r="O115" i="1" s="1"/>
  <c r="CZ117" i="1"/>
  <c r="Y117" i="1" s="1"/>
  <c r="CZ113" i="1"/>
  <c r="Y113" i="1" s="1"/>
  <c r="AB113" i="1"/>
  <c r="CP104" i="1"/>
  <c r="O104" i="1" s="1"/>
  <c r="GM104" i="1" s="1"/>
  <c r="FR104" i="1" s="1"/>
  <c r="CP113" i="1"/>
  <c r="O113" i="1" s="1"/>
  <c r="CZ111" i="1"/>
  <c r="Y111" i="1" s="1"/>
  <c r="CP110" i="1"/>
  <c r="O110" i="1" s="1"/>
  <c r="CZ109" i="1"/>
  <c r="Y109" i="1" s="1"/>
  <c r="CY109" i="1"/>
  <c r="X109" i="1" s="1"/>
  <c r="CP112" i="1"/>
  <c r="O112" i="1" s="1"/>
  <c r="CY110" i="1"/>
  <c r="X110" i="1" s="1"/>
  <c r="CP106" i="1"/>
  <c r="O106" i="1" s="1"/>
  <c r="GM106" i="1" s="1"/>
  <c r="FR106" i="1" s="1"/>
  <c r="CZ105" i="1"/>
  <c r="Y105" i="1" s="1"/>
  <c r="CY105" i="1"/>
  <c r="X105" i="1" s="1"/>
  <c r="CP102" i="1"/>
  <c r="O102" i="1" s="1"/>
  <c r="GM102" i="1" s="1"/>
  <c r="FR102" i="1" s="1"/>
  <c r="CY101" i="1"/>
  <c r="X101" i="1" s="1"/>
  <c r="CZ53" i="1"/>
  <c r="Y53" i="1" s="1"/>
  <c r="CZ101" i="1"/>
  <c r="Y101" i="1" s="1"/>
  <c r="AI123" i="1"/>
  <c r="V123" i="1" s="1"/>
  <c r="AU123" i="1"/>
  <c r="AU91" i="1" s="1"/>
  <c r="AB101" i="1"/>
  <c r="CY54" i="1"/>
  <c r="X54" i="1" s="1"/>
  <c r="AJ123" i="1"/>
  <c r="AJ91" i="1" s="1"/>
  <c r="CR101" i="1"/>
  <c r="Q101" i="1" s="1"/>
  <c r="CY99" i="1"/>
  <c r="X99" i="1" s="1"/>
  <c r="CC91" i="1"/>
  <c r="AQ123" i="1"/>
  <c r="CZ99" i="1"/>
  <c r="Y99" i="1" s="1"/>
  <c r="CZ98" i="1"/>
  <c r="Y98" i="1" s="1"/>
  <c r="CG123" i="1"/>
  <c r="CG91" i="1" s="1"/>
  <c r="CY98" i="1"/>
  <c r="X98" i="1" s="1"/>
  <c r="CP100" i="1"/>
  <c r="O100" i="1" s="1"/>
  <c r="CP98" i="1"/>
  <c r="O98" i="1" s="1"/>
  <c r="CP99" i="1"/>
  <c r="O99" i="1" s="1"/>
  <c r="AB98" i="1"/>
  <c r="CY51" i="1"/>
  <c r="X51" i="1" s="1"/>
  <c r="AG123" i="1"/>
  <c r="AG91" i="1" s="1"/>
  <c r="CJ123" i="1"/>
  <c r="BA123" i="1" s="1"/>
  <c r="DW17" i="8" s="1"/>
  <c r="CZ100" i="1"/>
  <c r="Y100" i="1" s="1"/>
  <c r="CZ54" i="1"/>
  <c r="Y54" i="1" s="1"/>
  <c r="CZ51" i="1"/>
  <c r="Y51" i="1" s="1"/>
  <c r="CP96" i="1"/>
  <c r="O96" i="1" s="1"/>
  <c r="GM96" i="1" s="1"/>
  <c r="FR96" i="1" s="1"/>
  <c r="CZ93" i="1"/>
  <c r="Y93" i="1" s="1"/>
  <c r="AF123" i="1"/>
  <c r="AF91" i="1" s="1"/>
  <c r="CZ36" i="1"/>
  <c r="Y36" i="1" s="1"/>
  <c r="CZ56" i="1"/>
  <c r="Y56" i="1" s="1"/>
  <c r="CZ40" i="1"/>
  <c r="Y40" i="1" s="1"/>
  <c r="CZ52" i="1"/>
  <c r="Y52" i="1" s="1"/>
  <c r="CY48" i="1"/>
  <c r="X48" i="1" s="1"/>
  <c r="AB32" i="1"/>
  <c r="CY45" i="1"/>
  <c r="X45" i="1" s="1"/>
  <c r="AH123" i="1"/>
  <c r="AH91" i="1" s="1"/>
  <c r="CR44" i="1"/>
  <c r="Q44" i="1" s="1"/>
  <c r="AB44" i="1"/>
  <c r="CP97" i="1"/>
  <c r="O97" i="1" s="1"/>
  <c r="GM97" i="1" s="1"/>
  <c r="FR97" i="1" s="1"/>
  <c r="CY93" i="1"/>
  <c r="X93" i="1" s="1"/>
  <c r="CY57" i="1"/>
  <c r="X57" i="1" s="1"/>
  <c r="CP95" i="1"/>
  <c r="O95" i="1" s="1"/>
  <c r="GM95" i="1" s="1"/>
  <c r="FR95" i="1" s="1"/>
  <c r="CR93" i="1"/>
  <c r="Q93" i="1" s="1"/>
  <c r="AB93" i="1"/>
  <c r="EY15" i="8"/>
  <c r="DJ15" i="8"/>
  <c r="CZ57" i="1"/>
  <c r="Y57" i="1" s="1"/>
  <c r="CY53" i="1"/>
  <c r="X53" i="1" s="1"/>
  <c r="CZ55" i="1"/>
  <c r="Y55" i="1" s="1"/>
  <c r="CP46" i="1"/>
  <c r="O46" i="1" s="1"/>
  <c r="CY55" i="1"/>
  <c r="X55" i="1" s="1"/>
  <c r="CP49" i="1"/>
  <c r="O49" i="1" s="1"/>
  <c r="CP55" i="1"/>
  <c r="O55" i="1" s="1"/>
  <c r="CP57" i="1"/>
  <c r="O57" i="1" s="1"/>
  <c r="CR54" i="1"/>
  <c r="Q54" i="1" s="1"/>
  <c r="CP52" i="1"/>
  <c r="O52" i="1" s="1"/>
  <c r="CY39" i="1"/>
  <c r="X39" i="1" s="1"/>
  <c r="CZ41" i="1"/>
  <c r="Y41" i="1" s="1"/>
  <c r="CY42" i="1"/>
  <c r="X42" i="1" s="1"/>
  <c r="CZ48" i="1"/>
  <c r="Y48" i="1" s="1"/>
  <c r="AB51" i="1"/>
  <c r="CR51" i="1"/>
  <c r="Q51" i="1" s="1"/>
  <c r="CY35" i="1"/>
  <c r="X35" i="1" s="1"/>
  <c r="CZ42" i="1"/>
  <c r="Y42" i="1" s="1"/>
  <c r="CY43" i="1"/>
  <c r="X43" i="1" s="1"/>
  <c r="CZ44" i="1"/>
  <c r="Y44" i="1" s="1"/>
  <c r="CZ39" i="1"/>
  <c r="Y39" i="1" s="1"/>
  <c r="CY40" i="1"/>
  <c r="X40" i="1" s="1"/>
  <c r="CY44" i="1"/>
  <c r="X44" i="1" s="1"/>
  <c r="CP53" i="1"/>
  <c r="O53" i="1" s="1"/>
  <c r="CY49" i="1"/>
  <c r="X49" i="1" s="1"/>
  <c r="AB47" i="1"/>
  <c r="CZ49" i="1"/>
  <c r="Y49" i="1" s="1"/>
  <c r="CR47" i="1"/>
  <c r="Q47" i="1" s="1"/>
  <c r="CP47" i="1" s="1"/>
  <c r="O47" i="1" s="1"/>
  <c r="CZ34" i="1"/>
  <c r="Y34" i="1" s="1"/>
  <c r="CY50" i="1"/>
  <c r="X50" i="1" s="1"/>
  <c r="CP43" i="1"/>
  <c r="O43" i="1" s="1"/>
  <c r="CY46" i="1"/>
  <c r="X46" i="1" s="1"/>
  <c r="CZ46" i="1"/>
  <c r="Y46" i="1" s="1"/>
  <c r="CP41" i="1"/>
  <c r="O41" i="1" s="1"/>
  <c r="CY34" i="1"/>
  <c r="X34" i="1" s="1"/>
  <c r="CY47" i="1"/>
  <c r="X47" i="1" s="1"/>
  <c r="CP48" i="1"/>
  <c r="O48" i="1" s="1"/>
  <c r="AB34" i="1"/>
  <c r="CR34" i="1"/>
  <c r="Q34" i="1" s="1"/>
  <c r="CP34" i="1" s="1"/>
  <c r="O34" i="1" s="1"/>
  <c r="CZ50" i="1"/>
  <c r="Y50" i="1" s="1"/>
  <c r="CP33" i="1"/>
  <c r="O33" i="1" s="1"/>
  <c r="GM33" i="1" s="1"/>
  <c r="FR33" i="1" s="1"/>
  <c r="CP50" i="1"/>
  <c r="O50" i="1" s="1"/>
  <c r="CZ38" i="1"/>
  <c r="Y38" i="1" s="1"/>
  <c r="CP45" i="1"/>
  <c r="O45" i="1" s="1"/>
  <c r="CZ45" i="1"/>
  <c r="Y45" i="1" s="1"/>
  <c r="CP42" i="1"/>
  <c r="O42" i="1" s="1"/>
  <c r="CY37" i="1"/>
  <c r="X37" i="1" s="1"/>
  <c r="CY38" i="1"/>
  <c r="X38" i="1" s="1"/>
  <c r="CY30" i="1"/>
  <c r="X30" i="1" s="1"/>
  <c r="AB39" i="1"/>
  <c r="CP40" i="1"/>
  <c r="O40" i="1" s="1"/>
  <c r="CP39" i="1"/>
  <c r="O39" i="1" s="1"/>
  <c r="CR30" i="1"/>
  <c r="Q30" i="1" s="1"/>
  <c r="CP30" i="1" s="1"/>
  <c r="O30" i="1" s="1"/>
  <c r="CJ59" i="1"/>
  <c r="CJ26" i="1" s="1"/>
  <c r="AB28" i="1"/>
  <c r="AG59" i="1"/>
  <c r="T59" i="1" s="1"/>
  <c r="CR32" i="1"/>
  <c r="Q32" i="1" s="1"/>
  <c r="CP32" i="1" s="1"/>
  <c r="O32" i="1" s="1"/>
  <c r="AB30" i="1"/>
  <c r="CP37" i="1"/>
  <c r="O37" i="1" s="1"/>
  <c r="CP36" i="1"/>
  <c r="O36" i="1" s="1"/>
  <c r="CP38" i="1"/>
  <c r="O38" i="1" s="1"/>
  <c r="CY32" i="1"/>
  <c r="X32" i="1" s="1"/>
  <c r="AI59" i="1"/>
  <c r="AI26" i="1" s="1"/>
  <c r="CZ32" i="1"/>
  <c r="Y32" i="1" s="1"/>
  <c r="AF59" i="1"/>
  <c r="S59" i="1" s="1"/>
  <c r="AJ59" i="1"/>
  <c r="AJ26" i="1" s="1"/>
  <c r="AH59" i="1"/>
  <c r="AH26" i="1" s="1"/>
  <c r="CP31" i="1"/>
  <c r="O31" i="1" s="1"/>
  <c r="GM31" i="1" s="1"/>
  <c r="FR31" i="1" s="1"/>
  <c r="AT59" i="1"/>
  <c r="AU59" i="1"/>
  <c r="CZ30" i="1"/>
  <c r="Y30" i="1" s="1"/>
  <c r="CG59" i="1"/>
  <c r="AX59" i="1" s="1"/>
  <c r="BZ26" i="1"/>
  <c r="AC59" i="1"/>
  <c r="AC26" i="1" s="1"/>
  <c r="CP28" i="1"/>
  <c r="O28" i="1" s="1"/>
  <c r="CZ28" i="1"/>
  <c r="Y28" i="1" s="1"/>
  <c r="CY28" i="1"/>
  <c r="X28" i="1" s="1"/>
  <c r="DF142" i="3"/>
  <c r="DG142" i="3"/>
  <c r="DF22" i="3"/>
  <c r="DG22" i="3"/>
  <c r="DF196" i="3"/>
  <c r="DG196" i="3"/>
  <c r="DG169" i="3"/>
  <c r="DF169" i="3"/>
  <c r="DG238" i="3"/>
  <c r="DF238" i="3"/>
  <c r="DG247" i="3"/>
  <c r="DF247" i="3"/>
  <c r="DG245" i="3"/>
  <c r="DF245" i="3"/>
  <c r="DG271" i="3"/>
  <c r="DF271" i="3"/>
  <c r="DG313" i="3"/>
  <c r="DF313" i="3"/>
  <c r="DG362" i="3"/>
  <c r="DF362" i="3"/>
  <c r="DF394" i="3"/>
  <c r="DG394" i="3"/>
  <c r="BB26" i="1"/>
  <c r="F72" i="1"/>
  <c r="BB310" i="1"/>
  <c r="BD26" i="1"/>
  <c r="F84" i="1"/>
  <c r="BD310" i="1"/>
  <c r="BB91" i="1"/>
  <c r="F136" i="1"/>
  <c r="CY52" i="1"/>
  <c r="X52" i="1" s="1"/>
  <c r="BC26" i="1"/>
  <c r="F75" i="1"/>
  <c r="BC310" i="1"/>
  <c r="BC155" i="1"/>
  <c r="F186" i="1"/>
  <c r="CP167" i="1"/>
  <c r="O167" i="1" s="1"/>
  <c r="AG170" i="1"/>
  <c r="F230" i="1"/>
  <c r="BB202" i="1"/>
  <c r="F236" i="1"/>
  <c r="AU202" i="1"/>
  <c r="BD249" i="1"/>
  <c r="F305" i="1"/>
  <c r="F235" i="1"/>
  <c r="AT202" i="1"/>
  <c r="AC217" i="1"/>
  <c r="BC249" i="1"/>
  <c r="F296" i="1"/>
  <c r="DF37" i="3"/>
  <c r="DG37" i="3"/>
  <c r="DF41" i="3"/>
  <c r="DG41" i="3"/>
  <c r="DG116" i="3"/>
  <c r="DF116" i="3"/>
  <c r="DG56" i="3"/>
  <c r="DF56" i="3"/>
  <c r="DG281" i="3"/>
  <c r="DF281" i="3"/>
  <c r="DF264" i="3"/>
  <c r="DG264" i="3"/>
  <c r="DG378" i="3"/>
  <c r="DF378" i="3"/>
  <c r="DF329" i="3"/>
  <c r="DG329" i="3"/>
  <c r="DG391" i="3"/>
  <c r="DF391" i="3"/>
  <c r="AE59" i="1"/>
  <c r="AO91" i="1"/>
  <c r="F127" i="1"/>
  <c r="AO310" i="1"/>
  <c r="BC202" i="1"/>
  <c r="F233" i="1"/>
  <c r="CP254" i="1"/>
  <c r="O254" i="1" s="1"/>
  <c r="AC280" i="1"/>
  <c r="GM277" i="1"/>
  <c r="GN277" i="1" s="1"/>
  <c r="DG67" i="3"/>
  <c r="DF67" i="3"/>
  <c r="AB56" i="1"/>
  <c r="CR56" i="1"/>
  <c r="Q56" i="1" s="1"/>
  <c r="CP56" i="1" s="1"/>
  <c r="O56" i="1" s="1"/>
  <c r="AC123" i="1"/>
  <c r="CY261" i="1"/>
  <c r="X261" i="1" s="1"/>
  <c r="CZ261" i="1"/>
  <c r="Y261" i="1" s="1"/>
  <c r="DF135" i="3"/>
  <c r="DG135" i="3"/>
  <c r="DF100" i="3"/>
  <c r="DG100" i="3"/>
  <c r="DG150" i="3"/>
  <c r="DF150" i="3"/>
  <c r="DF222" i="3"/>
  <c r="DG222" i="3"/>
  <c r="DF284" i="3"/>
  <c r="DG284" i="3"/>
  <c r="DF212" i="3"/>
  <c r="DG212" i="3"/>
  <c r="DF232" i="3"/>
  <c r="DG232" i="3"/>
  <c r="DG269" i="3"/>
  <c r="DF269" i="3"/>
  <c r="DG275" i="3"/>
  <c r="DF275" i="3"/>
  <c r="CP29" i="1"/>
  <c r="O29" i="1" s="1"/>
  <c r="GM29" i="1" s="1"/>
  <c r="FR29" i="1" s="1"/>
  <c r="CP163" i="1"/>
  <c r="O163" i="1" s="1"/>
  <c r="GM163" i="1" s="1"/>
  <c r="FR163" i="1" s="1"/>
  <c r="AT91" i="1"/>
  <c r="F141" i="1"/>
  <c r="CP161" i="1"/>
  <c r="O161" i="1" s="1"/>
  <c r="CZ118" i="1"/>
  <c r="Y118" i="1" s="1"/>
  <c r="AO249" i="1"/>
  <c r="F284" i="1"/>
  <c r="DG159" i="3"/>
  <c r="DF159" i="3"/>
  <c r="DG10" i="3"/>
  <c r="DF10" i="3"/>
  <c r="DG161" i="3"/>
  <c r="DF161" i="3"/>
  <c r="DF226" i="3"/>
  <c r="DG226" i="3"/>
  <c r="DG214" i="3"/>
  <c r="DF214" i="3"/>
  <c r="CZ35" i="1"/>
  <c r="Y35" i="1" s="1"/>
  <c r="CZ47" i="1"/>
  <c r="Y47" i="1" s="1"/>
  <c r="BC91" i="1"/>
  <c r="F139" i="1"/>
  <c r="CP35" i="1"/>
  <c r="O35" i="1" s="1"/>
  <c r="AB157" i="1"/>
  <c r="CZ165" i="1"/>
  <c r="Y165" i="1" s="1"/>
  <c r="CZ251" i="1"/>
  <c r="Y251" i="1" s="1"/>
  <c r="AU155" i="1"/>
  <c r="F189" i="1"/>
  <c r="BB249" i="1"/>
  <c r="F293" i="1"/>
  <c r="DF12" i="3"/>
  <c r="DG12" i="3"/>
  <c r="DF28" i="3"/>
  <c r="DG28" i="3"/>
  <c r="DG163" i="3"/>
  <c r="DF163" i="3"/>
  <c r="DG234" i="3"/>
  <c r="DF234" i="3"/>
  <c r="DG216" i="3"/>
  <c r="DF216" i="3"/>
  <c r="DG340" i="3"/>
  <c r="DF340" i="3"/>
  <c r="DG273" i="3"/>
  <c r="DF273" i="3"/>
  <c r="DG372" i="3"/>
  <c r="DF372" i="3"/>
  <c r="CZ43" i="1"/>
  <c r="Y43" i="1" s="1"/>
  <c r="CY161" i="1"/>
  <c r="X161" i="1" s="1"/>
  <c r="CZ161" i="1"/>
  <c r="Y161" i="1" s="1"/>
  <c r="AE170" i="1"/>
  <c r="CY251" i="1"/>
  <c r="X251" i="1" s="1"/>
  <c r="AG280" i="1"/>
  <c r="AJ280" i="1"/>
  <c r="F188" i="1"/>
  <c r="DF297" i="3"/>
  <c r="DG297" i="3"/>
  <c r="DF365" i="3"/>
  <c r="DG365" i="3"/>
  <c r="CZ37" i="1"/>
  <c r="Y37" i="1" s="1"/>
  <c r="F227" i="1"/>
  <c r="AQ202" i="1"/>
  <c r="BD155" i="1"/>
  <c r="F195" i="1"/>
  <c r="AO155" i="1"/>
  <c r="F174" i="1"/>
  <c r="BD202" i="1"/>
  <c r="F242" i="1"/>
  <c r="CP261" i="1"/>
  <c r="O261" i="1" s="1"/>
  <c r="DF187" i="3"/>
  <c r="DG187" i="3"/>
  <c r="DF118" i="3"/>
  <c r="DG118" i="3"/>
  <c r="DF157" i="3"/>
  <c r="DG157" i="3"/>
  <c r="DF200" i="3"/>
  <c r="DG200" i="3"/>
  <c r="DG294" i="3"/>
  <c r="DF294" i="3"/>
  <c r="DF342" i="3"/>
  <c r="DG342" i="3"/>
  <c r="DF381" i="3"/>
  <c r="DG381" i="3"/>
  <c r="DG357" i="3"/>
  <c r="DF357" i="3"/>
  <c r="F69" i="1"/>
  <c r="AQ26" i="1"/>
  <c r="CY56" i="1"/>
  <c r="X56" i="1" s="1"/>
  <c r="BD91" i="1"/>
  <c r="F148" i="1"/>
  <c r="AE123" i="1"/>
  <c r="AF170" i="1"/>
  <c r="CY167" i="1"/>
  <c r="X167" i="1" s="1"/>
  <c r="CZ167" i="1"/>
  <c r="Y167" i="1" s="1"/>
  <c r="BB155" i="1"/>
  <c r="F183" i="1"/>
  <c r="AF280" i="1"/>
  <c r="CY271" i="1"/>
  <c r="X271" i="1" s="1"/>
  <c r="CZ271" i="1"/>
  <c r="Y271" i="1" s="1"/>
  <c r="CP269" i="1"/>
  <c r="O269" i="1" s="1"/>
  <c r="GM269" i="1" s="1"/>
  <c r="FR269" i="1" s="1"/>
  <c r="CJ280" i="1"/>
  <c r="GM273" i="1"/>
  <c r="GN273" i="1" s="1"/>
  <c r="CG155" i="1" l="1"/>
  <c r="GM275" i="1"/>
  <c r="GN275" i="1" s="1"/>
  <c r="GM272" i="1"/>
  <c r="GN272" i="1" s="1"/>
  <c r="F290" i="1"/>
  <c r="DJ23" i="8"/>
  <c r="F298" i="1"/>
  <c r="DR23" i="8"/>
  <c r="DB23" i="8"/>
  <c r="AU249" i="1"/>
  <c r="DT23" i="8"/>
  <c r="AT155" i="1"/>
  <c r="GM274" i="1"/>
  <c r="GN274" i="1" s="1"/>
  <c r="GM264" i="1"/>
  <c r="GN264" i="1" s="1"/>
  <c r="AX280" i="1"/>
  <c r="GM212" i="1"/>
  <c r="GN212" i="1" s="1"/>
  <c r="GM112" i="1"/>
  <c r="GN112" i="1" s="1"/>
  <c r="GM165" i="1"/>
  <c r="GN165" i="1" s="1"/>
  <c r="T217" i="1"/>
  <c r="DL21" i="8" s="1"/>
  <c r="GM255" i="1"/>
  <c r="GN255" i="1" s="1"/>
  <c r="GM268" i="1"/>
  <c r="GN268" i="1" s="1"/>
  <c r="GM266" i="1"/>
  <c r="GN266" i="1" s="1"/>
  <c r="GM254" i="1"/>
  <c r="GN254" i="1" s="1"/>
  <c r="V280" i="1"/>
  <c r="F303" i="1" s="1"/>
  <c r="CP262" i="1"/>
  <c r="O262" i="1" s="1"/>
  <c r="GM262" i="1" s="1"/>
  <c r="GN262" i="1" s="1"/>
  <c r="AE202" i="1"/>
  <c r="BY217" i="1"/>
  <c r="BY202" i="1" s="1"/>
  <c r="GM256" i="1"/>
  <c r="GN256" i="1" s="1"/>
  <c r="GM259" i="1"/>
  <c r="GN259" i="1" s="1"/>
  <c r="F224" i="1"/>
  <c r="AX202" i="1"/>
  <c r="CP260" i="1"/>
  <c r="O260" i="1" s="1"/>
  <c r="GM260" i="1" s="1"/>
  <c r="GN260" i="1" s="1"/>
  <c r="GM261" i="1"/>
  <c r="FR261" i="1" s="1"/>
  <c r="F299" i="1"/>
  <c r="GM214" i="1"/>
  <c r="GN214" i="1" s="1"/>
  <c r="U280" i="1"/>
  <c r="BY280" i="1"/>
  <c r="BY249" i="1" s="1"/>
  <c r="GM208" i="1"/>
  <c r="GN208" i="1" s="1"/>
  <c r="GM213" i="1"/>
  <c r="GN213" i="1" s="1"/>
  <c r="AH202" i="1"/>
  <c r="T123" i="1"/>
  <c r="DL17" i="8" s="1"/>
  <c r="GM207" i="1"/>
  <c r="GN207" i="1" s="1"/>
  <c r="CP258" i="1"/>
  <c r="O258" i="1" s="1"/>
  <c r="GM258" i="1" s="1"/>
  <c r="GN258" i="1" s="1"/>
  <c r="AT249" i="1"/>
  <c r="AD280" i="1"/>
  <c r="AD249" i="1" s="1"/>
  <c r="BA217" i="1"/>
  <c r="DW21" i="8" s="1"/>
  <c r="AD217" i="1"/>
  <c r="Q217" i="1" s="1"/>
  <c r="Q202" i="1" s="1"/>
  <c r="CP211" i="1"/>
  <c r="O211" i="1" s="1"/>
  <c r="GM211" i="1" s="1"/>
  <c r="GN211" i="1" s="1"/>
  <c r="GM215" i="1"/>
  <c r="GN215" i="1" s="1"/>
  <c r="GM168" i="1"/>
  <c r="GN168" i="1" s="1"/>
  <c r="AE249" i="1"/>
  <c r="AI202" i="1"/>
  <c r="AJ202" i="1"/>
  <c r="EW21" i="8"/>
  <c r="FX21" i="8"/>
  <c r="CZ21" i="8"/>
  <c r="ET21" i="8"/>
  <c r="CW21" i="8"/>
  <c r="CX21" i="8"/>
  <c r="EU21" i="8"/>
  <c r="IN21" i="8"/>
  <c r="FK21" i="8"/>
  <c r="DB21" i="8"/>
  <c r="IR21" i="8"/>
  <c r="FL21" i="8"/>
  <c r="AF202" i="1"/>
  <c r="AL217" i="1"/>
  <c r="Y217" i="1" s="1"/>
  <c r="GM111" i="1"/>
  <c r="GN111" i="1" s="1"/>
  <c r="CP118" i="1"/>
  <c r="O118" i="1" s="1"/>
  <c r="GM110" i="1"/>
  <c r="GN110" i="1" s="1"/>
  <c r="GM166" i="1"/>
  <c r="GN166" i="1" s="1"/>
  <c r="GM119" i="1"/>
  <c r="GN119" i="1" s="1"/>
  <c r="W170" i="1"/>
  <c r="DM19" i="8" s="1"/>
  <c r="V170" i="1"/>
  <c r="EU19" i="8" s="1"/>
  <c r="AQ155" i="1"/>
  <c r="GM113" i="1"/>
  <c r="GN113" i="1" s="1"/>
  <c r="GM103" i="1"/>
  <c r="GN103" i="1" s="1"/>
  <c r="AI91" i="1"/>
  <c r="AD170" i="1"/>
  <c r="AD155" i="1" s="1"/>
  <c r="CP160" i="1"/>
  <c r="O160" i="1" s="1"/>
  <c r="GM160" i="1" s="1"/>
  <c r="GN160" i="1" s="1"/>
  <c r="GM121" i="1"/>
  <c r="GN121" i="1" s="1"/>
  <c r="GM162" i="1"/>
  <c r="GN162" i="1" s="1"/>
  <c r="AK217" i="1"/>
  <c r="CW19" i="8"/>
  <c r="ET19" i="8"/>
  <c r="DC19" i="8"/>
  <c r="AH155" i="1"/>
  <c r="DG19" i="8"/>
  <c r="S123" i="1"/>
  <c r="CJ155" i="1"/>
  <c r="IR19" i="8"/>
  <c r="FL19" i="8"/>
  <c r="DJ19" i="8"/>
  <c r="IN19" i="8"/>
  <c r="FK19" i="8"/>
  <c r="EW19" i="8"/>
  <c r="FX19" i="8"/>
  <c r="AL170" i="1"/>
  <c r="Y170" i="1" s="1"/>
  <c r="CP164" i="1"/>
  <c r="O164" i="1" s="1"/>
  <c r="GM164" i="1" s="1"/>
  <c r="GN164" i="1" s="1"/>
  <c r="GM114" i="1"/>
  <c r="GN114" i="1" s="1"/>
  <c r="AK170" i="1"/>
  <c r="X170" i="1" s="1"/>
  <c r="GM116" i="1"/>
  <c r="GN116" i="1" s="1"/>
  <c r="BY170" i="1"/>
  <c r="CH170" i="1" s="1"/>
  <c r="GM120" i="1"/>
  <c r="GN120" i="1" s="1"/>
  <c r="GM115" i="1"/>
  <c r="GN115" i="1" s="1"/>
  <c r="CE170" i="1"/>
  <c r="AV170" i="1" s="1"/>
  <c r="GM107" i="1"/>
  <c r="GN107" i="1" s="1"/>
  <c r="F142" i="1"/>
  <c r="AC155" i="1"/>
  <c r="CP157" i="1"/>
  <c r="O157" i="1" s="1"/>
  <c r="GM157" i="1" s="1"/>
  <c r="GN157" i="1" s="1"/>
  <c r="EW17" i="8"/>
  <c r="FX17" i="8"/>
  <c r="AQ310" i="1"/>
  <c r="DJ17" i="8"/>
  <c r="CX17" i="8"/>
  <c r="EU17" i="8"/>
  <c r="IN17" i="8"/>
  <c r="FK17" i="8"/>
  <c r="FL17" i="8"/>
  <c r="IR17" i="8"/>
  <c r="DT17" i="8"/>
  <c r="CP109" i="1"/>
  <c r="O109" i="1" s="1"/>
  <c r="GM109" i="1" s="1"/>
  <c r="GN109" i="1" s="1"/>
  <c r="GM105" i="1"/>
  <c r="GN105" i="1" s="1"/>
  <c r="GM118" i="1"/>
  <c r="GN118" i="1" s="1"/>
  <c r="GM117" i="1"/>
  <c r="GN117" i="1" s="1"/>
  <c r="CJ91" i="1"/>
  <c r="AQ91" i="1"/>
  <c r="F133" i="1"/>
  <c r="AD123" i="1"/>
  <c r="Q123" i="1" s="1"/>
  <c r="CP101" i="1"/>
  <c r="O101" i="1" s="1"/>
  <c r="GM101" i="1" s="1"/>
  <c r="GN101" i="1" s="1"/>
  <c r="AX123" i="1"/>
  <c r="AX91" i="1" s="1"/>
  <c r="W123" i="1"/>
  <c r="DM17" i="8" s="1"/>
  <c r="GM100" i="1"/>
  <c r="GN100" i="1" s="1"/>
  <c r="AK123" i="1"/>
  <c r="AK91" i="1" s="1"/>
  <c r="GM99" i="1"/>
  <c r="GN99" i="1" s="1"/>
  <c r="GM36" i="1"/>
  <c r="GN36" i="1" s="1"/>
  <c r="GM53" i="1"/>
  <c r="GN53" i="1" s="1"/>
  <c r="CP44" i="1"/>
  <c r="O44" i="1" s="1"/>
  <c r="GM44" i="1" s="1"/>
  <c r="GN44" i="1" s="1"/>
  <c r="GM98" i="1"/>
  <c r="GN98" i="1" s="1"/>
  <c r="GM57" i="1"/>
  <c r="GN57" i="1" s="1"/>
  <c r="GM55" i="1"/>
  <c r="GN55" i="1" s="1"/>
  <c r="CP51" i="1"/>
  <c r="O51" i="1" s="1"/>
  <c r="GM51" i="1" s="1"/>
  <c r="GN51" i="1" s="1"/>
  <c r="BY123" i="1"/>
  <c r="AP123" i="1" s="1"/>
  <c r="GM40" i="1"/>
  <c r="GN40" i="1" s="1"/>
  <c r="AL123" i="1"/>
  <c r="AL91" i="1" s="1"/>
  <c r="U123" i="1"/>
  <c r="GM52" i="1"/>
  <c r="GN52" i="1" s="1"/>
  <c r="GM42" i="1"/>
  <c r="GN42" i="1" s="1"/>
  <c r="GM39" i="1"/>
  <c r="GN39" i="1" s="1"/>
  <c r="CP93" i="1"/>
  <c r="O93" i="1" s="1"/>
  <c r="DG15" i="8"/>
  <c r="T26" i="1"/>
  <c r="DL15" i="8"/>
  <c r="FL15" i="8"/>
  <c r="IR15" i="8"/>
  <c r="CZ15" i="8"/>
  <c r="EW15" i="8"/>
  <c r="FX15" i="8"/>
  <c r="IN15" i="8"/>
  <c r="FK15" i="8"/>
  <c r="AU26" i="1"/>
  <c r="DT15" i="8"/>
  <c r="AT310" i="1"/>
  <c r="DR15" i="8"/>
  <c r="GM48" i="1"/>
  <c r="GN48" i="1" s="1"/>
  <c r="GM38" i="1"/>
  <c r="GN38" i="1" s="1"/>
  <c r="GM41" i="1"/>
  <c r="GN41" i="1" s="1"/>
  <c r="GM49" i="1"/>
  <c r="GN49" i="1" s="1"/>
  <c r="CP54" i="1"/>
  <c r="O54" i="1" s="1"/>
  <c r="GM54" i="1" s="1"/>
  <c r="GN54" i="1" s="1"/>
  <c r="GM43" i="1"/>
  <c r="GN43" i="1" s="1"/>
  <c r="GM45" i="1"/>
  <c r="GN45" i="1" s="1"/>
  <c r="GM37" i="1"/>
  <c r="GN37" i="1" s="1"/>
  <c r="BA59" i="1"/>
  <c r="DW15" i="8" s="1"/>
  <c r="GM50" i="1"/>
  <c r="GN50" i="1" s="1"/>
  <c r="GM46" i="1"/>
  <c r="GN46" i="1" s="1"/>
  <c r="GM34" i="1"/>
  <c r="GN34" i="1" s="1"/>
  <c r="GM47" i="1"/>
  <c r="GN47" i="1" s="1"/>
  <c r="GM32" i="1"/>
  <c r="GN32" i="1" s="1"/>
  <c r="V59" i="1"/>
  <c r="V26" i="1" s="1"/>
  <c r="F80" i="1"/>
  <c r="AG26" i="1"/>
  <c r="F77" i="1"/>
  <c r="AT26" i="1"/>
  <c r="CG26" i="1"/>
  <c r="BY59" i="1"/>
  <c r="CH59" i="1" s="1"/>
  <c r="CH26" i="1" s="1"/>
  <c r="GM35" i="1"/>
  <c r="GN35" i="1" s="1"/>
  <c r="AU310" i="1"/>
  <c r="F78" i="1"/>
  <c r="U59" i="1"/>
  <c r="AL59" i="1"/>
  <c r="AL26" i="1" s="1"/>
  <c r="W59" i="1"/>
  <c r="AF26" i="1"/>
  <c r="GM30" i="1"/>
  <c r="GN30" i="1" s="1"/>
  <c r="AK59" i="1"/>
  <c r="X59" i="1" s="1"/>
  <c r="CE59" i="1"/>
  <c r="CE26" i="1" s="1"/>
  <c r="P59" i="1"/>
  <c r="GM28" i="1"/>
  <c r="GN28" i="1" s="1"/>
  <c r="R123" i="1"/>
  <c r="AE91" i="1"/>
  <c r="R249" i="1"/>
  <c r="F294" i="1"/>
  <c r="P155" i="1"/>
  <c r="F173" i="1"/>
  <c r="T202" i="1"/>
  <c r="F238" i="1"/>
  <c r="P217" i="1"/>
  <c r="AC202" i="1"/>
  <c r="CE217" i="1"/>
  <c r="AX155" i="1"/>
  <c r="F177" i="1"/>
  <c r="AG155" i="1"/>
  <c r="T170" i="1"/>
  <c r="S202" i="1"/>
  <c r="F232" i="1"/>
  <c r="U155" i="1"/>
  <c r="F192" i="1"/>
  <c r="V91" i="1"/>
  <c r="F146" i="1"/>
  <c r="AE26" i="1"/>
  <c r="R59" i="1"/>
  <c r="AD59" i="1"/>
  <c r="AF249" i="1"/>
  <c r="S280" i="1"/>
  <c r="AE155" i="1"/>
  <c r="R170" i="1"/>
  <c r="AC249" i="1"/>
  <c r="CE280" i="1"/>
  <c r="P280" i="1"/>
  <c r="AX249" i="1"/>
  <c r="F287" i="1"/>
  <c r="BC22" i="1"/>
  <c r="F326" i="1"/>
  <c r="BC346" i="1"/>
  <c r="BD22" i="1"/>
  <c r="F335" i="1"/>
  <c r="BD346" i="1"/>
  <c r="AJ249" i="1"/>
  <c r="W280" i="1"/>
  <c r="DM23" i="8" s="1"/>
  <c r="AX26" i="1"/>
  <c r="F66" i="1"/>
  <c r="AC91" i="1"/>
  <c r="CE123" i="1"/>
  <c r="P123" i="1"/>
  <c r="AG249" i="1"/>
  <c r="T280" i="1"/>
  <c r="DL23" i="8" s="1"/>
  <c r="V202" i="1"/>
  <c r="F240" i="1"/>
  <c r="GM167" i="1"/>
  <c r="GN167" i="1" s="1"/>
  <c r="S26" i="1"/>
  <c r="F74" i="1"/>
  <c r="AF155" i="1"/>
  <c r="S170" i="1"/>
  <c r="W202" i="1"/>
  <c r="F241" i="1"/>
  <c r="AK280" i="1"/>
  <c r="GM251" i="1"/>
  <c r="GM204" i="1"/>
  <c r="AB217" i="1"/>
  <c r="R202" i="1"/>
  <c r="F231" i="1"/>
  <c r="BB22" i="1"/>
  <c r="BB346" i="1"/>
  <c r="F323" i="1"/>
  <c r="CJ249" i="1"/>
  <c r="BA280" i="1"/>
  <c r="DW23" i="8" s="1"/>
  <c r="GM271" i="1"/>
  <c r="GN271" i="1" s="1"/>
  <c r="U202" i="1"/>
  <c r="F239" i="1"/>
  <c r="AL280" i="1"/>
  <c r="GM161" i="1"/>
  <c r="GN161" i="1" s="1"/>
  <c r="GM56" i="1"/>
  <c r="GN56" i="1" s="1"/>
  <c r="AO22" i="1"/>
  <c r="F314" i="1"/>
  <c r="AO346" i="1"/>
  <c r="BA91" i="1"/>
  <c r="F143" i="1"/>
  <c r="BA155" i="1"/>
  <c r="F190" i="1"/>
  <c r="W155" i="1" l="1"/>
  <c r="V249" i="1"/>
  <c r="F194" i="1"/>
  <c r="DC23" i="8"/>
  <c r="CX23" i="8"/>
  <c r="EU23" i="8"/>
  <c r="CZ23" i="8"/>
  <c r="DG23" i="8"/>
  <c r="U249" i="1"/>
  <c r="CW23" i="8"/>
  <c r="ET23" i="8"/>
  <c r="F320" i="1"/>
  <c r="DJ24" i="8"/>
  <c r="AT22" i="1"/>
  <c r="DR24" i="8"/>
  <c r="F329" i="1"/>
  <c r="DT24" i="8"/>
  <c r="AP217" i="1"/>
  <c r="DI21" i="8" s="1"/>
  <c r="CH280" i="1"/>
  <c r="CF217" i="1"/>
  <c r="CI217" i="1"/>
  <c r="CH217" i="1"/>
  <c r="CH202" i="1" s="1"/>
  <c r="F237" i="1"/>
  <c r="AK155" i="1"/>
  <c r="F147" i="1"/>
  <c r="AB280" i="1"/>
  <c r="O280" i="1" s="1"/>
  <c r="CY23" i="8" s="1"/>
  <c r="F302" i="1"/>
  <c r="BA202" i="1"/>
  <c r="CF280" i="1"/>
  <c r="AW280" i="1" s="1"/>
  <c r="CI280" i="1"/>
  <c r="CI249" i="1" s="1"/>
  <c r="AP280" i="1"/>
  <c r="F229" i="1"/>
  <c r="Q280" i="1"/>
  <c r="T91" i="1"/>
  <c r="F144" i="1"/>
  <c r="Q170" i="1"/>
  <c r="F182" i="1" s="1"/>
  <c r="GB21" i="8"/>
  <c r="AD202" i="1"/>
  <c r="DA21" i="8"/>
  <c r="F193" i="1"/>
  <c r="V155" i="1"/>
  <c r="CX19" i="8"/>
  <c r="W91" i="1"/>
  <c r="AL202" i="1"/>
  <c r="F138" i="1"/>
  <c r="II23" i="8"/>
  <c r="EV23" i="8"/>
  <c r="IH23" i="8"/>
  <c r="AP170" i="1"/>
  <c r="F179" i="1" s="1"/>
  <c r="BY155" i="1"/>
  <c r="CI170" i="1"/>
  <c r="AZ170" i="1" s="1"/>
  <c r="CF170" i="1"/>
  <c r="CF155" i="1" s="1"/>
  <c r="IK23" i="8"/>
  <c r="DC21" i="8"/>
  <c r="AL155" i="1"/>
  <c r="DS21" i="8"/>
  <c r="EX21" i="8"/>
  <c r="DO21" i="8"/>
  <c r="S91" i="1"/>
  <c r="CZ17" i="8"/>
  <c r="X217" i="1"/>
  <c r="AK202" i="1"/>
  <c r="DO19" i="8"/>
  <c r="DE19" i="8"/>
  <c r="T310" i="1"/>
  <c r="DL19" i="8"/>
  <c r="DB19" i="8"/>
  <c r="S310" i="1"/>
  <c r="S22" i="1" s="1"/>
  <c r="CZ19" i="8"/>
  <c r="DN19" i="8"/>
  <c r="CE155" i="1"/>
  <c r="GB19" i="8"/>
  <c r="EX19" i="8"/>
  <c r="AX310" i="1"/>
  <c r="AX22" i="1" s="1"/>
  <c r="F130" i="1"/>
  <c r="AQ346" i="1"/>
  <c r="AQ18" i="1" s="1"/>
  <c r="AQ22" i="1"/>
  <c r="CH155" i="1"/>
  <c r="AY170" i="1"/>
  <c r="V310" i="1"/>
  <c r="AB170" i="1"/>
  <c r="GB17" i="8"/>
  <c r="EX17" i="8"/>
  <c r="DA17" i="8"/>
  <c r="F82" i="1"/>
  <c r="DC17" i="8"/>
  <c r="DB17" i="8"/>
  <c r="U91" i="1"/>
  <c r="CW17" i="8"/>
  <c r="ET17" i="8"/>
  <c r="DI17" i="8"/>
  <c r="DS17" i="8"/>
  <c r="DG17" i="8"/>
  <c r="AD91" i="1"/>
  <c r="BA26" i="1"/>
  <c r="BA310" i="1"/>
  <c r="X123" i="1"/>
  <c r="F145" i="1"/>
  <c r="Y123" i="1"/>
  <c r="CI123" i="1"/>
  <c r="CI91" i="1" s="1"/>
  <c r="CF123" i="1"/>
  <c r="CF91" i="1" s="1"/>
  <c r="BY91" i="1"/>
  <c r="CH123" i="1"/>
  <c r="AY123" i="1" s="1"/>
  <c r="AB59" i="1"/>
  <c r="O59" i="1" s="1"/>
  <c r="CY15" i="8" s="1"/>
  <c r="EX15" i="8"/>
  <c r="F328" i="1"/>
  <c r="F16" i="2" s="1"/>
  <c r="F18" i="2" s="1"/>
  <c r="AT346" i="1"/>
  <c r="AT18" i="1" s="1"/>
  <c r="AB123" i="1"/>
  <c r="GM93" i="1"/>
  <c r="DN15" i="8"/>
  <c r="W26" i="1"/>
  <c r="DM15" i="8"/>
  <c r="GB15" i="8"/>
  <c r="F79" i="1"/>
  <c r="U310" i="1"/>
  <c r="CW15" i="8"/>
  <c r="ET15" i="8"/>
  <c r="DB15" i="8"/>
  <c r="P310" i="1"/>
  <c r="DC15" i="8"/>
  <c r="CX15" i="8"/>
  <c r="EU15" i="8"/>
  <c r="F83" i="1"/>
  <c r="W310" i="1"/>
  <c r="AU22" i="1"/>
  <c r="U26" i="1"/>
  <c r="F81" i="1"/>
  <c r="AU346" i="1"/>
  <c r="AU18" i="1" s="1"/>
  <c r="CF59" i="1"/>
  <c r="AW59" i="1" s="1"/>
  <c r="BY26" i="1"/>
  <c r="CI59" i="1"/>
  <c r="AZ59" i="1" s="1"/>
  <c r="AP59" i="1"/>
  <c r="II24" i="8"/>
  <c r="EV24" i="8"/>
  <c r="IH24" i="8"/>
  <c r="Y59" i="1"/>
  <c r="AY59" i="1"/>
  <c r="AV59" i="1"/>
  <c r="P26" i="1"/>
  <c r="AK26" i="1"/>
  <c r="F62" i="1"/>
  <c r="Y202" i="1"/>
  <c r="F244" i="1"/>
  <c r="GN204" i="1"/>
  <c r="CB217" i="1" s="1"/>
  <c r="CA217" i="1"/>
  <c r="P249" i="1"/>
  <c r="F283" i="1"/>
  <c r="CA59" i="1"/>
  <c r="AL249" i="1"/>
  <c r="Y280" i="1"/>
  <c r="CH249" i="1"/>
  <c r="AY280" i="1"/>
  <c r="R26" i="1"/>
  <c r="F73" i="1"/>
  <c r="R310" i="1"/>
  <c r="BA249" i="1"/>
  <c r="F300" i="1"/>
  <c r="BB18" i="1"/>
  <c r="F359" i="1"/>
  <c r="GN251" i="1"/>
  <c r="CB280" i="1" s="1"/>
  <c r="CA280" i="1"/>
  <c r="Q91" i="1"/>
  <c r="F135" i="1"/>
  <c r="AO18" i="1"/>
  <c r="F350" i="1"/>
  <c r="CE202" i="1"/>
  <c r="AV217" i="1"/>
  <c r="AP155" i="1"/>
  <c r="T249" i="1"/>
  <c r="F301" i="1"/>
  <c r="BD18" i="1"/>
  <c r="F371" i="1"/>
  <c r="CE249" i="1"/>
  <c r="AV280" i="1"/>
  <c r="R155" i="1"/>
  <c r="F184" i="1"/>
  <c r="R91" i="1"/>
  <c r="F137" i="1"/>
  <c r="AP249" i="1"/>
  <c r="F289" i="1"/>
  <c r="AP91" i="1"/>
  <c r="F132" i="1"/>
  <c r="AK249" i="1"/>
  <c r="X280" i="1"/>
  <c r="P91" i="1"/>
  <c r="F126" i="1"/>
  <c r="AD26" i="1"/>
  <c r="Q59" i="1"/>
  <c r="F220" i="1"/>
  <c r="P202" i="1"/>
  <c r="CB170" i="1"/>
  <c r="AY217" i="1"/>
  <c r="CI155" i="1"/>
  <c r="AV155" i="1"/>
  <c r="F175" i="1"/>
  <c r="W249" i="1"/>
  <c r="F304" i="1"/>
  <c r="BC18" i="1"/>
  <c r="F362" i="1"/>
  <c r="CA170" i="1"/>
  <c r="T155" i="1"/>
  <c r="F191" i="1"/>
  <c r="AW217" i="1"/>
  <c r="CF202" i="1"/>
  <c r="AZ217" i="1"/>
  <c r="CI202" i="1"/>
  <c r="F85" i="1"/>
  <c r="X26" i="1"/>
  <c r="O217" i="1"/>
  <c r="CY21" i="8" s="1"/>
  <c r="AB202" i="1"/>
  <c r="S155" i="1"/>
  <c r="F185" i="1"/>
  <c r="AV123" i="1"/>
  <c r="CE91" i="1"/>
  <c r="S249" i="1"/>
  <c r="F295" i="1"/>
  <c r="CB59" i="1"/>
  <c r="AP202" i="1"/>
  <c r="F226" i="1"/>
  <c r="Y155" i="1"/>
  <c r="F197" i="1"/>
  <c r="X155" i="1"/>
  <c r="F196" i="1"/>
  <c r="Q155" i="1" l="1"/>
  <c r="IF23" i="8"/>
  <c r="FR23" i="8"/>
  <c r="FN23" i="8"/>
  <c r="DO23" i="8"/>
  <c r="FE23" i="8"/>
  <c r="DN23" i="8"/>
  <c r="GE23" i="8"/>
  <c r="FC23" i="8"/>
  <c r="DH23" i="8"/>
  <c r="DS23" i="8"/>
  <c r="DI23" i="8"/>
  <c r="IG23" i="8"/>
  <c r="Q249" i="1"/>
  <c r="DA23" i="8"/>
  <c r="EZ23" i="8"/>
  <c r="DF23" i="8"/>
  <c r="FP23" i="8"/>
  <c r="FH23" i="8"/>
  <c r="DE23" i="8"/>
  <c r="FF23" i="8"/>
  <c r="FB23" i="8"/>
  <c r="AX346" i="1"/>
  <c r="F353" i="1" s="1"/>
  <c r="F317" i="1"/>
  <c r="FE24" i="8"/>
  <c r="FC24" i="8"/>
  <c r="GE24" i="8"/>
  <c r="IF24" i="8"/>
  <c r="FN24" i="8"/>
  <c r="FR24" i="8"/>
  <c r="FP24" i="8"/>
  <c r="DG24" i="8"/>
  <c r="FH24" i="8"/>
  <c r="V346" i="1"/>
  <c r="V18" i="1" s="1"/>
  <c r="CX24" i="8"/>
  <c r="EU24" i="8"/>
  <c r="FB24" i="8"/>
  <c r="W22" i="1"/>
  <c r="DM24" i="8"/>
  <c r="F325" i="1"/>
  <c r="CZ24" i="8"/>
  <c r="FF24" i="8"/>
  <c r="BA346" i="1"/>
  <c r="DW24" i="8"/>
  <c r="IG24" i="8"/>
  <c r="EZ24" i="8"/>
  <c r="U22" i="1"/>
  <c r="ET24" i="8"/>
  <c r="CW24" i="8"/>
  <c r="DB24" i="8"/>
  <c r="IK15" i="8"/>
  <c r="IK24" i="8"/>
  <c r="P346" i="1"/>
  <c r="DC24" i="8"/>
  <c r="T22" i="1"/>
  <c r="DL24" i="8"/>
  <c r="CF249" i="1"/>
  <c r="S346" i="1"/>
  <c r="S18" i="1" s="1"/>
  <c r="AZ280" i="1"/>
  <c r="F291" i="1" s="1"/>
  <c r="AB249" i="1"/>
  <c r="F292" i="1"/>
  <c r="DA19" i="8"/>
  <c r="V22" i="1"/>
  <c r="F356" i="1"/>
  <c r="F333" i="1"/>
  <c r="DS19" i="8"/>
  <c r="DI19" i="8"/>
  <c r="AW170" i="1"/>
  <c r="IH21" i="8"/>
  <c r="II21" i="8"/>
  <c r="EV21" i="8"/>
  <c r="IK21" i="8"/>
  <c r="DK21" i="8"/>
  <c r="FR21" i="8"/>
  <c r="IG21" i="8"/>
  <c r="DF21" i="8"/>
  <c r="EZ21" i="8"/>
  <c r="GE21" i="8"/>
  <c r="FC21" i="8"/>
  <c r="FE21" i="8"/>
  <c r="FP21" i="8"/>
  <c r="DN21" i="8"/>
  <c r="DE21" i="8"/>
  <c r="FH21" i="8"/>
  <c r="IF21" i="8"/>
  <c r="DH21" i="8"/>
  <c r="FF21" i="8"/>
  <c r="FN21" i="8"/>
  <c r="FB21" i="8"/>
  <c r="T346" i="1"/>
  <c r="F367" i="1" s="1"/>
  <c r="F331" i="1"/>
  <c r="FN19" i="8"/>
  <c r="IH19" i="8"/>
  <c r="EV19" i="8"/>
  <c r="AW123" i="1"/>
  <c r="IK19" i="8"/>
  <c r="II19" i="8"/>
  <c r="X202" i="1"/>
  <c r="F243" i="1"/>
  <c r="FB19" i="8"/>
  <c r="GE19" i="8"/>
  <c r="FC19" i="8"/>
  <c r="FE19" i="8"/>
  <c r="IG19" i="8"/>
  <c r="EZ19" i="8"/>
  <c r="IF19" i="8"/>
  <c r="AY155" i="1"/>
  <c r="DH19" i="8"/>
  <c r="FP19" i="8"/>
  <c r="FH19" i="8"/>
  <c r="DK19" i="8"/>
  <c r="FF19" i="8"/>
  <c r="FR19" i="8"/>
  <c r="F178" i="1"/>
  <c r="CH91" i="1"/>
  <c r="BA22" i="1"/>
  <c r="IK17" i="8"/>
  <c r="FR17" i="8"/>
  <c r="EV17" i="8"/>
  <c r="II17" i="8"/>
  <c r="IH17" i="8"/>
  <c r="FH17" i="8"/>
  <c r="O170" i="1"/>
  <c r="CY19" i="8" s="1"/>
  <c r="AB155" i="1"/>
  <c r="FE17" i="8"/>
  <c r="FP17" i="8"/>
  <c r="FN17" i="8"/>
  <c r="DH17" i="8"/>
  <c r="IF17" i="8"/>
  <c r="IG17" i="8"/>
  <c r="FF17" i="8"/>
  <c r="FB17" i="8"/>
  <c r="FC17" i="8"/>
  <c r="GE17" i="8"/>
  <c r="EZ17" i="8"/>
  <c r="DE17" i="8"/>
  <c r="Y91" i="1"/>
  <c r="DO17" i="8"/>
  <c r="F149" i="1"/>
  <c r="DN17" i="8"/>
  <c r="F330" i="1"/>
  <c r="H16" i="2" s="1"/>
  <c r="H18" i="2" s="1"/>
  <c r="X91" i="1"/>
  <c r="AZ123" i="1"/>
  <c r="F364" i="1"/>
  <c r="AB26" i="1"/>
  <c r="F150" i="1"/>
  <c r="F332" i="1"/>
  <c r="U346" i="1"/>
  <c r="F368" i="1" s="1"/>
  <c r="F313" i="1"/>
  <c r="P22" i="1"/>
  <c r="IH15" i="8"/>
  <c r="EV15" i="8"/>
  <c r="II15" i="8"/>
  <c r="FN15" i="8"/>
  <c r="FR15" i="8"/>
  <c r="CA123" i="1"/>
  <c r="GN93" i="1"/>
  <c r="CB123" i="1" s="1"/>
  <c r="AB91" i="1"/>
  <c r="O123" i="1"/>
  <c r="AY26" i="1"/>
  <c r="DH15" i="8"/>
  <c r="DF15" i="8"/>
  <c r="W346" i="1"/>
  <c r="W18" i="1" s="1"/>
  <c r="FP15" i="8"/>
  <c r="Y26" i="1"/>
  <c r="DO15" i="8"/>
  <c r="FF15" i="8"/>
  <c r="IF15" i="8"/>
  <c r="F334" i="1"/>
  <c r="FH15" i="8"/>
  <c r="FB15" i="8"/>
  <c r="AP26" i="1"/>
  <c r="DI15" i="8"/>
  <c r="DS15" i="8"/>
  <c r="F64" i="1"/>
  <c r="DE15" i="8"/>
  <c r="FE15" i="8"/>
  <c r="DK15" i="8"/>
  <c r="DA15" i="8"/>
  <c r="IG15" i="8"/>
  <c r="EZ15" i="8"/>
  <c r="GE15" i="8"/>
  <c r="FC15" i="8"/>
  <c r="CI26" i="1"/>
  <c r="F365" i="1"/>
  <c r="CF26" i="1"/>
  <c r="AP310" i="1"/>
  <c r="AV26" i="1"/>
  <c r="F68" i="1"/>
  <c r="F86" i="1"/>
  <c r="F67" i="1"/>
  <c r="AY310" i="1"/>
  <c r="AS59" i="1"/>
  <c r="CB26" i="1"/>
  <c r="X249" i="1"/>
  <c r="F306" i="1"/>
  <c r="X310" i="1"/>
  <c r="AZ155" i="1"/>
  <c r="F181" i="1"/>
  <c r="AR170" i="1"/>
  <c r="CA155" i="1"/>
  <c r="Q26" i="1"/>
  <c r="F71" i="1"/>
  <c r="Q310" i="1"/>
  <c r="AW249" i="1"/>
  <c r="F286" i="1"/>
  <c r="P18" i="1"/>
  <c r="F349" i="1"/>
  <c r="AY202" i="1"/>
  <c r="F225" i="1"/>
  <c r="Y249" i="1"/>
  <c r="F307" i="1"/>
  <c r="O26" i="1"/>
  <c r="F61" i="1"/>
  <c r="CA249" i="1"/>
  <c r="AR280" i="1"/>
  <c r="F70" i="1"/>
  <c r="AZ26" i="1"/>
  <c r="F228" i="1"/>
  <c r="AZ202" i="1"/>
  <c r="F222" i="1"/>
  <c r="AV202" i="1"/>
  <c r="CB249" i="1"/>
  <c r="AS280" i="1"/>
  <c r="Y310" i="1"/>
  <c r="O249" i="1"/>
  <c r="F282" i="1"/>
  <c r="AV91" i="1"/>
  <c r="F128" i="1"/>
  <c r="AV249" i="1"/>
  <c r="F285" i="1"/>
  <c r="AY249" i="1"/>
  <c r="F288" i="1"/>
  <c r="AS170" i="1"/>
  <c r="CB155" i="1"/>
  <c r="AW202" i="1"/>
  <c r="F223" i="1"/>
  <c r="AV310" i="1"/>
  <c r="AY91" i="1"/>
  <c r="F131" i="1"/>
  <c r="AW26" i="1"/>
  <c r="F65" i="1"/>
  <c r="R22" i="1"/>
  <c r="F324" i="1"/>
  <c r="R346" i="1"/>
  <c r="AR217" i="1"/>
  <c r="CA202" i="1"/>
  <c r="BA18" i="1"/>
  <c r="F366" i="1"/>
  <c r="F219" i="1"/>
  <c r="O202" i="1"/>
  <c r="CA26" i="1"/>
  <c r="AR59" i="1"/>
  <c r="AS217" i="1"/>
  <c r="CB202" i="1"/>
  <c r="AX18" i="1" l="1"/>
  <c r="AZ249" i="1"/>
  <c r="F361" i="1"/>
  <c r="F343" i="1"/>
  <c r="F369" i="1"/>
  <c r="T18" i="1"/>
  <c r="DK23" i="8"/>
  <c r="DQ23" i="8"/>
  <c r="DU23" i="8"/>
  <c r="DP23" i="8"/>
  <c r="FM23" i="8"/>
  <c r="DF17" i="8"/>
  <c r="FM24" i="8"/>
  <c r="DO24" i="8"/>
  <c r="DN24" i="8"/>
  <c r="AY22" i="1"/>
  <c r="DH24" i="8"/>
  <c r="AP22" i="1"/>
  <c r="DS24" i="8"/>
  <c r="DI24" i="8"/>
  <c r="DE24" i="8"/>
  <c r="DA24" i="8"/>
  <c r="F176" i="1"/>
  <c r="AW310" i="1"/>
  <c r="F316" i="1" s="1"/>
  <c r="AW155" i="1"/>
  <c r="AW91" i="1"/>
  <c r="F129" i="1"/>
  <c r="FM19" i="8"/>
  <c r="DF19" i="8"/>
  <c r="DQ21" i="8"/>
  <c r="DU21" i="8"/>
  <c r="FM21" i="8"/>
  <c r="DP21" i="8"/>
  <c r="DP19" i="8"/>
  <c r="DQ19" i="8"/>
  <c r="DU19" i="8"/>
  <c r="F172" i="1"/>
  <c r="O155" i="1"/>
  <c r="AZ91" i="1"/>
  <c r="DK17" i="8"/>
  <c r="FM17" i="8"/>
  <c r="O310" i="1"/>
  <c r="CY17" i="8"/>
  <c r="U18" i="1"/>
  <c r="F134" i="1"/>
  <c r="AZ310" i="1"/>
  <c r="F125" i="1"/>
  <c r="O91" i="1"/>
  <c r="CB91" i="1"/>
  <c r="AS123" i="1"/>
  <c r="AR123" i="1"/>
  <c r="CA91" i="1"/>
  <c r="DP15" i="8"/>
  <c r="F370" i="1"/>
  <c r="DQ15" i="8"/>
  <c r="DU15" i="8"/>
  <c r="FM15" i="8"/>
  <c r="AP346" i="1"/>
  <c r="F355" i="1" s="1"/>
  <c r="F319" i="1"/>
  <c r="G16" i="2" s="1"/>
  <c r="G18" i="2" s="1"/>
  <c r="AY346" i="1"/>
  <c r="AY18" i="1" s="1"/>
  <c r="F318" i="1"/>
  <c r="AR26" i="1"/>
  <c r="F87" i="1"/>
  <c r="J16" i="2"/>
  <c r="J18" i="2" s="1"/>
  <c r="F245" i="1"/>
  <c r="AR202" i="1"/>
  <c r="R18" i="1"/>
  <c r="F360" i="1"/>
  <c r="AR249" i="1"/>
  <c r="F308" i="1"/>
  <c r="AS155" i="1"/>
  <c r="F187" i="1"/>
  <c r="Q22" i="1"/>
  <c r="Q346" i="1"/>
  <c r="F322" i="1"/>
  <c r="Y22" i="1"/>
  <c r="Y346" i="1"/>
  <c r="F337" i="1"/>
  <c r="F341" i="1" s="1"/>
  <c r="AS26" i="1"/>
  <c r="F76" i="1"/>
  <c r="AS249" i="1"/>
  <c r="F297" i="1"/>
  <c r="X22" i="1"/>
  <c r="X346" i="1"/>
  <c r="F336" i="1"/>
  <c r="F340" i="1" s="1"/>
  <c r="AV22" i="1"/>
  <c r="AV346" i="1"/>
  <c r="F315" i="1"/>
  <c r="AS202" i="1"/>
  <c r="F234" i="1"/>
  <c r="AR155" i="1"/>
  <c r="F198" i="1"/>
  <c r="AW22" i="1" l="1"/>
  <c r="AZ22" i="1"/>
  <c r="DK24" i="8"/>
  <c r="DF24" i="8"/>
  <c r="O22" i="1"/>
  <c r="CY24" i="8"/>
  <c r="AW346" i="1"/>
  <c r="F321" i="1"/>
  <c r="AZ346" i="1"/>
  <c r="AZ18" i="1" s="1"/>
  <c r="AS310" i="1"/>
  <c r="AS346" i="1" s="1"/>
  <c r="DQ17" i="8"/>
  <c r="DU17" i="8"/>
  <c r="F312" i="1"/>
  <c r="F339" i="1" s="1"/>
  <c r="F342" i="1" s="1"/>
  <c r="F344" i="1" s="1"/>
  <c r="O346" i="1"/>
  <c r="O18" i="1" s="1"/>
  <c r="DP17" i="8"/>
  <c r="AP18" i="1"/>
  <c r="F151" i="1"/>
  <c r="AR91" i="1"/>
  <c r="AS91" i="1"/>
  <c r="F140" i="1"/>
  <c r="AR310" i="1"/>
  <c r="F354" i="1"/>
  <c r="AW18" i="1"/>
  <c r="F352" i="1"/>
  <c r="AV18" i="1"/>
  <c r="F351" i="1"/>
  <c r="Y18" i="1"/>
  <c r="F373" i="1"/>
  <c r="X18" i="1"/>
  <c r="F372" i="1"/>
  <c r="Q18" i="1"/>
  <c r="F358" i="1"/>
  <c r="F327" i="1" l="1"/>
  <c r="E16" i="2" s="1"/>
  <c r="DQ24" i="8"/>
  <c r="DU24" i="8"/>
  <c r="AR346" i="1"/>
  <c r="AR18" i="1" s="1"/>
  <c r="IK8" i="1"/>
  <c r="DP24" i="8"/>
  <c r="AS22" i="1"/>
  <c r="F357" i="1"/>
  <c r="F348" i="1"/>
  <c r="AR22" i="1"/>
  <c r="F338" i="1"/>
  <c r="E18" i="2"/>
  <c r="I16" i="2"/>
  <c r="I18" i="2" s="1"/>
  <c r="AS18" i="1"/>
  <c r="F363" i="1"/>
  <c r="F374" i="1" l="1"/>
</calcChain>
</file>

<file path=xl/comments1.xml><?xml version="1.0" encoding="utf-8"?>
<comments xmlns="http://schemas.openxmlformats.org/spreadsheetml/2006/main">
  <authors>
    <author>Асеева Виктория Юрьевна</author>
  </authors>
  <commentList>
    <comment ref="C7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Объекта (Акта) -&gt; Должностные лица -&gt; Инвестор -&gt; Организация</t>
        </r>
      </text>
    </comment>
    <comment ref="J7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Должностные лица -&gt; Инвестор -&gt; по ОКПО</t>
        </r>
      </text>
    </comment>
    <comment ref="C8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Объекта (Акта) -&gt; Должностные лица -&gt; Заказчик -&gt; Организация</t>
        </r>
      </text>
    </comment>
    <comment ref="J8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Должностные лица -&gt; Заказчик -&gt; по ОКПО</t>
        </r>
      </text>
    </comment>
    <comment ref="C9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Объекта (Акта) -&gt; Должностные лица -&gt; Генподрядчик -&gt; Организация</t>
        </r>
      </text>
    </comment>
    <comment ref="J9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Должностные лица -&gt; Генподрядчик -&gt; по ОКПО</t>
        </r>
      </text>
    </comment>
    <comment ref="C10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Объекта (Акта) -&gt; Должностные лица -&gt; Субподрядчик -&gt; Организация</t>
        </r>
      </text>
    </comment>
    <comment ref="J10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Должностные лица -&gt; Субподрядчик -&gt; по ОКПО</t>
        </r>
      </text>
    </comment>
    <comment ref="J13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Бухгалтерские реквизиты -&gt; Вид деятельности по ОКДП</t>
        </r>
      </text>
    </comment>
    <comment ref="J14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Бухгалтерские реквизиты -&gt; Договор подряда №</t>
        </r>
      </text>
    </comment>
    <comment ref="J15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Бухгалтерские реквизиты -&gt; Договор подряда -&gt; Дата</t>
        </r>
      </text>
    </comment>
    <comment ref="J16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Бухгалтерские реквизиты -&gt; Вид операции</t>
        </r>
      </text>
    </comment>
    <comment ref="G20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Описание -&gt; Номер документа</t>
        </r>
      </text>
    </comment>
    <comment ref="H20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Акта -&gt; Дата утверждения</t>
        </r>
      </text>
    </comment>
    <comment ref="F58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58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7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71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84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84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97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97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99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99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0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01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03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03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1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16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29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29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3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31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45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45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58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58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60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60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74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74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7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76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189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189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C196" authorId="0" shapeId="0">
      <text>
        <r>
          <rPr>
            <sz val="9"/>
            <color indexed="81"/>
            <rFont val="Tahoma"/>
            <family val="2"/>
            <charset val="204"/>
          </rPr>
          <t>ДУ1.1, ДУ1.2, ДУ1.3</t>
        </r>
      </text>
    </comment>
    <comment ref="I222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222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227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227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228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228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235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235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240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240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F274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274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27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276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278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278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280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280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293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293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295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295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308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308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32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321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334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334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347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347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36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361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363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363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37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376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389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389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39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391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404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404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40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406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C412" authorId="0" shapeId="0">
      <text>
        <r>
          <rPr>
            <sz val="9"/>
            <color indexed="81"/>
            <rFont val="Tahoma"/>
            <family val="2"/>
            <charset val="204"/>
          </rPr>
          <t>ПД 1.1, 1.2, 1.3</t>
        </r>
      </text>
    </comment>
    <comment ref="I438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438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443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443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444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444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451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451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456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456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F490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490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492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492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505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505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518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518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53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531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544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544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C550" authorId="0" shapeId="0">
      <text>
        <r>
          <rPr>
            <sz val="9"/>
            <color indexed="81"/>
            <rFont val="Tahoma"/>
            <family val="2"/>
            <charset val="204"/>
          </rPr>
          <t>ПД 2.1, 2.2, 2.3</t>
        </r>
      </text>
    </comment>
    <comment ref="I576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576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581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581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582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582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589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589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594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594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F628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628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630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630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643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643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65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656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669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669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682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682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C688" authorId="0" shapeId="0">
      <text>
        <r>
          <rPr>
            <sz val="9"/>
            <color indexed="81"/>
            <rFont val="Tahoma"/>
            <family val="2"/>
            <charset val="204"/>
          </rPr>
          <t>ПД 3.1, 3.2, 3.3</t>
        </r>
      </text>
    </comment>
    <comment ref="I714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714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719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719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720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720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727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727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732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732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F76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766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768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768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78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781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794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794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807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807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820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820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833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833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84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846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859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859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872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оборудования
(в текущем уровне)</t>
        </r>
      </text>
    </comment>
    <comment ref="H872" authorId="0" shapeId="0">
      <text>
        <r>
          <rPr>
            <sz val="9"/>
            <color indexed="81"/>
            <rFont val="Tahoma"/>
            <family val="2"/>
            <charset val="204"/>
          </rPr>
          <t>Цена оборудования
за единицу
(в текущем уровне)</t>
        </r>
      </text>
    </comment>
    <comment ref="F886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886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899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899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901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901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F914" authorId="0" shapeId="0">
      <text>
        <r>
          <rPr>
            <sz val="9"/>
            <color indexed="81"/>
            <rFont val="Tahoma"/>
            <family val="2"/>
            <charset val="204"/>
          </rPr>
          <t>Сметная цена
материала
(в текущем уровне)</t>
        </r>
      </text>
    </comment>
    <comment ref="H914" authorId="0" shapeId="0">
      <text>
        <r>
          <rPr>
            <sz val="9"/>
            <color indexed="81"/>
            <rFont val="Tahoma"/>
            <family val="2"/>
            <charset val="204"/>
          </rPr>
          <t>Цена материала
за единицу
(в текущем уровне)</t>
        </r>
      </text>
    </comment>
    <comment ref="C920" authorId="0" shapeId="0">
      <text>
        <r>
          <rPr>
            <sz val="9"/>
            <color indexed="81"/>
            <rFont val="Tahoma"/>
            <family val="2"/>
            <charset val="204"/>
          </rPr>
          <t>ПД 4.2</t>
        </r>
      </text>
    </comment>
    <comment ref="I946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946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951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951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952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952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959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959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964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964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C987" authorId="0" shapeId="0">
      <text>
        <r>
          <rPr>
            <sz val="9"/>
            <color indexed="81"/>
            <rFont val="Tahoma"/>
            <family val="2"/>
            <charset val="204"/>
          </rPr>
          <t>Система противодымной вентиляции</t>
        </r>
      </text>
    </comment>
    <comment ref="I1013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1013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1018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1018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1019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1019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I1026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K1026" authorId="0" shapeId="0">
      <text>
        <r>
          <rPr>
            <sz val="9"/>
            <color indexed="81"/>
            <rFont val="Tahoma"/>
            <family val="2"/>
            <charset val="204"/>
          </rPr>
          <t>С учетом дополнительных затрат на перевозку (при их наличии)</t>
        </r>
      </text>
    </comment>
    <comment ref="I1031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K1031" authorId="0" shapeId="0">
      <text>
        <r>
          <rPr>
            <sz val="9"/>
            <color indexed="81"/>
            <rFont val="Tahoma"/>
            <family val="2"/>
            <charset val="204"/>
          </rPr>
          <t>В том числе погрузо-разгрузочные работы (при их наличии)</t>
        </r>
      </text>
    </comment>
    <comment ref="C1060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Объекта (Акта) -&gt; Должностные лица -&gt; Сдал -&gt; Должность</t>
        </r>
      </text>
    </comment>
    <comment ref="I1060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Объекта (Акта) -&gt; Должностные лица -&gt; Сдал -&gt; Ф.И.О.</t>
        </r>
      </text>
    </comment>
    <comment ref="C1063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Объекта (Акта) -&gt; Должностные лица -&gt; Принял -&gt; Должность</t>
        </r>
      </text>
    </comment>
    <comment ref="I1063" authorId="0" shapeId="0">
      <text>
        <r>
          <rPr>
            <sz val="9"/>
            <color indexed="81"/>
            <rFont val="Tahoma"/>
            <family val="2"/>
            <charset val="204"/>
          </rPr>
          <t>Не заполнены Параметры Объекта (Акта) -&gt; Должностные лица -&gt; Принял -&gt; Ф.И.О.</t>
        </r>
      </text>
    </comment>
  </commentList>
</comments>
</file>

<file path=xl/sharedStrings.xml><?xml version="1.0" encoding="utf-8"?>
<sst xmlns="http://schemas.openxmlformats.org/spreadsheetml/2006/main" count="14738" uniqueCount="782">
  <si>
    <t>Smeta.RU  (495) 974-1589</t>
  </si>
  <si>
    <t>_PS_</t>
  </si>
  <si>
    <t>Smeta.RU</t>
  </si>
  <si>
    <t>ООО "ОДСК"  Доп. раб. место  FStS-0026349</t>
  </si>
  <si>
    <t>Новая стройка 1</t>
  </si>
  <si>
    <t>Многоквартирный дом поз. 12 со встроенными нежилыми помещениями, расположенный в 32,33 микрорайонах в г. Липецк на земельном участке с кадастровым номером 48:20:0043601:295</t>
  </si>
  <si>
    <t/>
  </si>
  <si>
    <t>Комплекс из 2-х многоквартирных домов со встроенными нежилыми помещениями поз.18.1 и 18.2, расположенный в 32, 33 микрорайонах в г. Липецке на земельном участке с кадастровым номером 48:20:0043601:296. 1-й этап строительства - корпус 1 (поз.18.1)</t>
  </si>
  <si>
    <t>5.12.3.3 Система противодымной вентиляции (Лип. 12) Р</t>
  </si>
  <si>
    <t>003-2023-ОВ</t>
  </si>
  <si>
    <t>Сметные нормы списания</t>
  </si>
  <si>
    <t>Коды ценников</t>
  </si>
  <si>
    <t>ФЕР  2020 года (421пр за итогом по статьям) НОВОЕ СТРОИТЕЛЬСТВО</t>
  </si>
  <si>
    <t>Версия 1.6.0 ГСН (ГЭСН, ФЕР) и ТЕР (Методики НР (812/пр, 636/пр, 611/пр) и СП (774/пр и 317/пр) применять с 11.09.2022 г.)</t>
  </si>
  <si>
    <t>ФЕР-2020 с Изм.9 от 2021.12.20</t>
  </si>
  <si>
    <t>Поправки для базы ФЕР 2020 года от 2021.11.11 И8 Новое строительство</t>
  </si>
  <si>
    <t>ГСН</t>
  </si>
  <si>
    <t>5.12.3.3</t>
  </si>
  <si>
    <t>Система противодымной вентиляции</t>
  </si>
  <si>
    <t>ДУ1.1, ДУ1.2, ДУ1.3</t>
  </si>
  <si>
    <t>1</t>
  </si>
  <si>
    <t>20-03-003-03</t>
  </si>
  <si>
    <t>Установка вентиляторов крышных массой: до 0,4 т (ДУ1.1)</t>
  </si>
  <si>
    <t>ШТ</t>
  </si>
  <si>
    <t>ФЕР-2001, 20-03-003-03, приказ Минстроя России № 876/пр от 26.12.2019</t>
  </si>
  <si>
    <t>Поправка: Сб. 20, ОП, п.1.20.19  Наименование: Индивидуальные испытания систем вентиляции и кондиционирования воздуха</t>
  </si>
  <si>
    <t>)*1,05</t>
  </si>
  <si>
    <t>Санитарно-технические работы</t>
  </si>
  <si>
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</si>
  <si>
    <t>Вентиляция и кондиционирование</t>
  </si>
  <si>
    <t>ФЕР-20</t>
  </si>
  <si>
    <t>Поправка: Сб. 20, ОП, п.1.20.19</t>
  </si>
  <si>
    <t>Пр/812-016.0-1</t>
  </si>
  <si>
    <t>Пр/774-016.0</t>
  </si>
  <si>
    <t>1,1</t>
  </si>
  <si>
    <t>Прайс</t>
  </si>
  <si>
    <t>Вентилятор дымоудаления радиальный ВРАН6-090-ДУ400-Н-00750/6</t>
  </si>
  <si>
    <t>Оборудование, отсутствующее в СНБ</t>
  </si>
  <si>
    <t>Оборуд. КА</t>
  </si>
  <si>
    <t>189 684 +  3,1% Трансп +  1,2% Заг.скл</t>
  </si>
  <si>
    <t>3,1</t>
  </si>
  <si>
    <t>1,2</t>
  </si>
  <si>
    <t>2</t>
  </si>
  <si>
    <t>Установка вентиляторов крышных массой: до 0,4 т (ДУ1.2)</t>
  </si>
  <si>
    <t>2,1</t>
  </si>
  <si>
    <t>Вентилятор дымоудаления радиальный ВРАН6-100-ДУ400-Н-01100/6</t>
  </si>
  <si>
    <t>256 608 +  3,1% Трансп +  1,2% Заг.скл</t>
  </si>
  <si>
    <t>3</t>
  </si>
  <si>
    <t>Установка вентиляторов крышных массой: до 0,4 т (ДУ1.3)</t>
  </si>
  <si>
    <t>4</t>
  </si>
  <si>
    <t>20-02-018-01</t>
  </si>
  <si>
    <t>Установка вставок гибких к радиальным вентиляторам</t>
  </si>
  <si>
    <t>м2</t>
  </si>
  <si>
    <t>ФЕР-2001, 20-02-018-01, приказ Минстроя России № 876/пр от 26.12.2019</t>
  </si>
  <si>
    <t>4,1</t>
  </si>
  <si>
    <t>Соединитель мягкий СОМ 400-ВРАН-090А-Ц</t>
  </si>
  <si>
    <t>9 966 +  3,1% Трансп +  2% Заг.скл</t>
  </si>
  <si>
    <t>4,2</t>
  </si>
  <si>
    <t>Соединитель мягкий СОМ 400-ВРАН-090А-Ц (401-1136х635)</t>
  </si>
  <si>
    <t>12 309 +  3,1% Трансп +  2% Заг.скл</t>
  </si>
  <si>
    <t>4,3</t>
  </si>
  <si>
    <t>Соединитель мягкий СОМ 400-ВРАН-100А-Ц</t>
  </si>
  <si>
    <t>11 407 +  3,1% Трансп +  2% Заг.скл</t>
  </si>
  <si>
    <t>4,4</t>
  </si>
  <si>
    <t>Соединитель мягкий СОМ 400-ВРАН-100А-Ц (401-1268х705)</t>
  </si>
  <si>
    <t>14 872 +  3,1% Трансп +  2% Заг.скл</t>
  </si>
  <si>
    <t>5</t>
  </si>
  <si>
    <t>20-02-006-09</t>
  </si>
  <si>
    <t>Установка заслонок воздушных и клапанов воздушных КВР с электрическим или пневматическим приводом: периметром до 4000 мм</t>
  </si>
  <si>
    <t>ФЕР-2001, 20-02-006-09, приказ Минстроя России № 876/пр от 26.12.2019</t>
  </si>
  <si>
    <t>5,1</t>
  </si>
  <si>
    <t>Клапан этажный дымовой КЭД-03-1000х500-1*ф-MV220</t>
  </si>
  <si>
    <t>12 793 +  3,1% Трансп +  2% Заг.скл</t>
  </si>
  <si>
    <t>6</t>
  </si>
  <si>
    <t>20-02-006-05</t>
  </si>
  <si>
    <t>Установка заслонок воздушных и клапанов воздушных КВР с электрическим или пневматическим приводом: диаметром до 1000 мм</t>
  </si>
  <si>
    <t>ФЕР-2001, 20-02-006-05, приказ Минстроя России № 876/пр от 26.12.2019</t>
  </si>
  <si>
    <t>Поправка: Сб. 20, ОП, п.1.20.19 Наименование: Индивидуальные испытания систем вентиляции и кондиционирования воздуха</t>
  </si>
  <si>
    <t>*1,05</t>
  </si>
  <si>
    <t>6,1</t>
  </si>
  <si>
    <t>Клапан противопожарный Клапан КПУ-2Н-З-Н-900-2*ф-MB220</t>
  </si>
  <si>
    <t>22 847 +  3,1% Трансп +  2% Заг.скл</t>
  </si>
  <si>
    <t>6,2</t>
  </si>
  <si>
    <t>Клапан противопожарный Клапан КПУ-2Н-З-Н-1000-2*ф-MB220</t>
  </si>
  <si>
    <t>25 685 +  3,1% Трансп +  2% Заг.скл</t>
  </si>
  <si>
    <t>7</t>
  </si>
  <si>
    <t>20-02-002-01</t>
  </si>
  <si>
    <t>Установка решеток жалюзийных площадью в свету: до 0,5 м2</t>
  </si>
  <si>
    <t>ФЕР-2001, 20-02-002-01, приказ Минстроя России № 876/пр от 26.12.2019</t>
  </si>
  <si>
    <t>7,1</t>
  </si>
  <si>
    <t>01.7.03.04-0001-3</t>
  </si>
  <si>
    <t>Затраты на электроэнергию, потребляемую ручным инструментом ( 1 % от ОЗП)</t>
  </si>
  <si>
    <t>РУБ</t>
  </si>
  <si>
    <t>ФССЦ-2001, 01.7.03.04-0001-3, приказ Минстроя России № 294/пр от 01.06.2020 (см. тех.часть)</t>
  </si>
  <si>
    <t>7,2</t>
  </si>
  <si>
    <t>Решетка РОН 1000х500</t>
  </si>
  <si>
    <t>ФССЦ-2001, 19.2.03.01-0129, приказ Минстроя России № 876/пр от 26.12.2019</t>
  </si>
  <si>
    <t>3 597 +  3,1% Трансп +  2% Заг.скл</t>
  </si>
  <si>
    <t>8</t>
  </si>
  <si>
    <t>20-01-002-18</t>
  </si>
  <si>
    <t>Прокладка воздуховодов из листовой оцинкованной стали и алюминия класса П (плотные) толщиной: 1,0 мм, диаметром от 900 до 1000 мм</t>
  </si>
  <si>
    <t>100 м2</t>
  </si>
  <si>
    <t>ФЕР-2001, 20-01-002-18, приказ Минстроя России № 876/пр от 26.12.2019</t>
  </si>
  <si>
    <t>8,1</t>
  </si>
  <si>
    <t>Воздуховод из стали класс "В" 6=1 мм ф900 ГОСТ 19903-2015</t>
  </si>
  <si>
    <t>ФССЦ-2001, 19.1.01.02-0015, приказ Минстроя России № 876/пр от 26.12.2019</t>
  </si>
  <si>
    <t>1 186,71 +  3,1% Трансп +  2% Заг.скл</t>
  </si>
  <si>
    <t>8,2</t>
  </si>
  <si>
    <t>Воздуховод из стали класс "В" 6=1 мм ф1000 ГОСТ 19903-2015</t>
  </si>
  <si>
    <t>1 187,99 +  3,1% Трансп +  2% Заг.скл</t>
  </si>
  <si>
    <t>8,3</t>
  </si>
  <si>
    <t>08.1.02.17-0162</t>
  </si>
  <si>
    <t>Сетка тканая с квадратными ячейками № 05, оцинкованная</t>
  </si>
  <si>
    <t>ФССЦ-2001, 08.1.02.17-0162, приказ Минстроя России № 876/пр от 26.12.2019</t>
  </si>
  <si>
    <t>9</t>
  </si>
  <si>
    <t>20-01-002-15</t>
  </si>
  <si>
    <t>Прокладка воздуховодов из листовой, оцинкованной стали и алюминия класса П (плотные) толщиной: 0,9 мм, периметром до 4500 мм</t>
  </si>
  <si>
    <t>ФЕР-2001, 20-01-002-15, приказ Минстроя России № 876/пр от 26.12.2019</t>
  </si>
  <si>
    <t>9,1</t>
  </si>
  <si>
    <t>Воздуховод из стали класс "В" 6=1 мм 1000х600 ГОСТ 19903-2015</t>
  </si>
  <si>
    <t>ФССЦ-2001, 19.1.01.02-0012, приказ Минстроя России № 876/пр от 26.12.2019</t>
  </si>
  <si>
    <t>1 366,29 +  3,1% Трансп +  2% Заг.скл</t>
  </si>
  <si>
    <t>9,2</t>
  </si>
  <si>
    <t>Воздуховод из стали класс "В" 6=1 мм 1000х500 ГОСТ 19903-2015</t>
  </si>
  <si>
    <t>1 369,09 +  3,1% Трансп +  2% Заг.скл</t>
  </si>
  <si>
    <t>10</t>
  </si>
  <si>
    <t>26-01-018-01</t>
  </si>
  <si>
    <t>Изоляция плоских и криволинейных поверхностей пластинами (плитами) из вспененного каучука, вспененного полиэтилена</t>
  </si>
  <si>
    <t>10 м2</t>
  </si>
  <si>
    <t>ФЕР-2001, 26-01-018-01, приказ Минстроя России № 876/пр от 26.12.2019</t>
  </si>
  <si>
    <t>Общестроительные работы</t>
  </si>
  <si>
    <t>Теплоизоляционные работы</t>
  </si>
  <si>
    <t>ФЕР-26</t>
  </si>
  <si>
    <t>Пр/812-020.0-1</t>
  </si>
  <si>
    <t>Пр/774-020.0</t>
  </si>
  <si>
    <t>10,1</t>
  </si>
  <si>
    <t>ОгнеВент®-Базальт 20-1Ф EI 60 (20 мм)</t>
  </si>
  <si>
    <t>ФССЦ-2001, 01.2.03.04-0001, приказ Минстроя России № 876/пр от 26.12.2019</t>
  </si>
  <si>
    <t>213,33 +  3,1% Трансп +  2% Заг.скл</t>
  </si>
  <si>
    <t>10,2</t>
  </si>
  <si>
    <t>14.1.04.01-0001</t>
  </si>
  <si>
    <t>Клей на основе вспененного синтетического каучука для склеивания изоляционных материалов</t>
  </si>
  <si>
    <t>л</t>
  </si>
  <si>
    <t>ФССЦ-2001, 14.1.04.01-0001, приказ Минстроя России № 876/пр от 26.12.2019</t>
  </si>
  <si>
    <t>10,3</t>
  </si>
  <si>
    <t>14.5.09.05-0103</t>
  </si>
  <si>
    <t>Очиститель клея</t>
  </si>
  <si>
    <t>ФССЦ-2001, 14.5.09.05-0103, приказ Минстроя России № 876/пр от 26.12.2019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</si>
  <si>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</si>
  <si>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</si>
  <si>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</si>
  <si>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</si>
  <si>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</si>
  <si>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</si>
  <si>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</si>
  <si>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</si>
  <si>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</si>
  <si>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</si>
  <si>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</si>
  <si>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</si>
  <si>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</si>
  <si>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</si>
  <si>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</si>
  <si>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</si>
  <si>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</si>
  <si>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</si>
  <si>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</si>
  <si>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</si>
  <si>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</si>
  <si>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</si>
  <si>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</si>
  <si>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</si>
  <si>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</si>
  <si>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</si>
  <si>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</si>
  <si>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</si>
  <si>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</si>
  <si>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</si>
  <si>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</si>
  <si>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</si>
  <si>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</si>
  <si>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</si>
  <si>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</si>
  <si>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</si>
  <si>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</si>
  <si>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</si>
  <si>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</si>
  <si>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</si>
  <si>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</si>
  <si>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</si>
  <si>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</si>
  <si>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</si>
  <si>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</si>
  <si>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</si>
  <si>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</si>
  <si>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</si>
  <si>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</si>
  <si>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</si>
  <si>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</si>
  <si>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</si>
  <si>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</si>
  <si>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</si>
  <si>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ПД 1.1, 1.2, 1.3</t>
  </si>
  <si>
    <t>11</t>
  </si>
  <si>
    <t>20-03-003-01</t>
  </si>
  <si>
    <t>Установка вентиляторов крышных массой: до 0,1 т</t>
  </si>
  <si>
    <t>ФЕР-2001, 20-03-003-01, приказ Минстроя России № 876/пр от 26.12.2019</t>
  </si>
  <si>
    <t>11,1</t>
  </si>
  <si>
    <t>Вентилятор ОСА 301-056/А -50-Н-00400/2 000 "ВЕЗА"</t>
  </si>
  <si>
    <t>56 243 +  3,1% Трансп +  1,2% Заг.скл</t>
  </si>
  <si>
    <t>11,2</t>
  </si>
  <si>
    <t>Вентилятор ОСА 301-080/Л -50-Н-00300/4 000 "ВЕЗА"</t>
  </si>
  <si>
    <t>73 161 +  3,1% Трансп +  1,2% Заг.скл</t>
  </si>
  <si>
    <t>11,3</t>
  </si>
  <si>
    <t>Монтажная опора МОП -ОСА-056-С "ВЕЗА"</t>
  </si>
  <si>
    <t>2 969,15 +  3,1% Трансп +  1,2% Заг.скл</t>
  </si>
  <si>
    <t>11,4</t>
  </si>
  <si>
    <t>Монтажная опора МОП -ОСА-080-С "ВЕЗА"</t>
  </si>
  <si>
    <t>4 036,15 +  3,1% Трансп +  1,2% Заг.скл</t>
  </si>
  <si>
    <t>12</t>
  </si>
  <si>
    <t>12,1</t>
  </si>
  <si>
    <t>Соединитель мягкий СОМ 100-ОСА-080-Ц</t>
  </si>
  <si>
    <t>7 766 +  3,1% Трансп +  2% Заг.скл</t>
  </si>
  <si>
    <t>12,2</t>
  </si>
  <si>
    <t>Соединитель мягкий СОМ 100-ОСА-056-Ц</t>
  </si>
  <si>
    <t>4 752 +  3,1% Трансп +  2% Заг.скл</t>
  </si>
  <si>
    <t>13</t>
  </si>
  <si>
    <t>20-02-006-08</t>
  </si>
  <si>
    <t>Установка заслонок воздушных и клапанов воздушных КВР с электрическим или пневматическим приводом: периметром до 2400 мм</t>
  </si>
  <si>
    <t>ФЕР-2001, 20-02-006-08, приказ Минстроя России № 876/пр от 26.12.2019</t>
  </si>
  <si>
    <t>13,1</t>
  </si>
  <si>
    <t>Клапан КПУ-1Н-З-Н-600х500-1*ф-MV220, 000 "ВЕЗА"</t>
  </si>
  <si>
    <t>15 312 +  3,1% Трансп +  1,2% Заг.скл</t>
  </si>
  <si>
    <t>14</t>
  </si>
  <si>
    <t>14,1</t>
  </si>
  <si>
    <t>Клапан КПУ-1Н-З-Н-1000х500-1*ф-MV220, 000 "ВЕЗА"</t>
  </si>
  <si>
    <t>19 822 +  3,1% Трансп +  1,2% Заг.скл</t>
  </si>
  <si>
    <t>15</t>
  </si>
  <si>
    <t>20-02-006-03</t>
  </si>
  <si>
    <t>Установка заслонок воздушных и клапанов воздушных КВР с электрическим или пневматическим приводом: диаметром до 560 мм</t>
  </si>
  <si>
    <t>ФЕР-2001, 20-02-006-03, приказ Минстроя России № 876/пр от 26.12.2019</t>
  </si>
  <si>
    <t>15,1</t>
  </si>
  <si>
    <t>Клапан КПУ-2Н -З-Н-560-2*ф-MB220, 000 "ВЕЗА"</t>
  </si>
  <si>
    <t>16 214 +  3,1% Трансп +  1,2% Заг.скл</t>
  </si>
  <si>
    <t>16</t>
  </si>
  <si>
    <t>20-02-006-04</t>
  </si>
  <si>
    <t>Установка заслонок воздушных и клапанов воздушных КВР с электрическим или пневматическим приводом: диаметром до 800 мм</t>
  </si>
  <si>
    <t>ФЕР-2001, 20-02-006-04, приказ Минстроя России № 876/пр от 26.12.2019</t>
  </si>
  <si>
    <t>16,1</t>
  </si>
  <si>
    <t>Клапан КПУ-2Н -З-Н-800-2*ф-MB220, 000 "ВЕЗА"</t>
  </si>
  <si>
    <t>20 196 +  3,1% Трансп +  1,2% Заг.скл</t>
  </si>
  <si>
    <t>17</t>
  </si>
  <si>
    <t>17,1</t>
  </si>
  <si>
    <t>17,2</t>
  </si>
  <si>
    <t>Решетка РОН 600х500</t>
  </si>
  <si>
    <t>2 376 +  3,1% Трансп +  2% Заг.скл</t>
  </si>
  <si>
    <t>17,3</t>
  </si>
  <si>
    <t>18</t>
  </si>
  <si>
    <t>18,1</t>
  </si>
  <si>
    <t>19</t>
  </si>
  <si>
    <t>19,1</t>
  </si>
  <si>
    <t>Воздуховод из стали класс "В" 6=1 мм 600х550 ГОСТ 19903-2015</t>
  </si>
  <si>
    <t>1 380,52 +  3,1% Трансп +  2% Заг.скл</t>
  </si>
  <si>
    <t>19,2</t>
  </si>
  <si>
    <t>Воздуховод из стали класс "В" 6=1 мм 600х500 ГОСТ 19903-2015</t>
  </si>
  <si>
    <t>1 385,59 +  3,1% Трансп +  2% Заг.скл</t>
  </si>
  <si>
    <t>20</t>
  </si>
  <si>
    <t>Прокладка воздуховодов из листовой оцинкованной стали и алюминия класса П (плотные) толщиной: 1,0 мм, диаметром до 1000 мм</t>
  </si>
  <si>
    <t>20,1</t>
  </si>
  <si>
    <t>Воздуховод из стали класс "В" 6=1 мм ф560 ГОСТ 19903-2015</t>
  </si>
  <si>
    <t>1 186,84 +  3,1% Трансп +  2% Заг.скл</t>
  </si>
  <si>
    <t>20,2</t>
  </si>
  <si>
    <t>Воздуховод из стали класс "В" 6=1 мм ф800 ГОСТ 19903-2015</t>
  </si>
  <si>
    <t>1 186,83 +  3,1% Трансп +  2% Заг.скл</t>
  </si>
  <si>
    <t>20,3</t>
  </si>
  <si>
    <t>ПД 2.1, 2.2, 2.3</t>
  </si>
  <si>
    <t>21</t>
  </si>
  <si>
    <t>21,1</t>
  </si>
  <si>
    <t>Вентилятор ОСА 301-080/Л -55-Н-00400/4 000 "ВЕЗА"</t>
  </si>
  <si>
    <t>85 662,5 +  3,1% Трансп +  1,2% Заг.скл</t>
  </si>
  <si>
    <t>21,2</t>
  </si>
  <si>
    <t>22</t>
  </si>
  <si>
    <t>22,1</t>
  </si>
  <si>
    <t>23</t>
  </si>
  <si>
    <t>23,1</t>
  </si>
  <si>
    <t>24</t>
  </si>
  <si>
    <t>24,1</t>
  </si>
  <si>
    <t>25</t>
  </si>
  <si>
    <t>25,1</t>
  </si>
  <si>
    <t>25,2</t>
  </si>
  <si>
    <t>ПД 3.1, 3.2, 3.3</t>
  </si>
  <si>
    <t>26</t>
  </si>
  <si>
    <t>26,1</t>
  </si>
  <si>
    <t>Вентилятор ОСА 301-080/Л -52-Н-00300/4 000 "ВЕЗА"</t>
  </si>
  <si>
    <t>77 363 +  3,1% Трансп +  1,2% Заг.скл</t>
  </si>
  <si>
    <t>26,2</t>
  </si>
  <si>
    <t>27</t>
  </si>
  <si>
    <t>27,1</t>
  </si>
  <si>
    <t>28</t>
  </si>
  <si>
    <t>28,1</t>
  </si>
  <si>
    <t>29</t>
  </si>
  <si>
    <t>29,1</t>
  </si>
  <si>
    <t>30</t>
  </si>
  <si>
    <t>30,1</t>
  </si>
  <si>
    <t>30,2</t>
  </si>
  <si>
    <t>ПД 4.2</t>
  </si>
  <si>
    <t>31</t>
  </si>
  <si>
    <t>31,1</t>
  </si>
  <si>
    <t>Вентилятор ОСА 301-050/А -50-Н-00220/2 000 "ВЕЗА"</t>
  </si>
  <si>
    <t>46 332 +  3,1% Трансп +  1,2% Заг.скл</t>
  </si>
  <si>
    <t>31,2</t>
  </si>
  <si>
    <t>Монтажная опора МОП -ОСА-050-С "ВЕЗА"</t>
  </si>
  <si>
    <t>2 815,15 +  3,1% Трансп +  1,2% Заг.скл</t>
  </si>
  <si>
    <t>32</t>
  </si>
  <si>
    <t>32,1</t>
  </si>
  <si>
    <t>Соединитель мягкий СОМ 100-ОСА-050-Ц</t>
  </si>
  <si>
    <t>4 609 +  3,1% Трансп +  2% Заг.скл</t>
  </si>
  <si>
    <t>33</t>
  </si>
  <si>
    <t>20-02-006-07</t>
  </si>
  <si>
    <t>Установка заслонок воздушных и клапанов воздушных КВР с электрическим или пневматическим приводом: периметром до 1600 мм</t>
  </si>
  <si>
    <t>ФЕР-2001, 20-02-006-07, приказ Минстроя России № 876/пр от 26.12.2019</t>
  </si>
  <si>
    <t>33,1</t>
  </si>
  <si>
    <t>Клапан Канал-РЕГУЛЯР-40-20-F220S, 000 "ВЕЗА"</t>
  </si>
  <si>
    <t>11 429 +  3,1% Трансп +  1,2% Заг.скл</t>
  </si>
  <si>
    <t>34</t>
  </si>
  <si>
    <t>20-06-005-01</t>
  </si>
  <si>
    <t>Установка фильтров воздушных (сухих) производительностью: до 10 тыс.м3/час</t>
  </si>
  <si>
    <t>ФЕР-2001, 20-06-005-01, приказ Минстроя России № 876/пр от 26.12.2019</t>
  </si>
  <si>
    <t>34,1</t>
  </si>
  <si>
    <t>Фильтр Канал-ФКП-40-20-G4, 000 "ВЕЗА"</t>
  </si>
  <si>
    <t>4 158 +  3,1% Трансп +  2% Заг.скл</t>
  </si>
  <si>
    <t>35</t>
  </si>
  <si>
    <t>20-06-006-01</t>
  </si>
  <si>
    <t>Установка воздухонагревателей однорядных для обводного канала производительностью: до 10 тыс.м3/час</t>
  </si>
  <si>
    <t>ФЕР-2001, 20-06-006-01, приказ Минстроя России № 876/пр от 26.12.2019</t>
  </si>
  <si>
    <t>35,1</t>
  </si>
  <si>
    <t>Воздухонагреватель Канал-ЭКВ-40-20-12, 000 "ВЕЗА"</t>
  </si>
  <si>
    <t>ФССЦ-2001, 64.5.02.06-0001, приказ Минстроя России № 876/пр от 26.12.2019</t>
  </si>
  <si>
    <t>оборудование</t>
  </si>
  <si>
    <t>Оборудование по ценникам</t>
  </si>
  <si>
    <t>ОБОРУД.</t>
  </si>
  <si>
    <t>17 286,5 +  3,1% Трансп +  1,2% Заг.скл</t>
  </si>
  <si>
    <t>36</t>
  </si>
  <si>
    <t>20-03-002-01</t>
  </si>
  <si>
    <t>Установка вентиляторов осевых массой: до 0,025 т</t>
  </si>
  <si>
    <t>ФЕР-2001, 20-03-002-01, приказ Минстроя России № 876/пр от 26.12.2019</t>
  </si>
  <si>
    <t>36,1</t>
  </si>
  <si>
    <t>Вентилятор Канал-ПКВ-40-20-4-220, 000 "ВЕЗА”</t>
  </si>
  <si>
    <t>25 063,5 +  3,1% Трансп +  1,2% Заг.скл</t>
  </si>
  <si>
    <t>37</t>
  </si>
  <si>
    <t>37,1</t>
  </si>
  <si>
    <t>Гибкая вставка Канал-ГКВ-40-20</t>
  </si>
  <si>
    <t>1 248,5 +  3,1% Трансп +  2% Заг.скл</t>
  </si>
  <si>
    <t>38</t>
  </si>
  <si>
    <t>38,1</t>
  </si>
  <si>
    <t>Клапан КПУ-1Н-З-Н-800х400-1*ф-MV220, 000 "ВЕЗА"</t>
  </si>
  <si>
    <t>16 456 +  3,1% Трансп +  1,2% Заг.скл</t>
  </si>
  <si>
    <t>39</t>
  </si>
  <si>
    <t>39,1</t>
  </si>
  <si>
    <t>Клапан КПУ-2Н -З-Н-500-2*ф-MB220, 000 "ВЕЗА"</t>
  </si>
  <si>
    <t>14 839 +  3,1% Трансп +  1,2% Заг.скл</t>
  </si>
  <si>
    <t>40</t>
  </si>
  <si>
    <t>40,1</t>
  </si>
  <si>
    <t>40,2</t>
  </si>
  <si>
    <t>Решетка РОН 800х400</t>
  </si>
  <si>
    <t>2 541 +  3,1% Трансп +  2% Заг.скл</t>
  </si>
  <si>
    <t>41</t>
  </si>
  <si>
    <t>41,1</t>
  </si>
  <si>
    <t>Воздуховод из стали класс "В" 6=1 мм 800х400 ГОСТ 19903-2015</t>
  </si>
  <si>
    <t>1 380,5 +  3,1% Трансп +  2% Заг.скл</t>
  </si>
  <si>
    <t>41,2</t>
  </si>
  <si>
    <t>Воздуховод из стали класс "В" 6=1 мм 400х200 ГОСТ 19903-2015</t>
  </si>
  <si>
    <t>1 355,2 +  3,1% Трансп +  2% Заг.скл</t>
  </si>
  <si>
    <t>42</t>
  </si>
  <si>
    <t>42,1</t>
  </si>
  <si>
    <t>Воздуховод из стали класс "В" 6=1 мм ф500 ГОСТ 19903-2015</t>
  </si>
  <si>
    <t>1 186,76 +  3,1% Трансп +  2% Заг.скл</t>
  </si>
  <si>
    <t>42,2</t>
  </si>
  <si>
    <t>НР14,7</t>
  </si>
  <si>
    <t>ПН</t>
  </si>
  <si>
    <t>ИТОГО</t>
  </si>
  <si>
    <t>Итого</t>
  </si>
  <si>
    <t>СМОБ</t>
  </si>
  <si>
    <t>Сметная заработная плата (руб.)</t>
  </si>
  <si>
    <t>ВСЕГО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</si>
  <si>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</si>
  <si>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</si>
  <si>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</si>
  <si>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</si>
  <si>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</si>
  <si>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</si>
  <si>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</si>
  <si>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</si>
  <si>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</si>
  <si>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</si>
  <si>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</si>
  <si>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</si>
  <si>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</si>
  <si>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</si>
  <si>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</si>
  <si>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</si>
  <si>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</si>
  <si>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</si>
  <si>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</si>
  <si>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АЭС</t>
  </si>
  <si>
    <t>При определении сметной стоимости строительства объектов капитального строительства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</si>
  <si>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</si>
  <si>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</si>
  <si>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ВОЛОКОННО-ОПТИТЕСКИХ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</si>
  <si>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</si>
  <si>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</si>
  <si>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</si>
  <si>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ДИСПЕТЧЕРЕЗАЦИИ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</si>
  <si>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</si>
  <si>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авитранспорта</t>
  </si>
  <si>
    <t>ЗАКР</t>
  </si>
  <si>
    <t>{вкл}   -  Обслуживающие и сопутстующие работы в тоннелях при  производве работ ЗАКРЫТЫМ СПОСОБОМ   {выкл} - Обслуживающие и сопутстующие работы в тоннелях при  производве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</si>
  <si>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</si>
  <si>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</si>
  <si>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</si>
  <si>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</si>
  <si>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</si>
  <si>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</si>
  <si>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</si>
  <si>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</si>
  <si>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</si>
  <si>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</si>
  <si>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</si>
  <si>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</si>
  <si>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</si>
  <si>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</si>
  <si>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</si>
  <si>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</si>
  <si>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</si>
  <si>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</si>
  <si>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</si>
  <si>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</si>
  <si>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</si>
  <si>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</si>
  <si>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</si>
  <si>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</si>
  <si>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</si>
  <si>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</si>
  <si>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Текущий уровень цен</t>
  </si>
  <si>
    <t>Индексы за итогом</t>
  </si>
  <si>
    <t>_OBSM_</t>
  </si>
  <si>
    <t>1-100-40</t>
  </si>
  <si>
    <t>Затраты труда рабочих (Средний разряд - 4)</t>
  </si>
  <si>
    <t>чел.-ч.</t>
  </si>
  <si>
    <t>4-100-00</t>
  </si>
  <si>
    <t>Затраты труда машинистов</t>
  </si>
  <si>
    <t>91.05.05-015</t>
  </si>
  <si>
    <t>ФСЭМ-2001, 91.05.05-015 , приказ Минстроя России № 876/пр от 26.12.2019</t>
  </si>
  <si>
    <t>Краны на автомобильном ходу, грузоподъемность 16 т</t>
  </si>
  <si>
    <t>маш.-ч.</t>
  </si>
  <si>
    <t>91.06.03-047</t>
  </si>
  <si>
    <t>ФСЭМ-2001, 91.06.03-047 , приказ Минстроя России № 876/пр от 26.12.2019</t>
  </si>
  <si>
    <t>Лебедки ручные и рычажные тяговым усилием 31,39 кН (3,2 т)</t>
  </si>
  <si>
    <t>91.14.02-001</t>
  </si>
  <si>
    <t>ФСЭМ-2001, 91.14.02-001 , приказ Минстроя России № 876/пр от 26.12.2019</t>
  </si>
  <si>
    <t>Автомобили бортовые, грузоподъемность до 5 т</t>
  </si>
  <si>
    <t>01.7.15.02-0051</t>
  </si>
  <si>
    <t>ФССЦ-2001, 01.7.15.02-0051, приказ Минстроя России № 876/пр от 26.12.2019</t>
  </si>
  <si>
    <t>Болты анкерные</t>
  </si>
  <si>
    <t>т</t>
  </si>
  <si>
    <t>01.7.15.03-0042</t>
  </si>
  <si>
    <t>ФССЦ-2001, 01.7.15.03-0042, приказ Минстроя России № 876/пр от 26.12.2019</t>
  </si>
  <si>
    <t>Болты с гайками и шайбами строительные</t>
  </si>
  <si>
    <t>кг</t>
  </si>
  <si>
    <t>01.7.19.04-0031</t>
  </si>
  <si>
    <t>ФССЦ-2001, 01.7.19.04-0031, приказ Минстроя России № 876/пр от 26.12.2019</t>
  </si>
  <si>
    <t>Прокладки резиновые (пластина техническая прессованная)</t>
  </si>
  <si>
    <t>1-100-32</t>
  </si>
  <si>
    <t>Затраты труда рабочих (Средний разряд - 3,2)</t>
  </si>
  <si>
    <t>1-100-34</t>
  </si>
  <si>
    <t>Затраты труда рабочих (Средний разряд - 3,4)</t>
  </si>
  <si>
    <t>91.17.04-233</t>
  </si>
  <si>
    <t>ФСЭМ-2001, 91.17.04-233 , приказ Минстроя России № 876/пр от 26.12.2019</t>
  </si>
  <si>
    <t>Установки для сварки ручной дуговой (постоянного тока)</t>
  </si>
  <si>
    <t>01.7.11.07-0045</t>
  </si>
  <si>
    <t>ФССЦ-2001, 01.7.11.07-0045, приказ Минстроя России № 876/пр от 26.12.2019</t>
  </si>
  <si>
    <t>Электроды сварочные Э42А, диаметр 5 мм</t>
  </si>
  <si>
    <t>04.3.01.09-0014</t>
  </si>
  <si>
    <t>ФССЦ-2001, 04.3.01.09-0014, приказ Минстроя России № 876/пр от 26.12.2019</t>
  </si>
  <si>
    <t>Раствор готовый кладочный, цементный, М100</t>
  </si>
  <si>
    <t>м3</t>
  </si>
  <si>
    <t>08.4.03.02-0004</t>
  </si>
  <si>
    <t>ФССЦ-2001, 08.4.03.02-0004, приказ Минстроя России № 876/пр от 26.12.2019</t>
  </si>
  <si>
    <t>Сталь арматурная, горячекатаная, гладкая, класс А-I, диаметр 12 мм</t>
  </si>
  <si>
    <t>91.06.03-055</t>
  </si>
  <si>
    <t>ФСЭМ-2001, 91.06.03-055 , приказ Минстроя России № 876/пр от 26.12.2019</t>
  </si>
  <si>
    <t>Лебедки электрические тяговым усилием 19,62 кН (2 т)</t>
  </si>
  <si>
    <t>01.7.06.03-0023</t>
  </si>
  <si>
    <t>ФССЦ-2001, 01.7.06.03-0023, приказ Минстроя России № 876/пр от 26.12.2019</t>
  </si>
  <si>
    <t>Лента полиэтиленовая с липким слоем, марка А</t>
  </si>
  <si>
    <t>1-100-42</t>
  </si>
  <si>
    <t>Затраты труда рабочих (Средний разряд - 4,2)</t>
  </si>
  <si>
    <t>01.7.06.14-0036</t>
  </si>
  <si>
    <t>ФССЦ-2001, 01.7.06.14-0036, приказ Минстроя России № 876/пр от 26.12.2019</t>
  </si>
  <si>
    <t>Лента самоклеящаяся термоизоляционная на основе вспененного каучука для герметизации стыков рулонной теплоизоляции, 3x50 мм</t>
  </si>
  <si>
    <t>м</t>
  </si>
  <si>
    <t>01.1.02.08-0001</t>
  </si>
  <si>
    <t>ФССЦ-2001, 01.1.02.08-0001, приказ Минстроя России № 876/пр от 26.12.2019</t>
  </si>
  <si>
    <t>Прокладки из паронита ПМБ, толщина 1 мм, диаметр 50 мм</t>
  </si>
  <si>
    <t>1000 ШТ</t>
  </si>
  <si>
    <t>23.8.03.11-0652</t>
  </si>
  <si>
    <t>ФССЦ-2001, 23.8.03.11-0652, приказ Минстроя России № 876/пр от 26.12.2019</t>
  </si>
  <si>
    <t>Фланцы стальные плоские приварные из стали ВСт3сп2, ВСт3сп3, номинальное давление 1,0 МПа, номинальный диаметр 40 мм</t>
  </si>
  <si>
    <t>19.2.01.05</t>
  </si>
  <si>
    <t>Вставки гибкие</t>
  </si>
  <si>
    <t>19.3.01.02</t>
  </si>
  <si>
    <t>Заслонки унифицированные или клапаны</t>
  </si>
  <si>
    <t>19.2.03.09</t>
  </si>
  <si>
    <t>Решетки жалюзийные</t>
  </si>
  <si>
    <t>08.1.02.17</t>
  </si>
  <si>
    <t>Сетки в рамках</t>
  </si>
  <si>
    <t>19.1.01.03</t>
  </si>
  <si>
    <t>Воздуховоды металлические</t>
  </si>
  <si>
    <t>19.1.01.11</t>
  </si>
  <si>
    <t>Крепления</t>
  </si>
  <si>
    <t>Заглушки питометражных лючков</t>
  </si>
  <si>
    <t>19.3.01.01</t>
  </si>
  <si>
    <t>Дроссель-клапаны в патрубке</t>
  </si>
  <si>
    <t>12.2.05.01</t>
  </si>
  <si>
    <t>Плиты (пластины) из вспененного полиэтилена, каучука</t>
  </si>
  <si>
    <t>14.3.02.06-0001</t>
  </si>
  <si>
    <t>ФССЦ-2001, 14.3.02.06-0001, приказ Минстроя России № 876/пр от 26.12.2019</t>
  </si>
  <si>
    <t>Краска на водной основе со специальными добавками, для защиты теплоизоляционных материалов</t>
  </si>
  <si>
    <t>19.3.03.03</t>
  </si>
  <si>
    <t>Фильтры воздушные</t>
  </si>
  <si>
    <t>ГОСУДАРСТВЕННЫЕ СМЕТНЫЕ НОРМАТИВЫ (ФЕР-2020), утвержденные приказами Минстроя России от 26 декабря 2019 г.   № 876/пр (в редакции приказов Минстроя РФ от 30 марта 2020 г. № 172/пр, от 1 июня 2020 г. № 294/пр, от 30 июня 2020 г. № 352/пр,   от 20 октября 2020 г. № 636/пр, от 9 февраля 2021 г. № 51/пр, от 24 мая 2021 г. № 321/пр, от 24 июня 2021 г. № 408/пр,  от 14 октября 2021 № 746/пр, от 20 декабря 2021 № 962/пр)</t>
  </si>
  <si>
    <t>- номер последнего сформированного листа SourceOb</t>
  </si>
  <si>
    <t>SourceOb.1</t>
  </si>
  <si>
    <t>- имя последнего сформированного листа SourceOb</t>
  </si>
  <si>
    <t>- шаблон подписей и шапки, использованный последний раз (номер первой строки шаблона)</t>
  </si>
  <si>
    <t>Параметры2.xls</t>
  </si>
  <si>
    <t>- имя последнего использованного файла содержащего параметры</t>
  </si>
  <si>
    <t>Параметры Объектной сметы для автоопределения настроек</t>
  </si>
  <si>
    <t>- Режим расчета: 1 - ресурсный / 2 - с построчной индексацией (ТСН Москва) / 3 - с построчной индексацией (ТЕР, ФЕР) / 4 - с итоговой индексацией (по статьям) / 5 - с итоговой индексацией (за итогом сметы)</t>
  </si>
  <si>
    <t>- Вид документа (1 - один уровень цен / 2 - два уровня цен)</t>
  </si>
  <si>
    <t>- Расчет за итогом сметы (1 - есть / 0 - нет)</t>
  </si>
  <si>
    <t>- Уровень цен, использованный последний раз (1 - Базовый / 2 - Текущий / 3 - Расчет за итогом сметы)</t>
  </si>
  <si>
    <t>- Детализация расчета за итогом сметы (1 - на Объект (на отдельном листе) / 2 - на Объект (под сметой) / 3 - на каждую Локальную смету / 4 - на Разделы / 5 - на Подразделы)</t>
  </si>
  <si>
    <t>- Способ расчета, использованный последний раз (0 - по сводному / 1 - по статьям / 2 - оба, по статьям и по сводному)</t>
  </si>
  <si>
    <t>- Базовый уровень рассчитанный в локальной смете (0 - нет / &gt; 0 - есть)</t>
  </si>
  <si>
    <t>- номер последнего сформированного листа</t>
  </si>
  <si>
    <t>Наименование программного продукта: "Мастер сметных расчетов" v11.11, г. Орел, тел. +7 (910) 747-08-01</t>
  </si>
  <si>
    <t>Унифицированная форма № КС-2</t>
  </si>
  <si>
    <t>Утверждена постановлением Госкомстата России</t>
  </si>
  <si>
    <t>от 11.11.99. № 100</t>
  </si>
  <si>
    <t>Код</t>
  </si>
  <si>
    <t>Форма по ОКУД</t>
  </si>
  <si>
    <t>0322005</t>
  </si>
  <si>
    <t>Инвестор:</t>
  </si>
  <si>
    <t>по ОКПО</t>
  </si>
  <si>
    <t>Заказчик:</t>
  </si>
  <si>
    <t>Генподрядчик:</t>
  </si>
  <si>
    <t>Субподрядчик:</t>
  </si>
  <si>
    <t>Стройка:</t>
  </si>
  <si>
    <t>Объект:</t>
  </si>
  <si>
    <t>Шифр:</t>
  </si>
  <si>
    <t xml:space="preserve"> 5.12.3.3 Система противодымной вентиляции (Лип. 12) Р</t>
  </si>
  <si>
    <t>Вид деятельности по ОКДП</t>
  </si>
  <si>
    <t>Договор подряда</t>
  </si>
  <si>
    <t>номер</t>
  </si>
  <si>
    <t>дата</t>
  </si>
  <si>
    <t>Вид операции</t>
  </si>
  <si>
    <t>Номер документа</t>
  </si>
  <si>
    <t>Дата составления</t>
  </si>
  <si>
    <t>Отчетный период</t>
  </si>
  <si>
    <t>с</t>
  </si>
  <si>
    <t>по</t>
  </si>
  <si>
    <t>AKT</t>
  </si>
  <si>
    <t>О ПРИЕМКЕ ВЫПОЛНЕННЫХ РАБОТ</t>
  </si>
  <si>
    <t>Составлено в уровне цен : IV кв. 2024 г.</t>
  </si>
  <si>
    <t>Наименование и редакция СНБ: ФЕР-2020 с Изм.9 от 2021.12.20</t>
  </si>
  <si>
    <t xml:space="preserve">Сметная (договорная) стоимость в соответствии с договором подряда (субподряда): </t>
  </si>
  <si>
    <t>тыс.руб.</t>
  </si>
  <si>
    <t>Форма № 1б (им.Горностаева В.Е.)</t>
  </si>
  <si>
    <t xml:space="preserve"> 5.12.3.3 Система противодымной вентиляции (Лип. 12) Р </t>
  </si>
  <si>
    <t>ЛОКАЛЬНАЯ СМЕТА № 5.12.3.3</t>
  </si>
  <si>
    <t>Основание:</t>
  </si>
  <si>
    <t>Базисная цена</t>
  </si>
  <si>
    <t>Текущая цена</t>
  </si>
  <si>
    <t>Сметная стоимость</t>
  </si>
  <si>
    <t xml:space="preserve"> тыс.руб</t>
  </si>
  <si>
    <t>Средства на оплату труда</t>
  </si>
  <si>
    <t>Нормативная трудоемкость</t>
  </si>
  <si>
    <t xml:space="preserve"> чел.-ч</t>
  </si>
  <si>
    <t>Составлен в базисном уровне цен с пересчетом в текущий уровень цен по состоянию на: IV кв. 2024 г.</t>
  </si>
  <si>
    <t>№ п/п</t>
  </si>
  <si>
    <t>Шифр расценки
и коды ресурсов</t>
  </si>
  <si>
    <t>Наименование работ и затрат</t>
  </si>
  <si>
    <t>Единица измерения</t>
  </si>
  <si>
    <t>Коли- чество</t>
  </si>
  <si>
    <t>Единичная расценка,
руб.</t>
  </si>
  <si>
    <t>Поправочные коэффициэнты, нормы НР и СП</t>
  </si>
  <si>
    <t>Цена за единицу,
руб.</t>
  </si>
  <si>
    <t>ВСЕГО,
в базисном уровне цен, руб.</t>
  </si>
  <si>
    <t>Индексы пересчета,
нормы НР и СП</t>
  </si>
  <si>
    <t>ВСЕГО,
в уровне цен                IV кв. 2024 г., руб.</t>
  </si>
  <si>
    <t xml:space="preserve">Локальная смета: </t>
  </si>
  <si>
    <t xml:space="preserve"> 5.12.3.3</t>
  </si>
  <si>
    <t xml:space="preserve"> Система противодымной вентиляции</t>
  </si>
  <si>
    <t xml:space="preserve">Раздел: </t>
  </si>
  <si>
    <t xml:space="preserve">   </t>
  </si>
  <si>
    <t xml:space="preserve">   ДУ1.1, ДУ1.2, ДУ1.3</t>
  </si>
  <si>
    <t xml:space="preserve"> ДУ1.1, ДУ1.2, ДУ1.3</t>
  </si>
  <si>
    <r>
      <t>Установка вентиляторов крышных массой: до 0,4 т (ДУ1.1)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</si>
  <si>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ОЗП</t>
  </si>
  <si>
    <t xml:space="preserve">   ЭММ</t>
  </si>
  <si>
    <t xml:space="preserve">   в т.ч. ЗПМ</t>
  </si>
  <si>
    <t xml:space="preserve">   Материальные ресурсы</t>
  </si>
  <si>
    <t xml:space="preserve">   НР от ФОТ</t>
  </si>
  <si>
    <t>%</t>
  </si>
  <si>
    <t xml:space="preserve">   СП от ФОТ</t>
  </si>
  <si>
    <t xml:space="preserve">   Затраты труда рабочих</t>
  </si>
  <si>
    <t>чел-ч</t>
  </si>
  <si>
    <t>ОБОРУДОВАНИЕ:
Вентилятор дымоудаления радиальный ВРАН6-090-ДУ400-Н-00750/6</t>
  </si>
  <si>
    <t xml:space="preserve"> Расчет Баз.цены </t>
  </si>
  <si>
    <t xml:space="preserve">   189 684 +  3,1% Трансп +  1,2% Заг.скл = 197910.97</t>
  </si>
  <si>
    <t xml:space="preserve">   Итого Оборудование по позиции</t>
  </si>
  <si>
    <t xml:space="preserve">   Всего по позиции</t>
  </si>
  <si>
    <r>
      <t>Установка вентиляторов крышных массой: до 0,4 т (ДУ1.2)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</si>
  <si>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>ОБОРУДОВАНИЕ:
Вентилятор дымоудаления радиальный ВРАН6-100-ДУ400-Н-01100/6</t>
  </si>
  <si>
    <t xml:space="preserve">   256 608 +  3,1% Трансп +  1,2% Заг.скл = 267737.6</t>
  </si>
  <si>
    <r>
      <t>Установка вентиляторов крышных массой: до 0,4 т (ДУ1.3)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</si>
  <si>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r>
      <t>Установка вставок гибких к радиальным вентиляторам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</si>
  <si>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9 966 +  3,1% Трансп +  2% Заг.скл = 10480.45</t>
  </si>
  <si>
    <t xml:space="preserve">   12 309 +  3,1% Трансп +  2% Заг.скл = 12944.39</t>
  </si>
  <si>
    <t xml:space="preserve">   11 407 +  3,1% Трансп +  2% Заг.скл = 11995.83</t>
  </si>
  <si>
    <t xml:space="preserve">   14 872 +  3,1% Трансп +  2% Заг.скл = 15639.69</t>
  </si>
  <si>
    <t xml:space="preserve">   Итого Ст.мат. по позиции</t>
  </si>
  <si>
    <r>
      <t>Установка заслонок воздушных и клапанов воздушных КВР с электрическим или пневматическим приводом: периметром до 4000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</si>
  <si>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12 793 +  3,1% Трансп +  2% Заг.скл = 13453.37</t>
  </si>
  <si>
    <r>
      <t>Установка заслонок воздушных и клапанов воздушных КВР с электрическим или пневматическим приводом: диаметром до 1000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</si>
  <si>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22 847 +  3,1% Трансп +  2% Заг.скл = 24026.37</t>
  </si>
  <si>
    <t xml:space="preserve">   25 685 +  3,1% Трансп +  2% Заг.скл = 27010.86</t>
  </si>
  <si>
    <r>
      <t>Установка решеток жалюзийных площадью в свету: до 0,5 м2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</si>
  <si>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3 597 +  3,1% Трансп +  2% Заг.скл = 3782.68</t>
  </si>
  <si>
    <r>
      <t>Прокладка воздуховодов из листовой оцинкованной стали и алюминия класса П (плотные) толщиной: 1,0 мм, диаметром от 900 до 1000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</si>
  <si>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1 186,71 +  3,1% Трансп +  2% Заг.скл = 1247.97</t>
  </si>
  <si>
    <t xml:space="preserve">   1 187,99 +  3,1% Трансп +  2% Заг.скл = 1249.32</t>
  </si>
  <si>
    <r>
      <t>Прокладка воздуховодов из листовой, оцинкованной стали и алюминия класса П (плотные) толщиной: 0,9 мм, периметром до 4500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</si>
  <si>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1 366,29 +  3,1% Трансп +  2% Заг.скл = 1436.81</t>
  </si>
  <si>
    <t xml:space="preserve">   1 369,09 +  3,1% Трансп +  2% Заг.скл = 1439.76</t>
  </si>
  <si>
    <t xml:space="preserve">   213,33 +  3,1% Трансп +  2% Заг.скл = 224.34</t>
  </si>
  <si>
    <t xml:space="preserve">Итого по разделу: </t>
  </si>
  <si>
    <t>- базовый итог на Source равен базовому итогу в сформированной смете (1), не равен (0)</t>
  </si>
  <si>
    <t>в том числе:</t>
  </si>
  <si>
    <t>Оплата труда рабочих</t>
  </si>
  <si>
    <t>в том числе (по видам работ):</t>
  </si>
  <si>
    <t>01. ОЗП - Конструкции из кирпича и блоков</t>
  </si>
  <si>
    <t>02. ОЗП - Свайные работы</t>
  </si>
  <si>
    <t>03. ОЗП - Бетонные работы</t>
  </si>
  <si>
    <t>04. ОЗП - Штукатурные работы</t>
  </si>
  <si>
    <t>05. ОЗП - Облицовочные работы</t>
  </si>
  <si>
    <t>06. ОЗП - Плотничные работы</t>
  </si>
  <si>
    <t>07. ОЗП - Кровельные работы</t>
  </si>
  <si>
    <t>08. ОЗП - Монтажные работы</t>
  </si>
  <si>
    <t>09. ОЗП - Малярные работы</t>
  </si>
  <si>
    <t>10. ОЗП - Благоустройство</t>
  </si>
  <si>
    <t>11. ОЗП - Изготовление заготовок</t>
  </si>
  <si>
    <t>12. ОЗП - Монтаж лифтов</t>
  </si>
  <si>
    <t>13. ОЗП - Тех.освидетельствование лифтов</t>
  </si>
  <si>
    <t>14. ОЗП - Пусконаладочные работы</t>
  </si>
  <si>
    <t>15. ОЗП - Остальные виды работ</t>
  </si>
  <si>
    <t>16. ОЗП - Без назначенных индексов</t>
  </si>
  <si>
    <t>Эксплуатация машин и механизмов</t>
  </si>
  <si>
    <t>Оплата труда машинистов</t>
  </si>
  <si>
    <t>Стоимость материальных ресурсов</t>
  </si>
  <si>
    <t>Стоимость материальных ресурсов без учета доп. перевозки</t>
  </si>
  <si>
    <t>Стоимость материальных ресурсов Заказчика</t>
  </si>
  <si>
    <t>Стоимость материальных ресурсов Подрядчика</t>
  </si>
  <si>
    <t>Доп. перевозка материальных ресурсов</t>
  </si>
  <si>
    <t>Перевозка (за исключением доп. перевозки)</t>
  </si>
  <si>
    <t>ФОТ (справочно)</t>
  </si>
  <si>
    <t>Накладные расходы (НР)</t>
  </si>
  <si>
    <t>Сметная прибыль (СП)</t>
  </si>
  <si>
    <t>Стоимость оборудования</t>
  </si>
  <si>
    <t>Стоимость оборудования без учета доп. перевозки</t>
  </si>
  <si>
    <t>Стоимость оборудования Заказчика</t>
  </si>
  <si>
    <t>Стоимость оборудования Подрядчика</t>
  </si>
  <si>
    <t>Доп. перевозка оборудования</t>
  </si>
  <si>
    <t xml:space="preserve">Итого с НР и СП </t>
  </si>
  <si>
    <t>в том числе (работы и затраты):</t>
  </si>
  <si>
    <t>Строительные работы</t>
  </si>
  <si>
    <t>Монтажные работы</t>
  </si>
  <si>
    <t>Оборудование</t>
  </si>
  <si>
    <t>Строительно-монтажные работы (СМР)</t>
  </si>
  <si>
    <t>Справочно:</t>
  </si>
  <si>
    <t>Стоимость материальных ресурсов и оборудования (всего)</t>
  </si>
  <si>
    <t>Стоимость материальных ресурсов и оборудования Заказчика</t>
  </si>
  <si>
    <t>Стоимость материальных ресурсов и оборудования Подрядчика</t>
  </si>
  <si>
    <t>Материальные ресурсы, отсутствующие в ФРСН</t>
  </si>
  <si>
    <t>Оборудование, отсутствующее в ФРСН</t>
  </si>
  <si>
    <t>Трудозатраты рабочих</t>
  </si>
  <si>
    <t xml:space="preserve">   ПД 1.1, 1.2, 1.3</t>
  </si>
  <si>
    <t xml:space="preserve"> ПД 1.1, 1.2, 1.3</t>
  </si>
  <si>
    <r>
      <t>Установка вентиляторов крышных массой: до 0,1 т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</si>
  <si>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>ОБОРУДОВАНИЕ:
Вентилятор ОСА 301-056/А -50-Н-00400/2 000 "ВЕЗА"</t>
  </si>
  <si>
    <t xml:space="preserve">   56 243 +  3,1% Трансп +  1,2% Заг.скл = 58682.37</t>
  </si>
  <si>
    <t>ОБОРУДОВАНИЕ:
Вентилятор ОСА 301-080/Л -50-Н-00300/4 000 "ВЕЗА"</t>
  </si>
  <si>
    <t xml:space="preserve">   73 161 +  3,1% Трансп +  1,2% Заг.скл = 76334.14</t>
  </si>
  <si>
    <t>ОБОРУДОВАНИЕ:
Монтажная опора МОП -ОСА-056-С "ВЕЗА"</t>
  </si>
  <si>
    <t xml:space="preserve">   2 969,15 +  3,1% Трансп +  1,2% Заг.скл = 3097.92</t>
  </si>
  <si>
    <t>ОБОРУДОВАНИЕ:
Монтажная опора МОП -ОСА-080-С "ВЕЗА"</t>
  </si>
  <si>
    <t xml:space="preserve">   4 036,15 +  3,1% Трансп +  1,2% Заг.скл = 4211.21</t>
  </si>
  <si>
    <t xml:space="preserve">   7 766 +  3,1% Трансп +  2% Заг.скл = 8166.89</t>
  </si>
  <si>
    <t xml:space="preserve">   4 752 +  3,1% Трансп +  2% Заг.скл = 4997.3</t>
  </si>
  <si>
    <r>
      <t>Установка заслонок воздушных и клапанов воздушных КВР с электрическим или пневматическим приводом: периметром до 2400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</si>
  <si>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>ОБОРУДОВАНИЕ:
Клапан КПУ-1Н-З-Н-600х500-1*ф-MV220, 000 "ВЕЗА"</t>
  </si>
  <si>
    <t xml:space="preserve">   15 312 +  3,1% Трансп +  1,2% Заг.скл = 15976.11</t>
  </si>
  <si>
    <t>ОБОРУДОВАНИЕ:
Клапан КПУ-1Н-З-Н-1000х500-1*ф-MV220, 000 "ВЕЗА"</t>
  </si>
  <si>
    <t xml:space="preserve">   19 822 +  3,1% Трансп +  1,2% Заг.скл = 20681.72</t>
  </si>
  <si>
    <r>
      <t>Установка заслонок воздушных и клапанов воздушных КВР с электрическим или пневматическим приводом: диаметром до 560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</si>
  <si>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>ОБОРУДОВАНИЕ:
Клапан КПУ-2Н -З-Н-560-2*ф-MB220, 000 "ВЕЗА"</t>
  </si>
  <si>
    <t xml:space="preserve">   16 214 +  3,1% Трансп +  1,2% Заг.скл = 16917.23</t>
  </si>
  <si>
    <r>
      <t>Установка заслонок воздушных и клапанов воздушных КВР с электрическим или пневматическим приводом: диаметром до 800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</si>
  <si>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>ОБОРУДОВАНИЕ:
Клапан КПУ-2Н -З-Н-800-2*ф-MB220, 000 "ВЕЗА"</t>
  </si>
  <si>
    <t xml:space="preserve">   20 196 +  3,1% Трансп +  1,2% Заг.скл = 21071.94</t>
  </si>
  <si>
    <t xml:space="preserve">   2 376 +  3,1% Трансп +  2% Заг.скл = 2498.65</t>
  </si>
  <si>
    <t xml:space="preserve">   1 380,52 +  3,1% Трансп +  2% Заг.скл = 1451.79</t>
  </si>
  <si>
    <t xml:space="preserve">   1 385,59 +  3,1% Трансп +  2% Заг.скл = 1457.11</t>
  </si>
  <si>
    <r>
      <t>Прокладка воздуховодов из листовой оцинкованной стали и алюминия класса П (плотные) толщиной: 1,0 мм, диаметром до 1000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</si>
  <si>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1 186,84 +  3,1% Трансп +  2% Заг.скл = 1248.1</t>
  </si>
  <si>
    <t xml:space="preserve">   1 186,83 +  3,1% Трансп +  2% Заг.скл = 1248.09</t>
  </si>
  <si>
    <t xml:space="preserve">   ПД 2.1, 2.2, 2.3</t>
  </si>
  <si>
    <t xml:space="preserve"> ПД 2.1, 2.2, 2.3</t>
  </si>
  <si>
    <t>ОБОРУДОВАНИЕ:
Вентилятор ОСА 301-080/Л -55-Н-00400/4 000 "ВЕЗА"</t>
  </si>
  <si>
    <t xml:space="preserve">   85 662,5 +  3,1% Трансп +  1,2% Заг.скл = 89377.86</t>
  </si>
  <si>
    <t xml:space="preserve">   ПД 3.1, 3.2, 3.3</t>
  </si>
  <si>
    <t xml:space="preserve"> ПД 3.1, 3.2, 3.3</t>
  </si>
  <si>
    <t>ОБОРУДОВАНИЕ:
Вентилятор ОСА 301-080/Л -52-Н-00300/4 000 "ВЕЗА"</t>
  </si>
  <si>
    <t xml:space="preserve">   77 363 +  3,1% Трансп +  1,2% Заг.скл = 80718.39</t>
  </si>
  <si>
    <t xml:space="preserve">   ПД 4.2</t>
  </si>
  <si>
    <t xml:space="preserve"> ПД 4.2</t>
  </si>
  <si>
    <t>ОБОРУДОВАНИЕ:
Вентилятор ОСА 301-050/А -50-Н-00220/2 000 "ВЕЗА"</t>
  </si>
  <si>
    <t xml:space="preserve">   46 332 +  3,1% Трансп +  1,2% Заг.скл = 48341.51</t>
  </si>
  <si>
    <t>ОБОРУДОВАНИЕ:
Монтажная опора МОП -ОСА-050-С "ВЕЗА"</t>
  </si>
  <si>
    <t xml:space="preserve">   2 815,15 +  3,1% Трансп +  1,2% Заг.скл = 2937.25</t>
  </si>
  <si>
    <t xml:space="preserve">   4 609 +  3,1% Трансп +  2% Заг.скл = 4846.92</t>
  </si>
  <si>
    <r>
      <t>Установка заслонок воздушных и клапанов воздушных КВР с электрическим или пневматическим приводом: периметром до 1600 мм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</si>
  <si>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>ОБОРУДОВАНИЕ:
Клапан Канал-РЕГУЛЯР-40-20-F220S, 000 "ВЕЗА"</t>
  </si>
  <si>
    <t xml:space="preserve">   11 429 +  3,1% Трансп +  1,2% Заг.скл = 11924.7</t>
  </si>
  <si>
    <r>
      <t>Установка фильтров воздушных (сухих) производительностью: до 10 тыс.м3/час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</si>
  <si>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 xml:space="preserve">   4 158 +  3,1% Трансп +  2% Заг.скл = 4372.64</t>
  </si>
  <si>
    <r>
      <t>Установка воздухонагревателей однорядных для обводного канала производительностью: до 10 тыс.м3/час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</si>
  <si>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>ОБОРУДОВАНИЕ:
Воздухонагреватель Канал-ЭКВ-40-20-12, 000 "ВЕЗА"</t>
  </si>
  <si>
    <t xml:space="preserve">   17 286,5 +  3,1% Трансп +  1,2% Заг.скл = 18036.25</t>
  </si>
  <si>
    <r>
      <t>Установка вентиляторов осевых массой: до 0,025 т</t>
    </r>
    <r>
      <rPr>
        <sz val="8"/>
        <color rgb="FF0000FF"/>
        <rFont val="Arial"/>
        <family val="2"/>
        <charset val="204"/>
      </rPr>
      <t xml:space="preserve">  (Поправка: Сб. 20, ОП, п.1.20.19) </t>
    </r>
  </si>
  <si>
    <t>ОБОРУДОВАНИЕ:
Вентилятор Канал-ПКВ-40-20-4-220, 000 "ВЕЗА”</t>
  </si>
  <si>
    <t xml:space="preserve">   25 063,5 +  3,1% Трансп +  1,2% Заг.скл = 26150.56</t>
  </si>
  <si>
    <t xml:space="preserve">   1 248,5 +  3,1% Трансп +  2% Заг.скл = 1312.94</t>
  </si>
  <si>
    <t>ОБОРУДОВАНИЕ:
Клапан КПУ-1Н-З-Н-800х400-1*ф-MV220, 000 "ВЕЗА"</t>
  </si>
  <si>
    <t xml:space="preserve">   16 456 +  3,1% Трансп +  1,2% Заг.скл = 17169.73</t>
  </si>
  <si>
    <t>ОБОРУДОВАНИЕ:
Клапан КПУ-2Н -З-Н-500-2*ф-MB220, 000 "ВЕЗА"</t>
  </si>
  <si>
    <t xml:space="preserve">   14 839 +  3,1% Трансп +  1,2% Заг.скл = 15482.6</t>
  </si>
  <si>
    <t xml:space="preserve">   2 541 +  3,1% Трансп +  2% Заг.скл = 2672.17</t>
  </si>
  <si>
    <t xml:space="preserve">   1 380,5 +  3,1% Трансп +  2% Заг.скл = 1451.77</t>
  </si>
  <si>
    <t xml:space="preserve">   1 355,2 +  3,1% Трансп +  2% Заг.скл = 1425.15</t>
  </si>
  <si>
    <t xml:space="preserve">   1 186,76 +  3,1% Трансп +  2% Заг.скл = 1248.02</t>
  </si>
  <si>
    <t xml:space="preserve">Всего по локальной смете: </t>
  </si>
  <si>
    <t xml:space="preserve">Итого: </t>
  </si>
  <si>
    <t>Лимитированные затраты от СМР:</t>
  </si>
  <si>
    <t>Зимнее удорожание</t>
  </si>
  <si>
    <t>НДС</t>
  </si>
  <si>
    <t>Всего с НДС</t>
  </si>
  <si>
    <t>Сдал:</t>
  </si>
  <si>
    <t>[должность] / [подпись]</t>
  </si>
  <si>
    <t>[расшифровка подписи]</t>
  </si>
  <si>
    <t>М.П.</t>
  </si>
  <si>
    <t>Принял:</t>
  </si>
  <si>
    <t>Исполнил:</t>
  </si>
  <si>
    <t xml:space="preserve">Ведущий инженер-сметчик сметно-расчетной службы ООО "ОДСК" </t>
  </si>
  <si>
    <t>В.Ю. Асеева</t>
  </si>
  <si>
    <t>Проверил:</t>
  </si>
  <si>
    <t>Конец</t>
  </si>
  <si>
    <t>- уровень цен, использованный последний раз (1 - базовый / 2 - текущий)</t>
  </si>
  <si>
    <t>- стоимость материалов (последний расчет)</t>
  </si>
  <si>
    <t>- стоимость оборудования (последний расчет)</t>
  </si>
  <si>
    <t>07.02.2025г.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</si>
</sst>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5" x14ac:knownFonts="1">
    <font>
      <sz val="10"/>
      <name val="Arial"/>
      <charset val="204"/>
    </font>
    <font>
      <b/>
      <sz val="10"/>
      <color indexed="12"/>
      <name val="Arial"/>
      <charset val="204"/>
    </font>
    <font>
      <b/>
      <sz val="10"/>
      <color indexed="16"/>
      <name val="Arial"/>
      <charset val="204"/>
    </font>
    <font>
      <b/>
      <sz val="10"/>
      <color indexed="20"/>
      <name val="Arial"/>
      <charset val="204"/>
    </font>
    <font>
      <b/>
      <sz val="10"/>
      <color indexed="17"/>
      <name val="Arial"/>
      <charset val="204"/>
    </font>
    <font>
      <sz val="10"/>
      <color indexed="17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14"/>
      <name val="Arial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7"/>
      <name val="Arial"/>
      <family val="2"/>
      <charset val="204"/>
    </font>
    <font>
      <b/>
      <sz val="7"/>
      <name val="Arial"/>
      <family val="2"/>
      <charset val="204"/>
    </font>
    <font>
      <sz val="9"/>
      <color indexed="81"/>
      <name val="Tahoma"/>
      <family val="2"/>
      <charset val="204"/>
    </font>
    <font>
      <sz val="10"/>
      <color rgb="FFFFFFFF"/>
      <name val="Arial"/>
      <family val="2"/>
      <charset val="204"/>
    </font>
    <font>
      <b/>
      <sz val="10"/>
      <name val="Arial"/>
      <family val="2"/>
      <charset val="204"/>
    </font>
    <font>
      <sz val="6"/>
      <name val="Arial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Arial"/>
      <family val="2"/>
      <charset val="204"/>
    </font>
    <font>
      <b/>
      <u/>
      <sz val="10"/>
      <name val="Arial"/>
      <family val="2"/>
      <charset val="204"/>
    </font>
    <font>
      <b/>
      <sz val="9"/>
      <name val="Arial"/>
      <family val="2"/>
      <charset val="204"/>
    </font>
    <font>
      <b/>
      <u/>
      <sz val="9"/>
      <name val="Arial"/>
      <family val="2"/>
      <charset val="204"/>
    </font>
    <font>
      <sz val="7"/>
      <color rgb="FF0000FF"/>
      <name val="Arial"/>
      <family val="2"/>
      <charset val="204"/>
    </font>
    <font>
      <sz val="9"/>
      <color rgb="FF800000"/>
      <name val="Arial"/>
      <family val="2"/>
      <charset val="204"/>
    </font>
    <font>
      <sz val="8"/>
      <color rgb="FF0000FF"/>
      <name val="Arial"/>
      <family val="2"/>
      <charset val="204"/>
    </font>
    <font>
      <sz val="9"/>
      <color rgb="FF0000FF"/>
      <name val="Arial"/>
      <family val="2"/>
      <charset val="204"/>
    </font>
    <font>
      <sz val="8"/>
      <color rgb="FFFF0000"/>
      <name val="Arial"/>
      <family val="2"/>
      <charset val="204"/>
    </font>
    <font>
      <sz val="9"/>
      <color rgb="FFFF0000"/>
      <name val="Arial"/>
      <family val="2"/>
      <charset val="204"/>
    </font>
    <font>
      <sz val="10"/>
      <color rgb="FFFF00FF"/>
      <name val="Arial"/>
      <family val="2"/>
      <charset val="204"/>
    </font>
    <font>
      <sz val="8"/>
      <color rgb="FFFF00FF"/>
      <name val="Arial"/>
      <family val="2"/>
      <charset val="204"/>
    </font>
    <font>
      <sz val="9"/>
      <color rgb="FFFF00FF"/>
      <name val="Arial"/>
      <family val="2"/>
      <charset val="204"/>
    </font>
    <font>
      <b/>
      <sz val="9"/>
      <color rgb="FFFF00FF"/>
      <name val="Arial"/>
      <family val="2"/>
      <charset val="204"/>
    </font>
    <font>
      <sz val="10"/>
      <color rgb="FF008000"/>
      <name val="Arial"/>
      <family val="2"/>
      <charset val="204"/>
    </font>
    <font>
      <sz val="8"/>
      <color rgb="FF008000"/>
      <name val="Arial"/>
      <family val="2"/>
      <charset val="204"/>
    </font>
    <font>
      <sz val="9"/>
      <color rgb="FF008000"/>
      <name val="Arial"/>
      <family val="2"/>
      <charset val="204"/>
    </font>
    <font>
      <b/>
      <sz val="9"/>
      <color rgb="FF008000"/>
      <name val="Arial"/>
      <family val="2"/>
      <charset val="204"/>
    </font>
    <font>
      <sz val="10"/>
      <color rgb="FF000080"/>
      <name val="Arial"/>
      <family val="2"/>
      <charset val="204"/>
    </font>
    <font>
      <i/>
      <sz val="10"/>
      <color rgb="FF000080"/>
      <name val="Arial"/>
      <family val="2"/>
      <charset val="204"/>
    </font>
    <font>
      <sz val="10"/>
      <color rgb="FF800000"/>
      <name val="Arial"/>
      <family val="2"/>
      <charset val="204"/>
    </font>
    <font>
      <sz val="10"/>
      <color rgb="FF0000FF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0"/>
      <color rgb="FFFF00FF"/>
      <name val="Arial"/>
      <family val="2"/>
      <charset val="204"/>
    </font>
    <font>
      <sz val="8"/>
      <name val="Times New Roman Cyr"/>
      <charset val="204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12" fillId="0" borderId="0" xfId="0" applyFont="1" applyAlignment="1">
      <alignment horizontal="left" vertical="top"/>
    </xf>
    <xf numFmtId="0" fontId="9" fillId="0" borderId="0" xfId="0" applyFont="1" applyAlignment="1">
      <alignment wrapText="1"/>
    </xf>
    <xf numFmtId="0" fontId="15" fillId="0" borderId="0" xfId="0" applyFont="1"/>
    <xf numFmtId="0" fontId="9" fillId="0" borderId="0" xfId="0" applyFont="1" applyAlignment="1">
      <alignment horizontal="right"/>
    </xf>
    <xf numFmtId="0" fontId="16" fillId="0" borderId="0" xfId="0" applyFont="1"/>
    <xf numFmtId="0" fontId="16" fillId="0" borderId="0" xfId="0" applyFont="1" applyAlignment="1">
      <alignment wrapText="1"/>
    </xf>
    <xf numFmtId="49" fontId="16" fillId="0" borderId="0" xfId="0" applyNumberFormat="1" applyFont="1" applyAlignment="1">
      <alignment wrapText="1"/>
    </xf>
    <xf numFmtId="0" fontId="12" fillId="0" borderId="2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49" fontId="11" fillId="0" borderId="0" xfId="0" applyNumberFormat="1" applyFont="1" applyAlignment="1">
      <alignment wrapText="1"/>
    </xf>
    <xf numFmtId="14" fontId="0" fillId="0" borderId="0" xfId="0" applyNumberFormat="1"/>
    <xf numFmtId="0" fontId="0" fillId="0" borderId="6" xfId="0" applyBorder="1"/>
    <xf numFmtId="0" fontId="12" fillId="0" borderId="2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3" fillId="0" borderId="0" xfId="0" applyFont="1"/>
    <xf numFmtId="49" fontId="13" fillId="0" borderId="12" xfId="0" applyNumberFormat="1" applyFont="1" applyBorder="1" applyAlignment="1">
      <alignment horizontal="center" vertical="center"/>
    </xf>
    <xf numFmtId="14" fontId="13" fillId="0" borderId="12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/>
    </xf>
    <xf numFmtId="0" fontId="20" fillId="0" borderId="0" xfId="0" applyFont="1" applyAlignment="1">
      <alignment wrapText="1"/>
    </xf>
    <xf numFmtId="49" fontId="20" fillId="0" borderId="0" xfId="0" applyNumberFormat="1" applyFont="1" applyAlignment="1">
      <alignment wrapText="1"/>
    </xf>
    <xf numFmtId="0" fontId="17" fillId="0" borderId="0" xfId="0" applyFont="1" applyAlignment="1">
      <alignment horizontal="right" shrinkToFit="1"/>
    </xf>
    <xf numFmtId="4" fontId="11" fillId="0" borderId="0" xfId="0" applyNumberFormat="1" applyFont="1" applyAlignment="1">
      <alignment horizontal="right" shrinkToFit="1"/>
    </xf>
    <xf numFmtId="4" fontId="10" fillId="0" borderId="0" xfId="0" applyNumberFormat="1" applyFont="1" applyAlignment="1">
      <alignment horizontal="right" shrinkToFit="1"/>
    </xf>
    <xf numFmtId="0" fontId="20" fillId="0" borderId="13" xfId="0" applyFont="1" applyBorder="1" applyAlignment="1">
      <alignment horizontal="center" wrapText="1"/>
    </xf>
    <xf numFmtId="0" fontId="0" fillId="0" borderId="18" xfId="0" applyBorder="1"/>
    <xf numFmtId="0" fontId="22" fillId="0" borderId="0" xfId="0" applyFont="1" applyAlignment="1">
      <alignment wrapText="1"/>
    </xf>
    <xf numFmtId="0" fontId="10" fillId="0" borderId="23" xfId="0" applyFont="1" applyBorder="1" applyAlignment="1">
      <alignment horizontal="left" vertical="top" wrapText="1"/>
    </xf>
    <xf numFmtId="0" fontId="20" fillId="0" borderId="22" xfId="0" applyFont="1" applyBorder="1" applyAlignment="1">
      <alignment horizontal="left" vertical="top" wrapText="1"/>
    </xf>
    <xf numFmtId="0" fontId="10" fillId="0" borderId="22" xfId="0" applyFont="1" applyBorder="1" applyAlignment="1">
      <alignment horizontal="right" wrapText="1"/>
    </xf>
    <xf numFmtId="0" fontId="20" fillId="0" borderId="22" xfId="0" applyFont="1" applyBorder="1" applyAlignment="1">
      <alignment horizontal="right" shrinkToFit="1"/>
    </xf>
    <xf numFmtId="4" fontId="20" fillId="0" borderId="22" xfId="0" applyNumberFormat="1" applyFont="1" applyBorder="1" applyAlignment="1">
      <alignment horizontal="right" shrinkToFit="1"/>
    </xf>
    <xf numFmtId="4" fontId="22" fillId="0" borderId="22" xfId="0" applyNumberFormat="1" applyFont="1" applyBorder="1" applyAlignment="1">
      <alignment horizontal="right" shrinkToFit="1"/>
    </xf>
    <xf numFmtId="0" fontId="25" fillId="0" borderId="22" xfId="0" applyFont="1" applyBorder="1" applyAlignment="1">
      <alignment horizontal="right" shrinkToFit="1"/>
    </xf>
    <xf numFmtId="4" fontId="22" fillId="0" borderId="24" xfId="0" applyNumberFormat="1" applyFont="1" applyBorder="1" applyAlignment="1">
      <alignment horizontal="right" shrinkToFit="1"/>
    </xf>
    <xf numFmtId="49" fontId="10" fillId="0" borderId="22" xfId="0" applyNumberFormat="1" applyFont="1" applyBorder="1" applyAlignment="1">
      <alignment horizontal="left" vertical="top" wrapText="1"/>
    </xf>
    <xf numFmtId="49" fontId="24" fillId="0" borderId="22" xfId="0" applyNumberFormat="1" applyFont="1" applyBorder="1" applyAlignment="1">
      <alignment horizontal="left" vertical="top" wrapText="1" shrinkToFit="1"/>
    </xf>
    <xf numFmtId="0" fontId="0" fillId="0" borderId="10" xfId="0" applyBorder="1"/>
    <xf numFmtId="0" fontId="0" fillId="0" borderId="25" xfId="0" applyBorder="1"/>
    <xf numFmtId="0" fontId="0" fillId="0" borderId="26" xfId="0" applyBorder="1"/>
    <xf numFmtId="0" fontId="10" fillId="0" borderId="25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right" wrapText="1"/>
    </xf>
    <xf numFmtId="0" fontId="20" fillId="0" borderId="10" xfId="0" applyFont="1" applyBorder="1" applyAlignment="1">
      <alignment horizontal="right" shrinkToFit="1"/>
    </xf>
    <xf numFmtId="4" fontId="20" fillId="0" borderId="10" xfId="0" applyNumberFormat="1" applyFont="1" applyBorder="1" applyAlignment="1">
      <alignment horizontal="right" shrinkToFit="1"/>
    </xf>
    <xf numFmtId="0" fontId="27" fillId="0" borderId="10" xfId="0" applyFont="1" applyBorder="1" applyAlignment="1">
      <alignment horizontal="left" shrinkToFit="1"/>
    </xf>
    <xf numFmtId="0" fontId="25" fillId="0" borderId="10" xfId="0" applyFont="1" applyBorder="1" applyAlignment="1">
      <alignment horizontal="right" shrinkToFit="1"/>
    </xf>
    <xf numFmtId="4" fontId="20" fillId="0" borderId="26" xfId="0" applyNumberFormat="1" applyFont="1" applyBorder="1" applyAlignment="1">
      <alignment horizontal="right" shrinkToFit="1"/>
    </xf>
    <xf numFmtId="4" fontId="0" fillId="0" borderId="0" xfId="0" applyNumberFormat="1"/>
    <xf numFmtId="0" fontId="0" fillId="0" borderId="27" xfId="0" applyBorder="1"/>
    <xf numFmtId="0" fontId="0" fillId="0" borderId="15" xfId="0" applyBorder="1"/>
    <xf numFmtId="0" fontId="10" fillId="0" borderId="15" xfId="0" applyFont="1" applyBorder="1" applyAlignment="1">
      <alignment horizontal="left" vertical="top" wrapText="1"/>
    </xf>
    <xf numFmtId="0" fontId="10" fillId="0" borderId="27" xfId="0" applyFont="1" applyBorder="1" applyAlignment="1">
      <alignment horizontal="left" vertical="top" wrapText="1"/>
    </xf>
    <xf numFmtId="0" fontId="10" fillId="0" borderId="27" xfId="0" applyFont="1" applyBorder="1" applyAlignment="1">
      <alignment horizontal="right" wrapText="1"/>
    </xf>
    <xf numFmtId="0" fontId="20" fillId="0" borderId="27" xfId="0" applyFont="1" applyBorder="1" applyAlignment="1">
      <alignment horizontal="right" shrinkToFit="1"/>
    </xf>
    <xf numFmtId="4" fontId="20" fillId="0" borderId="27" xfId="0" applyNumberFormat="1" applyFont="1" applyBorder="1" applyAlignment="1">
      <alignment horizontal="right" shrinkToFit="1"/>
    </xf>
    <xf numFmtId="0" fontId="27" fillId="0" borderId="27" xfId="0" applyFont="1" applyBorder="1" applyAlignment="1">
      <alignment horizontal="left" shrinkToFit="1"/>
    </xf>
    <xf numFmtId="0" fontId="25" fillId="0" borderId="27" xfId="0" applyFont="1" applyBorder="1" applyAlignment="1">
      <alignment horizontal="right" shrinkToFit="1"/>
    </xf>
    <xf numFmtId="4" fontId="20" fillId="0" borderId="28" xfId="0" applyNumberFormat="1" applyFont="1" applyBorder="1" applyAlignment="1">
      <alignment horizontal="right" shrinkToFit="1"/>
    </xf>
    <xf numFmtId="0" fontId="28" fillId="0" borderId="15" xfId="0" applyFont="1" applyBorder="1" applyAlignment="1">
      <alignment horizontal="left" vertical="top" wrapText="1"/>
    </xf>
    <xf numFmtId="0" fontId="28" fillId="0" borderId="27" xfId="0" applyFont="1" applyBorder="1" applyAlignment="1">
      <alignment horizontal="left" vertical="top" wrapText="1"/>
    </xf>
    <xf numFmtId="0" fontId="28" fillId="0" borderId="27" xfId="0" applyFont="1" applyBorder="1" applyAlignment="1">
      <alignment horizontal="right" wrapText="1"/>
    </xf>
    <xf numFmtId="0" fontId="29" fillId="0" borderId="27" xfId="0" applyFont="1" applyBorder="1" applyAlignment="1">
      <alignment horizontal="right" shrinkToFit="1"/>
    </xf>
    <xf numFmtId="4" fontId="29" fillId="0" borderId="27" xfId="0" applyNumberFormat="1" applyFont="1" applyBorder="1" applyAlignment="1">
      <alignment horizontal="left" shrinkToFit="1"/>
    </xf>
    <xf numFmtId="0" fontId="29" fillId="0" borderId="27" xfId="0" applyFont="1" applyBorder="1" applyAlignment="1">
      <alignment horizontal="left" shrinkToFit="1"/>
    </xf>
    <xf numFmtId="4" fontId="29" fillId="0" borderId="27" xfId="0" applyNumberFormat="1" applyFont="1" applyBorder="1" applyAlignment="1">
      <alignment horizontal="right" shrinkToFit="1"/>
    </xf>
    <xf numFmtId="4" fontId="29" fillId="0" borderId="28" xfId="0" applyNumberFormat="1" applyFont="1" applyBorder="1" applyAlignment="1">
      <alignment horizontal="right" shrinkToFit="1"/>
    </xf>
    <xf numFmtId="9" fontId="29" fillId="0" borderId="27" xfId="0" applyNumberFormat="1" applyFont="1" applyBorder="1" applyAlignment="1">
      <alignment horizontal="right" shrinkToFit="1"/>
    </xf>
    <xf numFmtId="4" fontId="10" fillId="0" borderId="27" xfId="0" applyNumberFormat="1" applyFont="1" applyBorder="1" applyAlignment="1">
      <alignment horizontal="right" vertical="top" shrinkToFit="1"/>
    </xf>
    <xf numFmtId="0" fontId="0" fillId="0" borderId="29" xfId="0" applyBorder="1"/>
    <xf numFmtId="0" fontId="0" fillId="0" borderId="30" xfId="0" applyBorder="1"/>
    <xf numFmtId="0" fontId="31" fillId="0" borderId="29" xfId="0" applyFont="1" applyBorder="1" applyAlignment="1">
      <alignment horizontal="left" vertical="top" wrapText="1"/>
    </xf>
    <xf numFmtId="0" fontId="32" fillId="0" borderId="6" xfId="0" applyFont="1" applyBorder="1" applyAlignment="1">
      <alignment horizontal="left" vertical="top" wrapText="1"/>
    </xf>
    <xf numFmtId="0" fontId="31" fillId="0" borderId="6" xfId="0" applyFont="1" applyBorder="1" applyAlignment="1">
      <alignment horizontal="right" wrapText="1"/>
    </xf>
    <xf numFmtId="0" fontId="32" fillId="0" borderId="6" xfId="0" applyFont="1" applyBorder="1" applyAlignment="1">
      <alignment horizontal="right" shrinkToFit="1"/>
    </xf>
    <xf numFmtId="4" fontId="32" fillId="0" borderId="6" xfId="0" applyNumberFormat="1" applyFont="1" applyBorder="1" applyAlignment="1">
      <alignment horizontal="right" shrinkToFit="1"/>
    </xf>
    <xf numFmtId="0" fontId="27" fillId="0" borderId="6" xfId="0" applyFont="1" applyBorder="1" applyAlignment="1">
      <alignment horizontal="left" shrinkToFit="1"/>
    </xf>
    <xf numFmtId="0" fontId="25" fillId="0" borderId="6" xfId="0" applyFont="1" applyBorder="1" applyAlignment="1">
      <alignment horizontal="right" shrinkToFit="1"/>
    </xf>
    <xf numFmtId="4" fontId="32" fillId="0" borderId="30" xfId="0" applyNumberFormat="1" applyFont="1" applyBorder="1" applyAlignment="1">
      <alignment horizontal="right" shrinkToFit="1"/>
    </xf>
    <xf numFmtId="49" fontId="31" fillId="0" borderId="6" xfId="0" applyNumberFormat="1" applyFont="1" applyBorder="1" applyAlignment="1">
      <alignment horizontal="left" vertical="top" wrapText="1"/>
    </xf>
    <xf numFmtId="4" fontId="29" fillId="0" borderId="6" xfId="0" applyNumberFormat="1" applyFont="1" applyBorder="1" applyAlignment="1">
      <alignment horizontal="right" shrinkToFit="1"/>
    </xf>
    <xf numFmtId="0" fontId="26" fillId="0" borderId="10" xfId="0" applyFont="1" applyBorder="1" applyAlignment="1">
      <alignment horizontal="left" vertical="top"/>
    </xf>
    <xf numFmtId="0" fontId="30" fillId="0" borderId="0" xfId="0" applyFont="1"/>
    <xf numFmtId="0" fontId="26" fillId="0" borderId="6" xfId="0" applyFont="1" applyBorder="1" applyAlignment="1">
      <alignment horizontal="left" vertical="top"/>
    </xf>
    <xf numFmtId="0" fontId="31" fillId="0" borderId="25" xfId="0" applyFont="1" applyBorder="1" applyAlignment="1">
      <alignment horizontal="left" vertical="top" wrapText="1"/>
    </xf>
    <xf numFmtId="49" fontId="31" fillId="0" borderId="10" xfId="0" applyNumberFormat="1" applyFont="1" applyBorder="1" applyAlignment="1">
      <alignment horizontal="left" vertical="top" wrapText="1"/>
    </xf>
    <xf numFmtId="0" fontId="32" fillId="0" borderId="10" xfId="0" applyFont="1" applyBorder="1" applyAlignment="1">
      <alignment horizontal="left" vertical="top" wrapText="1"/>
    </xf>
    <xf numFmtId="0" fontId="31" fillId="0" borderId="10" xfId="0" applyFont="1" applyBorder="1" applyAlignment="1">
      <alignment horizontal="right" wrapText="1"/>
    </xf>
    <xf numFmtId="0" fontId="32" fillId="0" borderId="10" xfId="0" applyFont="1" applyBorder="1" applyAlignment="1">
      <alignment horizontal="right" shrinkToFit="1"/>
    </xf>
    <xf numFmtId="4" fontId="29" fillId="0" borderId="10" xfId="0" applyNumberFormat="1" applyFont="1" applyBorder="1" applyAlignment="1">
      <alignment horizontal="right" shrinkToFit="1"/>
    </xf>
    <xf numFmtId="4" fontId="32" fillId="0" borderId="10" xfId="0" applyNumberFormat="1" applyFont="1" applyBorder="1" applyAlignment="1">
      <alignment horizontal="right" shrinkToFit="1"/>
    </xf>
    <xf numFmtId="4" fontId="32" fillId="0" borderId="26" xfId="0" applyNumberFormat="1" applyFont="1" applyBorder="1" applyAlignment="1">
      <alignment horizontal="right" shrinkToFit="1"/>
    </xf>
    <xf numFmtId="0" fontId="16" fillId="0" borderId="27" xfId="0" applyFont="1" applyBorder="1" applyAlignment="1">
      <alignment vertical="top" shrinkToFit="1"/>
    </xf>
    <xf numFmtId="0" fontId="16" fillId="0" borderId="15" xfId="0" applyFont="1" applyBorder="1" applyAlignment="1">
      <alignment vertical="top" shrinkToFit="1"/>
    </xf>
    <xf numFmtId="0" fontId="33" fillId="0" borderId="31" xfId="0" applyFont="1" applyBorder="1" applyAlignment="1">
      <alignment vertical="top" shrinkToFit="1"/>
    </xf>
    <xf numFmtId="0" fontId="33" fillId="0" borderId="32" xfId="0" applyFont="1" applyBorder="1" applyAlignment="1">
      <alignment vertical="top" shrinkToFit="1"/>
    </xf>
    <xf numFmtId="0" fontId="10" fillId="0" borderId="29" xfId="0" applyFont="1" applyBorder="1" applyAlignment="1">
      <alignment horizontal="left" vertical="top" wrapText="1"/>
    </xf>
    <xf numFmtId="0" fontId="20" fillId="0" borderId="6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right" wrapText="1"/>
    </xf>
    <xf numFmtId="0" fontId="20" fillId="0" borderId="6" xfId="0" applyFont="1" applyBorder="1" applyAlignment="1">
      <alignment horizontal="right" shrinkToFit="1"/>
    </xf>
    <xf numFmtId="4" fontId="20" fillId="0" borderId="6" xfId="0" applyNumberFormat="1" applyFont="1" applyBorder="1" applyAlignment="1">
      <alignment horizontal="right" shrinkToFit="1"/>
    </xf>
    <xf numFmtId="4" fontId="22" fillId="0" borderId="6" xfId="0" applyNumberFormat="1" applyFont="1" applyBorder="1" applyAlignment="1">
      <alignment horizontal="right" shrinkToFit="1"/>
    </xf>
    <xf numFmtId="4" fontId="22" fillId="0" borderId="30" xfId="0" applyNumberFormat="1" applyFont="1" applyBorder="1" applyAlignment="1">
      <alignment horizontal="right" shrinkToFit="1"/>
    </xf>
    <xf numFmtId="49" fontId="10" fillId="0" borderId="6" xfId="0" applyNumberFormat="1" applyFont="1" applyBorder="1" applyAlignment="1">
      <alignment horizontal="left" vertical="top" wrapText="1"/>
    </xf>
    <xf numFmtId="49" fontId="24" fillId="0" borderId="6" xfId="0" applyNumberFormat="1" applyFont="1" applyBorder="1" applyAlignment="1">
      <alignment horizontal="left" vertical="top" wrapText="1" shrinkToFit="1"/>
    </xf>
    <xf numFmtId="0" fontId="35" fillId="0" borderId="29" xfId="0" applyFont="1" applyBorder="1" applyAlignment="1">
      <alignment horizontal="left" vertical="top" wrapText="1"/>
    </xf>
    <xf numFmtId="0" fontId="36" fillId="0" borderId="6" xfId="0" applyFont="1" applyBorder="1" applyAlignment="1">
      <alignment horizontal="left" vertical="top" wrapText="1"/>
    </xf>
    <xf numFmtId="0" fontId="35" fillId="0" borderId="6" xfId="0" applyFont="1" applyBorder="1" applyAlignment="1">
      <alignment horizontal="right" wrapText="1"/>
    </xf>
    <xf numFmtId="0" fontId="36" fillId="0" borderId="6" xfId="0" applyFont="1" applyBorder="1" applyAlignment="1">
      <alignment horizontal="right" shrinkToFit="1"/>
    </xf>
    <xf numFmtId="4" fontId="36" fillId="0" borderId="6" xfId="0" applyNumberFormat="1" applyFont="1" applyBorder="1" applyAlignment="1">
      <alignment horizontal="right" shrinkToFit="1"/>
    </xf>
    <xf numFmtId="4" fontId="36" fillId="0" borderId="30" xfId="0" applyNumberFormat="1" applyFont="1" applyBorder="1" applyAlignment="1">
      <alignment horizontal="right" shrinkToFit="1"/>
    </xf>
    <xf numFmtId="49" fontId="35" fillId="0" borderId="6" xfId="0" applyNumberFormat="1" applyFont="1" applyBorder="1" applyAlignment="1">
      <alignment horizontal="left" vertical="top" wrapText="1"/>
    </xf>
    <xf numFmtId="0" fontId="34" fillId="0" borderId="0" xfId="0" applyFont="1"/>
    <xf numFmtId="0" fontId="35" fillId="0" borderId="25" xfId="0" applyFont="1" applyBorder="1" applyAlignment="1">
      <alignment horizontal="left" vertical="top" wrapText="1"/>
    </xf>
    <xf numFmtId="49" fontId="35" fillId="0" borderId="10" xfId="0" applyNumberFormat="1" applyFont="1" applyBorder="1" applyAlignment="1">
      <alignment horizontal="left" vertical="top" wrapText="1"/>
    </xf>
    <xf numFmtId="0" fontId="36" fillId="0" borderId="10" xfId="0" applyFont="1" applyBorder="1" applyAlignment="1">
      <alignment horizontal="left" vertical="top" wrapText="1"/>
    </xf>
    <xf numFmtId="0" fontId="35" fillId="0" borderId="10" xfId="0" applyFont="1" applyBorder="1" applyAlignment="1">
      <alignment horizontal="right" wrapText="1"/>
    </xf>
    <xf numFmtId="0" fontId="36" fillId="0" borderId="10" xfId="0" applyFont="1" applyBorder="1" applyAlignment="1">
      <alignment horizontal="right" shrinkToFit="1"/>
    </xf>
    <xf numFmtId="4" fontId="36" fillId="0" borderId="10" xfId="0" applyNumberFormat="1" applyFont="1" applyBorder="1" applyAlignment="1">
      <alignment horizontal="right" shrinkToFit="1"/>
    </xf>
    <xf numFmtId="4" fontId="36" fillId="0" borderId="26" xfId="0" applyNumberFormat="1" applyFont="1" applyBorder="1" applyAlignment="1">
      <alignment horizontal="right" shrinkToFit="1"/>
    </xf>
    <xf numFmtId="0" fontId="37" fillId="0" borderId="31" xfId="0" applyFont="1" applyBorder="1" applyAlignment="1">
      <alignment vertical="top" shrinkToFit="1"/>
    </xf>
    <xf numFmtId="0" fontId="37" fillId="0" borderId="32" xfId="0" applyFont="1" applyBorder="1" applyAlignment="1">
      <alignment vertical="top" shrinkToFit="1"/>
    </xf>
    <xf numFmtId="0" fontId="0" fillId="0" borderId="18" xfId="0" applyBorder="1" applyAlignment="1">
      <alignment shrinkToFit="1"/>
    </xf>
    <xf numFmtId="0" fontId="16" fillId="0" borderId="18" xfId="0" applyFont="1" applyBorder="1" applyAlignment="1">
      <alignment shrinkToFit="1"/>
    </xf>
    <xf numFmtId="4" fontId="16" fillId="0" borderId="18" xfId="0" applyNumberFormat="1" applyFont="1" applyBorder="1" applyAlignment="1">
      <alignment shrinkToFit="1"/>
    </xf>
    <xf numFmtId="0" fontId="38" fillId="0" borderId="0" xfId="0" applyFont="1"/>
    <xf numFmtId="0" fontId="39" fillId="0" borderId="0" xfId="0" applyFont="1"/>
    <xf numFmtId="4" fontId="9" fillId="0" borderId="0" xfId="0" applyNumberFormat="1" applyFont="1" applyAlignment="1">
      <alignment shrinkToFit="1"/>
    </xf>
    <xf numFmtId="0" fontId="39" fillId="0" borderId="0" xfId="0" applyFont="1" applyAlignment="1">
      <alignment horizontal="left" indent="1"/>
    </xf>
    <xf numFmtId="0" fontId="40" fillId="0" borderId="0" xfId="0" applyFont="1"/>
    <xf numFmtId="0" fontId="40" fillId="0" borderId="0" xfId="0" applyFont="1" applyAlignment="1">
      <alignment horizontal="left" indent="2"/>
    </xf>
    <xf numFmtId="4" fontId="40" fillId="0" borderId="0" xfId="0" applyNumberFormat="1" applyFont="1" applyAlignment="1">
      <alignment shrinkToFit="1"/>
    </xf>
    <xf numFmtId="0" fontId="39" fillId="0" borderId="0" xfId="0" applyFont="1" applyAlignment="1">
      <alignment horizontal="left" indent="3"/>
    </xf>
    <xf numFmtId="0" fontId="40" fillId="0" borderId="0" xfId="0" applyFont="1" applyAlignment="1">
      <alignment horizontal="left" indent="4"/>
    </xf>
    <xf numFmtId="0" fontId="41" fillId="0" borderId="0" xfId="0" applyFont="1"/>
    <xf numFmtId="0" fontId="41" fillId="0" borderId="0" xfId="0" applyFont="1" applyAlignment="1">
      <alignment horizontal="left" indent="2"/>
    </xf>
    <xf numFmtId="4" fontId="41" fillId="0" borderId="0" xfId="0" applyNumberFormat="1" applyFont="1" applyAlignment="1">
      <alignment shrinkToFit="1"/>
    </xf>
    <xf numFmtId="0" fontId="41" fillId="0" borderId="0" xfId="0" applyFont="1" applyAlignment="1">
      <alignment horizontal="left" indent="4"/>
    </xf>
    <xf numFmtId="0" fontId="34" fillId="0" borderId="0" xfId="0" applyFont="1" applyAlignment="1">
      <alignment horizontal="left" indent="2"/>
    </xf>
    <xf numFmtId="4" fontId="34" fillId="0" borderId="0" xfId="0" applyNumberFormat="1" applyFont="1" applyAlignment="1">
      <alignment shrinkToFit="1"/>
    </xf>
    <xf numFmtId="0" fontId="34" fillId="0" borderId="0" xfId="0" applyFont="1" applyAlignment="1">
      <alignment horizontal="left" indent="3"/>
    </xf>
    <xf numFmtId="0" fontId="34" fillId="0" borderId="0" xfId="0" applyFont="1" applyAlignment="1">
      <alignment horizontal="left" indent="4"/>
    </xf>
    <xf numFmtId="0" fontId="34" fillId="0" borderId="0" xfId="0" applyFont="1" applyAlignment="1">
      <alignment horizontal="left" indent="6"/>
    </xf>
    <xf numFmtId="0" fontId="38" fillId="0" borderId="0" xfId="0" applyFont="1" applyAlignment="1">
      <alignment horizontal="left" indent="2"/>
    </xf>
    <xf numFmtId="4" fontId="38" fillId="0" borderId="0" xfId="0" applyNumberFormat="1" applyFont="1" applyAlignment="1">
      <alignment shrinkToFit="1"/>
    </xf>
    <xf numFmtId="0" fontId="42" fillId="0" borderId="0" xfId="0" applyFont="1"/>
    <xf numFmtId="4" fontId="42" fillId="0" borderId="0" xfId="0" applyNumberFormat="1" applyFont="1" applyAlignment="1">
      <alignment shrinkToFit="1"/>
    </xf>
    <xf numFmtId="4" fontId="30" fillId="0" borderId="0" xfId="0" applyNumberFormat="1" applyFont="1" applyAlignment="1">
      <alignment shrinkToFit="1"/>
    </xf>
    <xf numFmtId="0" fontId="43" fillId="0" borderId="0" xfId="0" applyFont="1" applyAlignment="1">
      <alignment horizontal="left" indent="1"/>
    </xf>
    <xf numFmtId="0" fontId="43" fillId="0" borderId="0" xfId="0" applyFont="1"/>
    <xf numFmtId="0" fontId="30" fillId="0" borderId="0" xfId="0" applyFont="1" applyAlignment="1">
      <alignment horizontal="left" indent="2"/>
    </xf>
    <xf numFmtId="0" fontId="30" fillId="0" borderId="0" xfId="0" applyFont="1" applyAlignment="1">
      <alignment horizontal="left" indent="4"/>
    </xf>
    <xf numFmtId="0" fontId="9" fillId="0" borderId="0" xfId="0" applyFont="1" applyAlignment="1">
      <alignment horizontal="left" indent="2"/>
    </xf>
    <xf numFmtId="4" fontId="16" fillId="0" borderId="0" xfId="0" applyNumberFormat="1" applyFont="1" applyAlignment="1">
      <alignment shrinkToFit="1"/>
    </xf>
    <xf numFmtId="0" fontId="9" fillId="0" borderId="0" xfId="0" applyFont="1" applyAlignment="1">
      <alignment horizontal="left" indent="1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0" xfId="0" applyFont="1" applyAlignment="1">
      <alignment wrapText="1"/>
    </xf>
    <xf numFmtId="0" fontId="44" fillId="0" borderId="0" xfId="0" applyFont="1" applyAlignment="1">
      <alignment horizontal="left"/>
    </xf>
    <xf numFmtId="0" fontId="44" fillId="0" borderId="0" xfId="0" applyFont="1"/>
    <xf numFmtId="0" fontId="0" fillId="0" borderId="0" xfId="0" applyNumberFormat="1"/>
    <xf numFmtId="9" fontId="42" fillId="0" borderId="0" xfId="0" applyNumberFormat="1" applyFont="1"/>
    <xf numFmtId="0" fontId="44" fillId="0" borderId="3" xfId="0" applyFont="1" applyBorder="1" applyAlignment="1">
      <alignment horizontal="center"/>
    </xf>
    <xf numFmtId="0" fontId="10" fillId="0" borderId="9" xfId="0" applyFont="1" applyBorder="1" applyAlignment="1">
      <alignment horizontal="left" wrapText="1"/>
    </xf>
    <xf numFmtId="4" fontId="16" fillId="0" borderId="20" xfId="0" applyNumberFormat="1" applyFont="1" applyBorder="1" applyAlignment="1">
      <alignment vertical="top" shrinkToFit="1"/>
    </xf>
    <xf numFmtId="4" fontId="16" fillId="0" borderId="19" xfId="0" applyNumberFormat="1" applyFont="1" applyBorder="1" applyAlignment="1">
      <alignment vertical="top" shrinkToFit="1"/>
    </xf>
    <xf numFmtId="4" fontId="16" fillId="0" borderId="21" xfId="0" applyNumberFormat="1" applyFont="1" applyBorder="1" applyAlignment="1">
      <alignment vertical="top" shrinkToFit="1"/>
    </xf>
    <xf numFmtId="0" fontId="0" fillId="0" borderId="1" xfId="0" applyBorder="1" applyAlignment="1"/>
    <xf numFmtId="0" fontId="0" fillId="0" borderId="36" xfId="0" applyBorder="1" applyAlignment="1"/>
    <xf numFmtId="0" fontId="0" fillId="0" borderId="37" xfId="0" applyBorder="1" applyAlignment="1"/>
    <xf numFmtId="4" fontId="37" fillId="0" borderId="33" xfId="0" applyNumberFormat="1" applyFont="1" applyBorder="1" applyAlignment="1">
      <alignment vertical="top" shrinkToFit="1"/>
    </xf>
    <xf numFmtId="4" fontId="37" fillId="0" borderId="34" xfId="0" applyNumberFormat="1" applyFont="1" applyBorder="1" applyAlignment="1">
      <alignment vertical="top" shrinkToFit="1"/>
    </xf>
    <xf numFmtId="4" fontId="37" fillId="0" borderId="35" xfId="0" applyNumberFormat="1" applyFont="1" applyBorder="1" applyAlignment="1">
      <alignment vertical="top" shrinkToFit="1"/>
    </xf>
    <xf numFmtId="4" fontId="33" fillId="0" borderId="33" xfId="0" applyNumberFormat="1" applyFont="1" applyBorder="1" applyAlignment="1">
      <alignment vertical="top" shrinkToFit="1"/>
    </xf>
    <xf numFmtId="4" fontId="33" fillId="0" borderId="34" xfId="0" applyNumberFormat="1" applyFont="1" applyBorder="1" applyAlignment="1">
      <alignment vertical="top" shrinkToFit="1"/>
    </xf>
    <xf numFmtId="4" fontId="33" fillId="0" borderId="35" xfId="0" applyNumberFormat="1" applyFont="1" applyBorder="1" applyAlignment="1">
      <alignment vertical="top" shrinkToFit="1"/>
    </xf>
    <xf numFmtId="0" fontId="23" fillId="0" borderId="0" xfId="0" applyFont="1" applyAlignment="1">
      <alignment horizontal="right" vertical="top" wrapText="1"/>
    </xf>
    <xf numFmtId="0" fontId="23" fillId="0" borderId="0" xfId="0" applyFont="1" applyAlignment="1">
      <alignment horizontal="left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49" fontId="20" fillId="0" borderId="0" xfId="0" applyNumberFormat="1" applyFont="1" applyAlignment="1">
      <alignment horizontal="left" vertical="top" wrapText="1"/>
    </xf>
    <xf numFmtId="0" fontId="18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12" fillId="0" borderId="11" xfId="0" applyFont="1" applyBorder="1" applyAlignment="1">
      <alignment horizontal="center" vertical="top" wrapText="1"/>
    </xf>
    <xf numFmtId="0" fontId="12" fillId="0" borderId="14" xfId="0" applyFont="1" applyBorder="1" applyAlignment="1">
      <alignment horizontal="center" vertical="top" wrapText="1"/>
    </xf>
    <xf numFmtId="0" fontId="19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6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4" fontId="12" fillId="0" borderId="9" xfId="0" applyNumberFormat="1" applyFont="1" applyBorder="1" applyAlignment="1">
      <alignment horizontal="right" shrinkToFit="1"/>
    </xf>
    <xf numFmtId="0" fontId="12" fillId="0" borderId="0" xfId="0" applyFont="1" applyAlignment="1">
      <alignment horizontal="right" vertical="top"/>
    </xf>
    <xf numFmtId="49" fontId="11" fillId="0" borderId="2" xfId="0" applyNumberFormat="1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14" fontId="11" fillId="0" borderId="2" xfId="0" applyNumberFormat="1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49" fontId="10" fillId="0" borderId="4" xfId="0" applyNumberFormat="1" applyFont="1" applyBorder="1" applyAlignment="1">
      <alignment horizontal="center"/>
    </xf>
    <xf numFmtId="49" fontId="10" fillId="0" borderId="7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top" wrapText="1"/>
    </xf>
    <xf numFmtId="49" fontId="10" fillId="0" borderId="2" xfId="0" applyNumberFormat="1" applyFont="1" applyBorder="1" applyAlignment="1">
      <alignment horizontal="center"/>
    </xf>
    <xf numFmtId="49" fontId="10" fillId="0" borderId="8" xfId="0" applyNumberFormat="1" applyFont="1" applyBorder="1" applyAlignment="1">
      <alignment horizontal="center"/>
    </xf>
    <xf numFmtId="49" fontId="16" fillId="0" borderId="5" xfId="0" applyNumberFormat="1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49" fontId="0" fillId="0" borderId="8" xfId="0" applyNumberFormat="1" applyBorder="1" applyAlignment="1">
      <alignment horizontal="center"/>
    </xf>
    <xf numFmtId="0" fontId="13" fillId="0" borderId="0" xfId="0" applyFont="1" applyAlignment="1">
      <alignment horizontal="right"/>
    </xf>
    <xf numFmtId="0" fontId="10" fillId="0" borderId="2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49" fontId="12" fillId="0" borderId="2" xfId="0" applyNumberFormat="1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9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U1076"/>
  <sheetViews>
    <sheetView tabSelected="1" topLeftCell="A1012" zoomScaleNormal="100" workbookViewId="0">
      <selection activeCell="A1069" sqref="A1069:XFD1074"/>
    </sheetView>
  </sheetViews>
  <sheetFormatPr defaultRowHeight="12.75" outlineLevelRow="1" x14ac:dyDescent="0.2"/>
  <cols>
    <col min="1" max="1" width="4.7109375" customWidth="1"/>
    <col min="2" max="2" width="16.7109375" customWidth="1"/>
    <col min="3" max="3" width="38.7109375" customWidth="1"/>
    <col min="4" max="4" width="9.7109375" customWidth="1"/>
    <col min="5" max="5" width="7.7109375" customWidth="1"/>
    <col min="6" max="6" width="8.7109375" customWidth="1"/>
    <col min="7" max="7" width="12.7109375" customWidth="1"/>
    <col min="8" max="9" width="8.7109375" customWidth="1"/>
    <col min="10" max="10" width="12.7109375" customWidth="1"/>
    <col min="11" max="11" width="10.7109375" customWidth="1"/>
    <col min="16" max="69" width="0" hidden="1" customWidth="1"/>
    <col min="70" max="71" width="75.7109375" hidden="1" customWidth="1"/>
    <col min="72" max="72" width="113.7109375" hidden="1" customWidth="1"/>
    <col min="73" max="74" width="133.7109375" hidden="1" customWidth="1"/>
    <col min="75" max="75" width="23.7109375" hidden="1" customWidth="1"/>
    <col min="76" max="76" width="113.7109375" hidden="1" customWidth="1"/>
    <col min="77" max="77" width="63.7109375" hidden="1" customWidth="1"/>
    <col min="78" max="78" width="21.7109375" hidden="1" customWidth="1"/>
    <col min="79" max="256" width="0" hidden="1" customWidth="1"/>
  </cols>
  <sheetData>
    <row r="1" spans="1:255" s="13" customFormat="1" ht="11.25" x14ac:dyDescent="0.2">
      <c r="A1" s="13" t="s">
        <v>546</v>
      </c>
    </row>
    <row r="2" spans="1:255" hidden="1" outlineLevel="1" x14ac:dyDescent="0.2">
      <c r="H2" s="234" t="s">
        <v>547</v>
      </c>
      <c r="I2" s="234"/>
      <c r="J2" s="234"/>
      <c r="K2" s="234"/>
    </row>
    <row r="3" spans="1:255" hidden="1" outlineLevel="1" x14ac:dyDescent="0.2">
      <c r="H3" s="234" t="s">
        <v>548</v>
      </c>
      <c r="I3" s="234"/>
      <c r="J3" s="234"/>
      <c r="K3" s="234"/>
    </row>
    <row r="4" spans="1:255" hidden="1" outlineLevel="1" x14ac:dyDescent="0.2">
      <c r="H4" s="234" t="s">
        <v>549</v>
      </c>
      <c r="I4" s="234"/>
      <c r="J4" s="234"/>
      <c r="K4" s="234"/>
    </row>
    <row r="5" spans="1:255" s="12" customFormat="1" ht="11.25" hidden="1" outlineLevel="1" x14ac:dyDescent="0.2">
      <c r="J5" s="235" t="s">
        <v>550</v>
      </c>
      <c r="K5" s="236"/>
    </row>
    <row r="6" spans="1:255" s="14" customFormat="1" ht="9.75" hidden="1" outlineLevel="1" x14ac:dyDescent="0.2">
      <c r="I6" s="15" t="s">
        <v>551</v>
      </c>
      <c r="J6" s="237" t="s">
        <v>552</v>
      </c>
      <c r="K6" s="238"/>
    </row>
    <row r="7" spans="1:255" hidden="1" outlineLevel="1" x14ac:dyDescent="0.2">
      <c r="A7" s="18" t="s">
        <v>553</v>
      </c>
      <c r="B7" s="17"/>
      <c r="C7" s="239"/>
      <c r="D7" s="240"/>
      <c r="E7" s="240"/>
      <c r="F7" s="240"/>
      <c r="G7" s="240"/>
      <c r="I7" s="15" t="s">
        <v>554</v>
      </c>
      <c r="J7" s="227"/>
      <c r="K7" s="233"/>
      <c r="BR7" s="19">
        <v>0</v>
      </c>
      <c r="IU7" s="20"/>
    </row>
    <row r="8" spans="1:255" hidden="1" outlineLevel="1" x14ac:dyDescent="0.2">
      <c r="A8" s="18" t="s">
        <v>555</v>
      </c>
      <c r="B8" s="17"/>
      <c r="C8" s="231"/>
      <c r="D8" s="232"/>
      <c r="E8" s="232"/>
      <c r="F8" s="232"/>
      <c r="G8" s="232"/>
      <c r="I8" s="15" t="s">
        <v>554</v>
      </c>
      <c r="J8" s="227"/>
      <c r="K8" s="233"/>
      <c r="BR8" s="19">
        <v>0</v>
      </c>
      <c r="IU8" s="20"/>
    </row>
    <row r="9" spans="1:255" hidden="1" outlineLevel="1" x14ac:dyDescent="0.2">
      <c r="A9" s="18" t="s">
        <v>556</v>
      </c>
      <c r="B9" s="17"/>
      <c r="C9" s="231"/>
      <c r="D9" s="232"/>
      <c r="E9" s="232"/>
      <c r="F9" s="232"/>
      <c r="G9" s="232"/>
      <c r="I9" s="15" t="s">
        <v>554</v>
      </c>
      <c r="J9" s="227"/>
      <c r="K9" s="233"/>
      <c r="BR9" s="19">
        <v>0</v>
      </c>
      <c r="IU9" s="20"/>
    </row>
    <row r="10" spans="1:255" hidden="1" outlineLevel="1" x14ac:dyDescent="0.2">
      <c r="A10" s="18" t="s">
        <v>557</v>
      </c>
      <c r="B10" s="17"/>
      <c r="C10" s="231"/>
      <c r="D10" s="232"/>
      <c r="E10" s="232"/>
      <c r="F10" s="232"/>
      <c r="G10" s="232"/>
      <c r="I10" s="15" t="s">
        <v>554</v>
      </c>
      <c r="J10" s="227"/>
      <c r="K10" s="233"/>
      <c r="BR10" s="19">
        <v>0</v>
      </c>
      <c r="IU10" s="20"/>
    </row>
    <row r="11" spans="1:255" ht="38.25" hidden="1" outlineLevel="1" x14ac:dyDescent="0.2">
      <c r="A11" s="18" t="s">
        <v>558</v>
      </c>
      <c r="C11" s="226" t="s">
        <v>5</v>
      </c>
      <c r="D11" s="226"/>
      <c r="E11" s="226"/>
      <c r="F11" s="226"/>
      <c r="G11" s="226"/>
      <c r="J11" s="227"/>
      <c r="K11" s="228"/>
      <c r="BS11" s="23" t="s">
        <v>5</v>
      </c>
      <c r="IU11" s="20"/>
    </row>
    <row r="12" spans="1:255" ht="38.25" hidden="1" outlineLevel="1" x14ac:dyDescent="0.2">
      <c r="A12" s="18" t="s">
        <v>559</v>
      </c>
      <c r="C12" s="226" t="s">
        <v>5</v>
      </c>
      <c r="D12" s="226"/>
      <c r="E12" s="226"/>
      <c r="F12" s="226"/>
      <c r="G12" s="226"/>
      <c r="J12" s="227"/>
      <c r="K12" s="228"/>
      <c r="BS12" s="23" t="s">
        <v>5</v>
      </c>
      <c r="IU12" s="20"/>
    </row>
    <row r="13" spans="1:255" hidden="1" outlineLevel="1" x14ac:dyDescent="0.2">
      <c r="A13" s="18" t="s">
        <v>560</v>
      </c>
      <c r="C13" s="229" t="s">
        <v>561</v>
      </c>
      <c r="D13" s="230"/>
      <c r="E13" s="230"/>
      <c r="F13" s="230"/>
      <c r="G13" s="230"/>
      <c r="I13" s="15" t="s">
        <v>562</v>
      </c>
      <c r="J13" s="227"/>
      <c r="K13" s="228"/>
      <c r="BS13" s="24" t="s">
        <v>561</v>
      </c>
      <c r="IU13" s="20"/>
    </row>
    <row r="14" spans="1:255" hidden="1" outlineLevel="1" x14ac:dyDescent="0.2">
      <c r="G14" s="215" t="s">
        <v>563</v>
      </c>
      <c r="H14" s="215"/>
      <c r="I14" s="25" t="s">
        <v>564</v>
      </c>
      <c r="J14" s="216"/>
      <c r="K14" s="217"/>
      <c r="BW14" s="27">
        <v>0</v>
      </c>
      <c r="IU14" s="20"/>
    </row>
    <row r="15" spans="1:255" hidden="1" outlineLevel="1" x14ac:dyDescent="0.2">
      <c r="I15" s="26" t="s">
        <v>565</v>
      </c>
      <c r="J15" s="218"/>
      <c r="K15" s="219"/>
    </row>
    <row r="16" spans="1:255" s="14" customFormat="1" ht="11.25" hidden="1" outlineLevel="1" x14ac:dyDescent="0.2">
      <c r="I16" s="15" t="s">
        <v>566</v>
      </c>
      <c r="J16" s="220"/>
      <c r="K16" s="221"/>
    </row>
    <row r="17" spans="1:255" hidden="1" outlineLevel="1" x14ac:dyDescent="0.2"/>
    <row r="18" spans="1:255" hidden="1" outlineLevel="1" x14ac:dyDescent="0.2">
      <c r="G18" s="222" t="s">
        <v>567</v>
      </c>
      <c r="H18" s="222" t="s">
        <v>568</v>
      </c>
      <c r="I18" s="224" t="s">
        <v>569</v>
      </c>
      <c r="J18" s="225"/>
    </row>
    <row r="19" spans="1:255" ht="13.5" hidden="1" outlineLevel="1" thickBot="1" x14ac:dyDescent="0.25">
      <c r="G19" s="223"/>
      <c r="H19" s="223"/>
      <c r="I19" s="30" t="s">
        <v>570</v>
      </c>
      <c r="J19" s="31" t="s">
        <v>571</v>
      </c>
    </row>
    <row r="20" spans="1:255" ht="19.5" hidden="1" outlineLevel="1" thickBot="1" x14ac:dyDescent="0.35">
      <c r="C20" s="205" t="s">
        <v>572</v>
      </c>
      <c r="D20" s="205"/>
      <c r="E20" s="205"/>
      <c r="F20" s="205"/>
      <c r="G20" s="33"/>
      <c r="H20" s="34"/>
      <c r="I20" s="35"/>
      <c r="J20" s="36"/>
      <c r="K20" s="37"/>
    </row>
    <row r="21" spans="1:255" ht="15.75" hidden="1" outlineLevel="1" x14ac:dyDescent="0.25">
      <c r="C21" s="209" t="s">
        <v>573</v>
      </c>
      <c r="D21" s="209"/>
      <c r="E21" s="209"/>
      <c r="F21" s="209"/>
    </row>
    <row r="22" spans="1:255" hidden="1" outlineLevel="1" x14ac:dyDescent="0.2">
      <c r="C22" s="210"/>
      <c r="D22" s="211"/>
      <c r="E22" s="211"/>
      <c r="F22" s="211"/>
    </row>
    <row r="23" spans="1:255" hidden="1" outlineLevel="1" x14ac:dyDescent="0.2">
      <c r="C23" s="212" t="s">
        <v>18</v>
      </c>
      <c r="D23" s="213"/>
      <c r="E23" s="213"/>
      <c r="F23" s="213"/>
      <c r="BU23" s="19">
        <v>0</v>
      </c>
      <c r="IU23" s="20"/>
    </row>
    <row r="24" spans="1:255" hidden="1" outlineLevel="1" x14ac:dyDescent="0.2">
      <c r="A24" s="14" t="s">
        <v>574</v>
      </c>
    </row>
    <row r="25" spans="1:255" hidden="1" outlineLevel="1" x14ac:dyDescent="0.2">
      <c r="A25" s="14" t="s">
        <v>575</v>
      </c>
    </row>
    <row r="26" spans="1:255" hidden="1" outlineLevel="1" x14ac:dyDescent="0.2">
      <c r="A26" s="14" t="s">
        <v>576</v>
      </c>
      <c r="B26" s="14"/>
      <c r="C26" s="14"/>
      <c r="D26" s="14"/>
      <c r="E26" s="214">
        <v>8503.6851800000004</v>
      </c>
      <c r="F26" s="214"/>
      <c r="G26" s="14" t="s">
        <v>577</v>
      </c>
      <c r="H26" s="14"/>
      <c r="I26" s="14"/>
      <c r="J26" s="14"/>
      <c r="K26" s="14"/>
    </row>
    <row r="27" spans="1:255" collapsed="1" x14ac:dyDescent="0.2"/>
    <row r="28" spans="1:255" outlineLevel="1" x14ac:dyDescent="0.2">
      <c r="K28" s="38" t="s">
        <v>578</v>
      </c>
    </row>
    <row r="29" spans="1:255" ht="24" outlineLevel="1" x14ac:dyDescent="0.2">
      <c r="A29" s="18" t="s">
        <v>558</v>
      </c>
      <c r="C29" s="203" t="s">
        <v>5</v>
      </c>
      <c r="D29" s="203"/>
      <c r="E29" s="203"/>
      <c r="F29" s="203"/>
      <c r="G29" s="203"/>
      <c r="H29" s="203"/>
      <c r="I29" s="203"/>
      <c r="J29" s="203"/>
      <c r="K29" s="203"/>
      <c r="BT29" s="39" t="s">
        <v>5</v>
      </c>
      <c r="IU29" s="20"/>
    </row>
    <row r="30" spans="1:255" ht="24" outlineLevel="1" x14ac:dyDescent="0.2">
      <c r="A30" s="18" t="s">
        <v>559</v>
      </c>
      <c r="C30" s="203" t="s">
        <v>5</v>
      </c>
      <c r="D30" s="203"/>
      <c r="E30" s="203"/>
      <c r="F30" s="203"/>
      <c r="G30" s="203"/>
      <c r="H30" s="203"/>
      <c r="I30" s="203"/>
      <c r="J30" s="203"/>
      <c r="K30" s="203"/>
      <c r="BT30" s="39" t="s">
        <v>5</v>
      </c>
      <c r="IU30" s="20"/>
    </row>
    <row r="31" spans="1:255" outlineLevel="1" x14ac:dyDescent="0.2">
      <c r="A31" s="18" t="s">
        <v>560</v>
      </c>
      <c r="C31" s="204" t="s">
        <v>579</v>
      </c>
      <c r="D31" s="203"/>
      <c r="E31" s="203"/>
      <c r="F31" s="203"/>
      <c r="G31" s="203"/>
      <c r="H31" s="203"/>
      <c r="I31" s="203"/>
      <c r="J31" s="203"/>
      <c r="K31" s="203"/>
      <c r="BT31" s="40" t="s">
        <v>579</v>
      </c>
      <c r="IU31" s="20"/>
    </row>
    <row r="32" spans="1:255" outlineLevel="1" x14ac:dyDescent="0.2"/>
    <row r="33" spans="1:255" ht="18.75" outlineLevel="1" x14ac:dyDescent="0.3">
      <c r="A33" s="205" t="s">
        <v>580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</row>
    <row r="34" spans="1:255" outlineLevel="1" x14ac:dyDescent="0.2">
      <c r="A34" s="206" t="s">
        <v>18</v>
      </c>
      <c r="B34" s="206"/>
      <c r="C34" s="206"/>
      <c r="D34" s="206"/>
      <c r="E34" s="206"/>
      <c r="F34" s="206"/>
      <c r="G34" s="206"/>
      <c r="H34" s="206"/>
      <c r="I34" s="206"/>
      <c r="J34" s="206"/>
      <c r="K34" s="206"/>
      <c r="BV34" s="23" t="s">
        <v>18</v>
      </c>
      <c r="IU34" s="20"/>
    </row>
    <row r="35" spans="1:255" outlineLevel="1" x14ac:dyDescent="0.2">
      <c r="A35" s="18" t="s">
        <v>581</v>
      </c>
      <c r="C35" s="203" t="s">
        <v>9</v>
      </c>
      <c r="D35" s="203"/>
      <c r="E35" s="203"/>
      <c r="F35" s="203"/>
      <c r="G35" s="203"/>
      <c r="H35" s="203"/>
      <c r="I35" s="203"/>
      <c r="J35" s="203"/>
      <c r="K35" s="203"/>
      <c r="BT35" s="39" t="s">
        <v>9</v>
      </c>
      <c r="IU35" s="20"/>
    </row>
    <row r="36" spans="1:255" outlineLevel="1" x14ac:dyDescent="0.2">
      <c r="I36" s="41" t="s">
        <v>582</v>
      </c>
      <c r="J36" s="41" t="s">
        <v>583</v>
      </c>
    </row>
    <row r="37" spans="1:255" outlineLevel="1" x14ac:dyDescent="0.2">
      <c r="G37" s="32" t="s">
        <v>584</v>
      </c>
      <c r="H37" s="32"/>
      <c r="I37" s="42">
        <v>1011.0227799999998</v>
      </c>
      <c r="J37" s="42">
        <v>8503.6851800000004</v>
      </c>
      <c r="K37" s="32" t="s">
        <v>585</v>
      </c>
    </row>
    <row r="38" spans="1:255" outlineLevel="1" x14ac:dyDescent="0.2">
      <c r="G38" s="14" t="s">
        <v>586</v>
      </c>
      <c r="H38" s="14"/>
      <c r="I38" s="43">
        <v>19.230869999999999</v>
      </c>
      <c r="J38" s="43">
        <v>642.11800000000005</v>
      </c>
      <c r="K38" s="14" t="s">
        <v>585</v>
      </c>
    </row>
    <row r="39" spans="1:255" outlineLevel="1" x14ac:dyDescent="0.2">
      <c r="G39" s="14" t="s">
        <v>587</v>
      </c>
      <c r="H39" s="14"/>
      <c r="I39" s="43">
        <v>2127.2708709999997</v>
      </c>
      <c r="J39" s="43">
        <v>2127.2708709999997</v>
      </c>
      <c r="K39" s="14" t="s">
        <v>588</v>
      </c>
    </row>
    <row r="40" spans="1:255" outlineLevel="1" x14ac:dyDescent="0.2">
      <c r="A40" s="14" t="s">
        <v>589</v>
      </c>
    </row>
    <row r="41" spans="1:255" ht="13.5" outlineLevel="1" thickBot="1" x14ac:dyDescent="0.25">
      <c r="A41" s="14" t="s">
        <v>575</v>
      </c>
    </row>
    <row r="42" spans="1:255" x14ac:dyDescent="0.2">
      <c r="A42" s="207" t="s">
        <v>590</v>
      </c>
      <c r="B42" s="199" t="s">
        <v>591</v>
      </c>
      <c r="C42" s="199" t="s">
        <v>592</v>
      </c>
      <c r="D42" s="199" t="s">
        <v>593</v>
      </c>
      <c r="E42" s="199" t="s">
        <v>594</v>
      </c>
      <c r="F42" s="199" t="s">
        <v>595</v>
      </c>
      <c r="G42" s="199" t="s">
        <v>596</v>
      </c>
      <c r="H42" s="199" t="s">
        <v>597</v>
      </c>
      <c r="I42" s="199" t="s">
        <v>598</v>
      </c>
      <c r="J42" s="199" t="s">
        <v>599</v>
      </c>
      <c r="K42" s="201" t="s">
        <v>600</v>
      </c>
    </row>
    <row r="43" spans="1:255" x14ac:dyDescent="0.2">
      <c r="A43" s="208"/>
      <c r="B43" s="200"/>
      <c r="C43" s="200"/>
      <c r="D43" s="200"/>
      <c r="E43" s="200"/>
      <c r="F43" s="200"/>
      <c r="G43" s="200"/>
      <c r="H43" s="200"/>
      <c r="I43" s="200"/>
      <c r="J43" s="200"/>
      <c r="K43" s="202"/>
    </row>
    <row r="44" spans="1:255" x14ac:dyDescent="0.2">
      <c r="A44" s="208"/>
      <c r="B44" s="200"/>
      <c r="C44" s="200"/>
      <c r="D44" s="200"/>
      <c r="E44" s="200"/>
      <c r="F44" s="200"/>
      <c r="G44" s="200"/>
      <c r="H44" s="200"/>
      <c r="I44" s="200"/>
      <c r="J44" s="200"/>
      <c r="K44" s="202"/>
    </row>
    <row r="45" spans="1:255" ht="13.5" thickBot="1" x14ac:dyDescent="0.25">
      <c r="A45" s="208"/>
      <c r="B45" s="200"/>
      <c r="C45" s="200"/>
      <c r="D45" s="200"/>
      <c r="E45" s="200"/>
      <c r="F45" s="200"/>
      <c r="G45" s="200"/>
      <c r="H45" s="200"/>
      <c r="I45" s="200"/>
      <c r="J45" s="200"/>
      <c r="K45" s="202"/>
    </row>
    <row r="46" spans="1:255" ht="13.5" thickBot="1" x14ac:dyDescent="0.25">
      <c r="A46" s="44">
        <v>1</v>
      </c>
      <c r="B46" s="44">
        <v>2</v>
      </c>
      <c r="C46" s="44">
        <v>3</v>
      </c>
      <c r="D46" s="44">
        <v>4</v>
      </c>
      <c r="E46" s="44">
        <v>5</v>
      </c>
      <c r="F46" s="44">
        <v>6</v>
      </c>
      <c r="G46" s="44">
        <v>7</v>
      </c>
      <c r="H46" s="44">
        <v>8</v>
      </c>
      <c r="I46" s="44">
        <v>9</v>
      </c>
      <c r="J46" s="44">
        <v>10</v>
      </c>
      <c r="K46" s="44">
        <v>11</v>
      </c>
    </row>
    <row r="47" spans="1:255" x14ac:dyDescent="0.2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</row>
    <row r="48" spans="1:255" x14ac:dyDescent="0.2">
      <c r="A48" s="197" t="s">
        <v>604</v>
      </c>
      <c r="B48" s="197"/>
      <c r="C48" s="198" t="s">
        <v>607</v>
      </c>
      <c r="D48" s="198"/>
      <c r="E48" s="198"/>
      <c r="F48" s="198"/>
      <c r="G48" s="198"/>
      <c r="H48" s="198"/>
      <c r="I48" s="198"/>
      <c r="J48" s="198"/>
      <c r="K48" s="198"/>
      <c r="BX48" s="46" t="s">
        <v>607</v>
      </c>
      <c r="IU48" s="20"/>
    </row>
    <row r="49" spans="1:255" ht="13.5" thickBot="1" x14ac:dyDescent="0.25"/>
    <row r="50" spans="1:255" ht="35.25" x14ac:dyDescent="0.2">
      <c r="A50" s="47">
        <v>1</v>
      </c>
      <c r="B50" s="55" t="s">
        <v>21</v>
      </c>
      <c r="C50" s="48" t="s">
        <v>608</v>
      </c>
      <c r="D50" s="49" t="s">
        <v>23</v>
      </c>
      <c r="E50" s="50">
        <v>1</v>
      </c>
      <c r="F50" s="51">
        <v>261.82000000000005</v>
      </c>
      <c r="G50" s="56" t="s">
        <v>6</v>
      </c>
      <c r="H50" s="51"/>
      <c r="I50" s="52">
        <v>426.57</v>
      </c>
      <c r="J50" s="53"/>
      <c r="K50" s="54">
        <v>12511</v>
      </c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0"/>
      <c r="CY50" s="20"/>
      <c r="CZ50" s="20"/>
      <c r="DA50" s="20"/>
      <c r="DB50" s="20"/>
      <c r="DC50" s="20"/>
      <c r="DD50" s="20"/>
      <c r="DE50" s="20"/>
      <c r="DF50" s="20"/>
      <c r="DG50" s="20"/>
      <c r="DH50" s="20"/>
      <c r="DI50" s="20"/>
      <c r="DJ50" s="20"/>
      <c r="DK50" s="20"/>
      <c r="DL50" s="20"/>
      <c r="DM50" s="20"/>
      <c r="DN50" s="20"/>
      <c r="DO50" s="20"/>
      <c r="DP50" s="20"/>
      <c r="DQ50" s="20"/>
      <c r="DR50" s="20"/>
      <c r="DS50" s="20"/>
      <c r="DT50" s="20"/>
      <c r="DU50" s="20"/>
      <c r="DV50" s="20"/>
      <c r="DW50" s="20"/>
      <c r="DX50" s="20"/>
      <c r="DY50" s="20"/>
      <c r="DZ50" s="20"/>
      <c r="EA50" s="20"/>
      <c r="EB50" s="20"/>
      <c r="EC50" s="20"/>
      <c r="ED50" s="20"/>
      <c r="EE50" s="20"/>
      <c r="EF50" s="20"/>
      <c r="EG50" s="20"/>
      <c r="EH50" s="20"/>
      <c r="EI50" s="20"/>
      <c r="EJ50" s="20"/>
      <c r="EK50" s="20"/>
      <c r="EL50" s="20"/>
      <c r="EM50" s="20"/>
      <c r="EN50" s="20"/>
      <c r="EO50" s="20"/>
      <c r="EP50" s="20"/>
      <c r="EQ50" s="20"/>
      <c r="ER50" s="20"/>
      <c r="ES50" s="20"/>
      <c r="ET50" s="20"/>
      <c r="EU50" s="20"/>
      <c r="EV50" s="20"/>
      <c r="EW50" s="20"/>
      <c r="EX50" s="20"/>
      <c r="EY50" s="20"/>
      <c r="EZ50" s="20"/>
      <c r="FA50" s="20"/>
      <c r="FB50" s="20"/>
      <c r="FC50" s="20"/>
      <c r="FD50" s="20"/>
      <c r="FE50" s="20"/>
      <c r="FF50" s="20"/>
      <c r="FG50" s="20"/>
      <c r="FH50" s="20"/>
      <c r="FI50" s="20"/>
      <c r="FJ50" s="20"/>
      <c r="FK50" s="20"/>
      <c r="FL50" s="20"/>
      <c r="FM50" s="20"/>
      <c r="FN50" s="20"/>
      <c r="FO50" s="20"/>
      <c r="FP50" s="20"/>
      <c r="FQ50" s="20"/>
      <c r="FR50" s="20"/>
      <c r="FS50" s="20"/>
      <c r="FT50" s="20"/>
      <c r="FU50" s="20"/>
      <c r="FV50" s="20"/>
      <c r="FW50" s="20"/>
      <c r="FX50" s="20"/>
      <c r="FY50" s="20"/>
      <c r="FZ50" s="20"/>
      <c r="GA50" s="20"/>
      <c r="GB50" s="20"/>
      <c r="GC50" s="20"/>
      <c r="GD50" s="20"/>
      <c r="GE50" s="20"/>
      <c r="GF50" s="20"/>
      <c r="GG50" s="20"/>
      <c r="GH50" s="20"/>
      <c r="GI50" s="20"/>
      <c r="GJ50" s="20"/>
      <c r="GK50" s="20"/>
      <c r="GL50" s="20"/>
      <c r="GM50" s="20"/>
      <c r="GN50" s="20"/>
      <c r="GO50" s="20"/>
      <c r="GP50" s="20"/>
      <c r="GQ50" s="20"/>
      <c r="GR50" s="20"/>
      <c r="GS50" s="20"/>
      <c r="GT50" s="20"/>
      <c r="GU50" s="20"/>
      <c r="GV50" s="20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  <c r="HT50" s="20"/>
      <c r="HU50" s="20"/>
      <c r="HV50" s="20"/>
      <c r="HW50" s="20"/>
      <c r="HX50" s="20"/>
      <c r="HY50" s="20"/>
      <c r="HZ50" s="20"/>
      <c r="IA50" s="20"/>
      <c r="IB50" s="20"/>
      <c r="IC50" s="20"/>
      <c r="ID50" s="20"/>
      <c r="IE50" s="20"/>
      <c r="IF50" s="20"/>
      <c r="IG50" s="20"/>
      <c r="IH50" s="20"/>
      <c r="II50" s="20"/>
      <c r="IJ50" s="20"/>
      <c r="IK50" s="20"/>
      <c r="IL50" s="20"/>
      <c r="IM50" s="20"/>
      <c r="IN50" s="20"/>
      <c r="IO50" s="20"/>
      <c r="IP50" s="20"/>
      <c r="IQ50" s="20"/>
      <c r="IR50" s="20"/>
      <c r="IS50" s="20"/>
      <c r="IT50" s="20"/>
      <c r="IU50" s="20"/>
    </row>
    <row r="51" spans="1:255" x14ac:dyDescent="0.2">
      <c r="A51" s="60"/>
      <c r="B51" s="61"/>
      <c r="C51" s="61" t="s">
        <v>609</v>
      </c>
      <c r="D51" s="62"/>
      <c r="E51" s="63"/>
      <c r="F51" s="64">
        <v>103.9</v>
      </c>
      <c r="G51" s="65" t="s">
        <v>78</v>
      </c>
      <c r="H51" s="64">
        <v>109.1</v>
      </c>
      <c r="I51" s="64">
        <v>109.1</v>
      </c>
      <c r="J51" s="66">
        <v>33.39</v>
      </c>
      <c r="K51" s="67">
        <v>3643</v>
      </c>
      <c r="O51" s="20"/>
      <c r="P51" s="20"/>
      <c r="Q51" s="20"/>
      <c r="R51" s="20"/>
      <c r="S51" s="20"/>
      <c r="T51" s="20">
        <v>109.1</v>
      </c>
      <c r="U51" s="20">
        <v>3643</v>
      </c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>
        <v>1</v>
      </c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>
        <v>3643</v>
      </c>
      <c r="DH51" s="20">
        <v>1</v>
      </c>
      <c r="DI51" s="20"/>
      <c r="DJ51" s="20"/>
      <c r="DK51" s="20"/>
      <c r="DL51" s="20"/>
      <c r="DM51" s="20"/>
      <c r="DN51" s="20"/>
      <c r="DO51" s="20"/>
      <c r="DP51" s="20"/>
      <c r="DQ51" s="20">
        <v>109.1</v>
      </c>
      <c r="DR51" s="20"/>
      <c r="DS51" s="20">
        <v>3643</v>
      </c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20"/>
      <c r="FC51" s="20"/>
      <c r="FD51" s="20"/>
      <c r="FE51" s="20"/>
      <c r="FF51" s="20"/>
      <c r="FG51" s="20"/>
      <c r="FH51" s="20"/>
      <c r="FI51" s="20"/>
      <c r="FJ51" s="20"/>
      <c r="FK51" s="20"/>
      <c r="FL51" s="20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>
        <v>109.1</v>
      </c>
      <c r="GK51" s="20">
        <v>109.1</v>
      </c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>
        <v>109.1</v>
      </c>
      <c r="HC51" s="20"/>
      <c r="HD51" s="20"/>
      <c r="HE51" s="20"/>
      <c r="HF51" s="20">
        <v>109.1</v>
      </c>
      <c r="HG51" s="20"/>
      <c r="HH51" s="20"/>
      <c r="HI51" s="20"/>
      <c r="HJ51" s="20"/>
      <c r="HK51" s="20"/>
      <c r="HL51" s="20">
        <v>109.1</v>
      </c>
      <c r="HM51" s="20"/>
      <c r="HN51" s="20">
        <v>109.1</v>
      </c>
      <c r="HO51" s="20"/>
      <c r="HP51" s="20"/>
      <c r="HQ51" s="20"/>
      <c r="HR51" s="20"/>
      <c r="HS51" s="20"/>
      <c r="HT51" s="20"/>
      <c r="HU51" s="20"/>
      <c r="HV51" s="20"/>
      <c r="HW51" s="20"/>
      <c r="HX51" s="20">
        <v>109.1</v>
      </c>
      <c r="HY51" s="20"/>
      <c r="HZ51" s="20"/>
      <c r="IA51" s="20"/>
      <c r="IB51" s="20"/>
      <c r="IC51" s="20"/>
      <c r="ID51" s="20"/>
      <c r="IE51" s="20"/>
      <c r="IF51" s="20"/>
      <c r="IG51" s="20"/>
      <c r="IH51" s="20"/>
      <c r="II51" s="20"/>
      <c r="IJ51" s="20"/>
      <c r="IK51" s="20"/>
      <c r="IL51" s="20"/>
      <c r="IM51" s="20"/>
      <c r="IN51" s="20"/>
      <c r="IO51" s="20"/>
      <c r="IP51" s="20"/>
      <c r="IQ51" s="20"/>
      <c r="IR51" s="20"/>
      <c r="IS51" s="20"/>
      <c r="IT51" s="20"/>
      <c r="IU51" s="20"/>
    </row>
    <row r="52" spans="1:255" x14ac:dyDescent="0.2">
      <c r="A52" s="71"/>
      <c r="B52" s="72"/>
      <c r="C52" s="72" t="s">
        <v>610</v>
      </c>
      <c r="D52" s="73"/>
      <c r="E52" s="74"/>
      <c r="F52" s="75">
        <v>82.02</v>
      </c>
      <c r="G52" s="76" t="s">
        <v>78</v>
      </c>
      <c r="H52" s="75">
        <v>86.12</v>
      </c>
      <c r="I52" s="75">
        <v>86.12</v>
      </c>
      <c r="J52" s="77">
        <v>13.26</v>
      </c>
      <c r="K52" s="78">
        <v>1142</v>
      </c>
      <c r="O52" s="20"/>
      <c r="P52" s="20"/>
      <c r="Q52" s="20"/>
      <c r="R52" s="20"/>
      <c r="S52" s="20"/>
      <c r="T52" s="20">
        <v>86.12</v>
      </c>
      <c r="U52" s="20">
        <v>1142</v>
      </c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>
        <v>1</v>
      </c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>
        <v>86.12</v>
      </c>
      <c r="DR52" s="20"/>
      <c r="DS52" s="20">
        <v>1142</v>
      </c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EY52" s="20"/>
      <c r="EZ52" s="20"/>
      <c r="FA52" s="20"/>
      <c r="FB52" s="20"/>
      <c r="FC52" s="20"/>
      <c r="FD52" s="20"/>
      <c r="FE52" s="20"/>
      <c r="FF52" s="20"/>
      <c r="FG52" s="20"/>
      <c r="FH52" s="20"/>
      <c r="FI52" s="20"/>
      <c r="FJ52" s="20"/>
      <c r="FK52" s="20"/>
      <c r="FL52" s="20"/>
      <c r="FM52" s="20"/>
      <c r="FN52" s="20"/>
      <c r="FO52" s="20"/>
      <c r="FP52" s="20"/>
      <c r="FQ52" s="20"/>
      <c r="FR52" s="20"/>
      <c r="FS52" s="20"/>
      <c r="FT52" s="20"/>
      <c r="FU52" s="20"/>
      <c r="FV52" s="20"/>
      <c r="FW52" s="20"/>
      <c r="FX52" s="20"/>
      <c r="FY52" s="20"/>
      <c r="FZ52" s="20"/>
      <c r="GA52" s="20"/>
      <c r="GB52" s="20"/>
      <c r="GC52" s="20"/>
      <c r="GD52" s="20"/>
      <c r="GE52" s="20"/>
      <c r="GF52" s="20"/>
      <c r="GG52" s="20"/>
      <c r="GH52" s="20"/>
      <c r="GI52" s="20"/>
      <c r="GJ52" s="20">
        <v>86.12</v>
      </c>
      <c r="GK52" s="20"/>
      <c r="GL52" s="20">
        <v>86.12</v>
      </c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>
        <v>86.12</v>
      </c>
      <c r="HC52" s="20"/>
      <c r="HD52" s="20"/>
      <c r="HE52" s="20"/>
      <c r="HF52" s="20">
        <v>86.12</v>
      </c>
      <c r="HG52" s="20"/>
      <c r="HH52" s="20"/>
      <c r="HI52" s="20"/>
      <c r="HJ52" s="20"/>
      <c r="HK52" s="20"/>
      <c r="HL52" s="20">
        <v>86.12</v>
      </c>
      <c r="HM52" s="20"/>
      <c r="HN52" s="20">
        <v>86.12</v>
      </c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  <c r="IB52" s="20"/>
      <c r="IC52" s="20"/>
      <c r="ID52" s="20"/>
      <c r="IE52" s="20"/>
      <c r="IF52" s="20"/>
      <c r="IG52" s="20"/>
      <c r="IH52" s="20"/>
      <c r="II52" s="20"/>
      <c r="IJ52" s="20"/>
      <c r="IK52" s="20"/>
      <c r="IL52" s="20"/>
      <c r="IM52" s="20"/>
      <c r="IN52" s="20"/>
      <c r="IO52" s="20"/>
      <c r="IP52" s="20"/>
      <c r="IQ52" s="20"/>
      <c r="IR52" s="20"/>
      <c r="IS52" s="20"/>
      <c r="IT52" s="20"/>
      <c r="IU52" s="20"/>
    </row>
    <row r="53" spans="1:255" x14ac:dyDescent="0.2">
      <c r="A53" s="71"/>
      <c r="B53" s="72"/>
      <c r="C53" s="72" t="s">
        <v>611</v>
      </c>
      <c r="D53" s="73"/>
      <c r="E53" s="74"/>
      <c r="F53" s="75">
        <v>10.26</v>
      </c>
      <c r="G53" s="76" t="s">
        <v>78</v>
      </c>
      <c r="H53" s="75">
        <v>10.77</v>
      </c>
      <c r="I53" s="75">
        <v>10.77</v>
      </c>
      <c r="J53" s="77">
        <v>33.39</v>
      </c>
      <c r="K53" s="78">
        <v>360</v>
      </c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>
        <v>10.77</v>
      </c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  <c r="HW53" s="20"/>
      <c r="HX53" s="20">
        <v>10.77</v>
      </c>
      <c r="HY53" s="20"/>
      <c r="HZ53" s="20"/>
      <c r="IA53" s="20"/>
      <c r="IB53" s="20"/>
      <c r="IC53" s="20"/>
      <c r="ID53" s="20"/>
      <c r="IE53" s="20"/>
      <c r="IF53" s="20"/>
      <c r="IG53" s="20"/>
      <c r="IH53" s="20"/>
      <c r="II53" s="20"/>
      <c r="IJ53" s="20"/>
      <c r="IK53" s="20"/>
      <c r="IL53" s="20"/>
      <c r="IM53" s="20"/>
      <c r="IN53" s="20"/>
      <c r="IO53" s="20"/>
      <c r="IP53" s="20"/>
      <c r="IQ53" s="20"/>
      <c r="IR53" s="20"/>
      <c r="IS53" s="20"/>
      <c r="IT53" s="20"/>
      <c r="IU53" s="20"/>
    </row>
    <row r="54" spans="1:255" x14ac:dyDescent="0.2">
      <c r="A54" s="71"/>
      <c r="B54" s="72"/>
      <c r="C54" s="72" t="s">
        <v>612</v>
      </c>
      <c r="D54" s="73"/>
      <c r="E54" s="74"/>
      <c r="F54" s="75">
        <v>75.900000000000006</v>
      </c>
      <c r="G54" s="76"/>
      <c r="H54" s="75">
        <v>75.900000000000006</v>
      </c>
      <c r="I54" s="75">
        <v>75.900000000000006</v>
      </c>
      <c r="J54" s="77">
        <v>9.11</v>
      </c>
      <c r="K54" s="78">
        <v>691</v>
      </c>
      <c r="O54" s="20"/>
      <c r="P54" s="20"/>
      <c r="Q54" s="20"/>
      <c r="R54" s="20"/>
      <c r="S54" s="20"/>
      <c r="T54" s="20">
        <v>75.900000000000006</v>
      </c>
      <c r="U54" s="20">
        <v>691</v>
      </c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>
        <v>1</v>
      </c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>
        <v>75.900000000000006</v>
      </c>
      <c r="DL54" s="20"/>
      <c r="DM54" s="20">
        <v>691</v>
      </c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EY54" s="20"/>
      <c r="EZ54" s="20"/>
      <c r="FA54" s="20"/>
      <c r="FB54" s="20"/>
      <c r="FC54" s="20"/>
      <c r="FD54" s="20"/>
      <c r="FE54" s="20"/>
      <c r="FF54" s="20"/>
      <c r="FG54" s="20"/>
      <c r="FH54" s="20"/>
      <c r="FI54" s="20"/>
      <c r="FJ54" s="20"/>
      <c r="FK54" s="20"/>
      <c r="FL54" s="20"/>
      <c r="FM54" s="20"/>
      <c r="FN54" s="20"/>
      <c r="FO54" s="20"/>
      <c r="FP54" s="20"/>
      <c r="FQ54" s="20"/>
      <c r="FR54" s="20"/>
      <c r="FS54" s="20"/>
      <c r="FT54" s="20"/>
      <c r="FU54" s="20"/>
      <c r="FV54" s="20"/>
      <c r="FW54" s="20"/>
      <c r="FX54" s="20"/>
      <c r="FY54" s="20"/>
      <c r="FZ54" s="20"/>
      <c r="GA54" s="20"/>
      <c r="GB54" s="20"/>
      <c r="GC54" s="20"/>
      <c r="GD54" s="20"/>
      <c r="GE54" s="20"/>
      <c r="GF54" s="20"/>
      <c r="GG54" s="20"/>
      <c r="GH54" s="20"/>
      <c r="GI54" s="20"/>
      <c r="GJ54" s="20">
        <v>75.900000000000006</v>
      </c>
      <c r="GK54" s="20"/>
      <c r="GL54" s="20"/>
      <c r="GM54" s="20"/>
      <c r="GN54" s="20">
        <v>75.900000000000006</v>
      </c>
      <c r="GO54" s="20"/>
      <c r="GP54" s="20">
        <v>75.900000000000006</v>
      </c>
      <c r="GQ54" s="20">
        <v>75.900000000000006</v>
      </c>
      <c r="GR54" s="20"/>
      <c r="GS54" s="20">
        <v>75.900000000000006</v>
      </c>
      <c r="GT54" s="20"/>
      <c r="GU54" s="20"/>
      <c r="GV54" s="20"/>
      <c r="GW54" s="20">
        <v>0</v>
      </c>
      <c r="GX54" s="20">
        <v>0</v>
      </c>
      <c r="GY54" s="20"/>
      <c r="GZ54" s="20"/>
      <c r="HA54" s="20"/>
      <c r="HB54" s="20">
        <v>75.900000000000006</v>
      </c>
      <c r="HC54" s="20"/>
      <c r="HD54" s="20"/>
      <c r="HE54" s="20"/>
      <c r="HF54" s="20">
        <v>75.900000000000006</v>
      </c>
      <c r="HG54" s="20"/>
      <c r="HH54" s="20"/>
      <c r="HI54" s="20"/>
      <c r="HJ54" s="20"/>
      <c r="HK54" s="20"/>
      <c r="HL54" s="20">
        <v>75.900000000000006</v>
      </c>
      <c r="HM54" s="20"/>
      <c r="HN54" s="20">
        <v>75.900000000000006</v>
      </c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  <c r="IB54" s="20"/>
      <c r="IC54" s="20"/>
      <c r="ID54" s="20"/>
      <c r="IE54" s="20"/>
      <c r="IF54" s="20"/>
      <c r="IG54" s="20"/>
      <c r="IH54" s="20"/>
      <c r="II54" s="20"/>
      <c r="IJ54" s="20"/>
      <c r="IK54" s="20"/>
      <c r="IL54" s="20"/>
      <c r="IM54" s="20"/>
      <c r="IN54" s="20"/>
      <c r="IO54" s="20"/>
      <c r="IP54" s="20"/>
      <c r="IQ54" s="20"/>
      <c r="IR54" s="20"/>
      <c r="IS54" s="20"/>
      <c r="IT54" s="20"/>
      <c r="IU54" s="20"/>
    </row>
    <row r="55" spans="1:255" x14ac:dyDescent="0.2">
      <c r="A55" s="79"/>
      <c r="B55" s="80"/>
      <c r="C55" s="80" t="s">
        <v>613</v>
      </c>
      <c r="D55" s="81"/>
      <c r="E55" s="82">
        <v>121</v>
      </c>
      <c r="F55" s="83" t="s">
        <v>614</v>
      </c>
      <c r="G55" s="84"/>
      <c r="H55" s="85">
        <v>145.04</v>
      </c>
      <c r="I55" s="85">
        <v>145.04</v>
      </c>
      <c r="J55" s="87">
        <v>1.21</v>
      </c>
      <c r="K55" s="86">
        <v>4844</v>
      </c>
      <c r="O55" s="20"/>
      <c r="P55" s="20"/>
      <c r="Q55" s="20"/>
      <c r="R55" s="20"/>
      <c r="S55" s="20"/>
      <c r="T55" s="20">
        <v>145.04</v>
      </c>
      <c r="U55" s="20">
        <v>4844</v>
      </c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>
        <v>1</v>
      </c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>
        <v>145.04</v>
      </c>
      <c r="DR55" s="20"/>
      <c r="DS55" s="20">
        <v>4844</v>
      </c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>
        <v>145.04</v>
      </c>
      <c r="GZ55" s="20"/>
      <c r="HA55" s="20"/>
      <c r="HB55" s="20">
        <v>145.04</v>
      </c>
      <c r="HC55" s="20"/>
      <c r="HD55" s="20"/>
      <c r="HE55" s="20"/>
      <c r="HF55" s="20">
        <v>145.04</v>
      </c>
      <c r="HG55" s="20"/>
      <c r="HH55" s="20"/>
      <c r="HI55" s="20"/>
      <c r="HJ55" s="20"/>
      <c r="HK55" s="20"/>
      <c r="HL55" s="20">
        <v>145.04</v>
      </c>
      <c r="HM55" s="20"/>
      <c r="HN55" s="20">
        <v>145.04</v>
      </c>
      <c r="HO55" s="20"/>
      <c r="HP55" s="20"/>
      <c r="HQ55" s="20"/>
      <c r="HR55" s="20"/>
      <c r="HS55" s="20"/>
      <c r="HT55" s="20"/>
      <c r="HU55" s="20"/>
      <c r="HV55" s="20"/>
      <c r="HW55" s="20"/>
      <c r="HX55" s="20"/>
      <c r="HY55" s="20"/>
      <c r="HZ55" s="20"/>
      <c r="IA55" s="20"/>
      <c r="IB55" s="20"/>
      <c r="IC55" s="20"/>
      <c r="ID55" s="20"/>
      <c r="IE55" s="20"/>
      <c r="IF55" s="20"/>
      <c r="IG55" s="20"/>
      <c r="IH55" s="20"/>
      <c r="II55" s="20"/>
      <c r="IJ55" s="20"/>
      <c r="IK55" s="20"/>
      <c r="IL55" s="20"/>
      <c r="IM55" s="20"/>
      <c r="IN55" s="20"/>
      <c r="IO55" s="20"/>
      <c r="IP55" s="20"/>
      <c r="IQ55" s="20"/>
      <c r="IR55" s="20"/>
      <c r="IS55" s="20"/>
      <c r="IT55" s="20"/>
      <c r="IU55" s="20"/>
    </row>
    <row r="56" spans="1:255" x14ac:dyDescent="0.2">
      <c r="A56" s="79"/>
      <c r="B56" s="80"/>
      <c r="C56" s="80" t="s">
        <v>615</v>
      </c>
      <c r="D56" s="81"/>
      <c r="E56" s="82">
        <v>72</v>
      </c>
      <c r="F56" s="83" t="s">
        <v>614</v>
      </c>
      <c r="G56" s="84"/>
      <c r="H56" s="85">
        <v>86.31</v>
      </c>
      <c r="I56" s="85">
        <v>86.31</v>
      </c>
      <c r="J56" s="87">
        <v>0.72</v>
      </c>
      <c r="K56" s="86">
        <v>2882</v>
      </c>
      <c r="O56" s="20"/>
      <c r="P56" s="20"/>
      <c r="Q56" s="20"/>
      <c r="R56" s="20"/>
      <c r="S56" s="20"/>
      <c r="T56" s="20">
        <v>86.31</v>
      </c>
      <c r="U56" s="20">
        <v>2882</v>
      </c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>
        <v>1</v>
      </c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>
        <v>86.31</v>
      </c>
      <c r="DR56" s="20"/>
      <c r="DS56" s="20">
        <v>2882</v>
      </c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>
        <v>86.31</v>
      </c>
      <c r="HA56" s="20"/>
      <c r="HB56" s="20">
        <v>86.31</v>
      </c>
      <c r="HC56" s="20"/>
      <c r="HD56" s="20"/>
      <c r="HE56" s="20"/>
      <c r="HF56" s="20">
        <v>86.31</v>
      </c>
      <c r="HG56" s="20"/>
      <c r="HH56" s="20"/>
      <c r="HI56" s="20"/>
      <c r="HJ56" s="20"/>
      <c r="HK56" s="20"/>
      <c r="HL56" s="20">
        <v>86.31</v>
      </c>
      <c r="HM56" s="20"/>
      <c r="HN56" s="20">
        <v>86.31</v>
      </c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  <c r="IA56" s="20"/>
      <c r="IB56" s="20"/>
      <c r="IC56" s="20"/>
      <c r="ID56" s="20"/>
      <c r="IE56" s="20"/>
      <c r="IF56" s="20"/>
      <c r="IG56" s="20"/>
      <c r="IH56" s="20"/>
      <c r="II56" s="20"/>
      <c r="IJ56" s="20"/>
      <c r="IK56" s="20"/>
      <c r="IL56" s="20"/>
      <c r="IM56" s="20"/>
      <c r="IN56" s="20"/>
      <c r="IO56" s="20"/>
      <c r="IP56" s="20"/>
      <c r="IQ56" s="20"/>
      <c r="IR56" s="20"/>
      <c r="IS56" s="20"/>
      <c r="IT56" s="20"/>
      <c r="IU56" s="20"/>
    </row>
    <row r="57" spans="1:255" x14ac:dyDescent="0.2">
      <c r="A57" s="71"/>
      <c r="B57" s="72"/>
      <c r="C57" s="72" t="s">
        <v>616</v>
      </c>
      <c r="D57" s="73" t="s">
        <v>617</v>
      </c>
      <c r="E57" s="74">
        <v>10.8</v>
      </c>
      <c r="F57" s="75"/>
      <c r="G57" s="76" t="s">
        <v>78</v>
      </c>
      <c r="H57" s="75">
        <v>11.34</v>
      </c>
      <c r="I57" s="88">
        <v>11.34</v>
      </c>
      <c r="J57" s="77"/>
      <c r="K57" s="78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  <c r="IB57" s="20"/>
      <c r="IC57" s="20"/>
      <c r="ID57" s="20"/>
      <c r="IE57" s="20"/>
      <c r="IF57" s="20"/>
      <c r="IG57" s="20"/>
      <c r="IH57" s="20"/>
      <c r="II57" s="20"/>
      <c r="IJ57" s="20"/>
      <c r="IK57" s="20"/>
      <c r="IL57" s="20"/>
      <c r="IM57" s="20"/>
      <c r="IN57" s="20"/>
      <c r="IO57" s="20"/>
      <c r="IP57" s="20"/>
      <c r="IQ57" s="20"/>
      <c r="IR57" s="20"/>
      <c r="IS57" s="20"/>
      <c r="IT57" s="20"/>
      <c r="IU57" s="20"/>
    </row>
    <row r="58" spans="1:255" ht="36" x14ac:dyDescent="0.2">
      <c r="A58" s="104" t="s">
        <v>34</v>
      </c>
      <c r="B58" s="105" t="s">
        <v>35</v>
      </c>
      <c r="C58" s="106" t="s">
        <v>618</v>
      </c>
      <c r="D58" s="107" t="s">
        <v>23</v>
      </c>
      <c r="E58" s="108">
        <v>1</v>
      </c>
      <c r="F58" s="109">
        <v>197910.97</v>
      </c>
      <c r="G58" s="65"/>
      <c r="H58" s="109">
        <v>197910.97</v>
      </c>
      <c r="I58" s="110">
        <v>32285.64</v>
      </c>
      <c r="J58" s="66">
        <v>6.13</v>
      </c>
      <c r="K58" s="111">
        <v>197911</v>
      </c>
      <c r="L58" s="20"/>
      <c r="M58" s="20"/>
      <c r="N58" s="20"/>
      <c r="O58" s="20"/>
      <c r="P58" s="20"/>
      <c r="Q58" s="20"/>
      <c r="R58" s="20"/>
      <c r="S58" s="20"/>
      <c r="T58" s="20">
        <v>32285.64</v>
      </c>
      <c r="U58" s="20">
        <v>197911</v>
      </c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>
        <v>3</v>
      </c>
      <c r="CW58" s="20"/>
      <c r="CX58" s="20"/>
      <c r="CY58" s="20"/>
      <c r="CZ58" s="20"/>
      <c r="DA58" s="20"/>
      <c r="DB58" s="20"/>
      <c r="DC58" s="20"/>
      <c r="DD58" s="20"/>
      <c r="DE58" s="20"/>
      <c r="DF58" s="20">
        <v>197911</v>
      </c>
      <c r="DG58" s="20"/>
      <c r="DH58" s="20"/>
      <c r="DI58" s="20"/>
      <c r="DJ58" s="20"/>
      <c r="DK58" s="20"/>
      <c r="DL58" s="20"/>
      <c r="DM58" s="20"/>
      <c r="DN58" s="20">
        <v>32285.64</v>
      </c>
      <c r="DO58" s="20"/>
      <c r="DP58" s="20">
        <v>197911</v>
      </c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20"/>
      <c r="FF58" s="20"/>
      <c r="FG58" s="20"/>
      <c r="FH58" s="20"/>
      <c r="FI58" s="20"/>
      <c r="FJ58" s="20"/>
      <c r="FK58" s="20"/>
      <c r="FL58" s="20"/>
      <c r="FM58" s="20"/>
      <c r="FN58" s="20"/>
      <c r="FO58" s="20"/>
      <c r="FP58" s="20"/>
      <c r="FQ58" s="20"/>
      <c r="FR58" s="20"/>
      <c r="FS58" s="20"/>
      <c r="FT58" s="20"/>
      <c r="FU58" s="20"/>
      <c r="FV58" s="20"/>
      <c r="FW58" s="20"/>
      <c r="FX58" s="20"/>
      <c r="FY58" s="20"/>
      <c r="FZ58" s="20"/>
      <c r="GA58" s="20"/>
      <c r="GB58" s="20"/>
      <c r="GC58" s="20"/>
      <c r="GD58" s="20"/>
      <c r="GE58" s="20"/>
      <c r="GF58" s="20"/>
      <c r="GG58" s="20"/>
      <c r="GH58" s="20"/>
      <c r="GI58" s="20"/>
      <c r="GJ58" s="20"/>
      <c r="GK58" s="20"/>
      <c r="GL58" s="20"/>
      <c r="GM58" s="20"/>
      <c r="GN58" s="20">
        <v>32285.64</v>
      </c>
      <c r="GO58" s="20"/>
      <c r="GP58" s="20">
        <v>32285.64</v>
      </c>
      <c r="GQ58" s="20"/>
      <c r="GR58" s="20"/>
      <c r="GS58" s="20"/>
      <c r="GT58" s="20">
        <v>32285.64</v>
      </c>
      <c r="GU58" s="20"/>
      <c r="GV58" s="20">
        <v>32285.64</v>
      </c>
      <c r="GW58" s="20"/>
      <c r="GX58" s="20"/>
      <c r="GY58" s="20"/>
      <c r="GZ58" s="20"/>
      <c r="HA58" s="20"/>
      <c r="HB58" s="20"/>
      <c r="HC58" s="20"/>
      <c r="HD58" s="20">
        <v>32285.64</v>
      </c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>
        <v>32285.64</v>
      </c>
      <c r="HS58" s="20"/>
      <c r="HT58" s="20"/>
      <c r="HU58" s="20"/>
      <c r="HV58" s="20"/>
      <c r="HW58" s="20"/>
      <c r="HX58" s="20"/>
      <c r="HY58" s="20"/>
      <c r="HZ58" s="20">
        <v>32285.64</v>
      </c>
      <c r="IA58" s="20"/>
      <c r="IB58" s="20"/>
      <c r="IC58" s="20"/>
      <c r="ID58" s="20"/>
      <c r="IE58" s="20"/>
      <c r="IF58" s="20"/>
      <c r="IG58" s="20"/>
      <c r="IH58" s="20"/>
      <c r="II58" s="20"/>
      <c r="IJ58" s="20"/>
      <c r="IK58" s="20"/>
      <c r="IL58" s="20"/>
      <c r="IM58" s="20"/>
      <c r="IN58" s="20"/>
      <c r="IO58" s="20"/>
      <c r="IP58" s="20"/>
      <c r="IQ58" s="20"/>
      <c r="IR58" s="20"/>
      <c r="IS58" s="20"/>
      <c r="IT58" s="20"/>
      <c r="IU58" s="20"/>
    </row>
    <row r="59" spans="1:255" x14ac:dyDescent="0.2">
      <c r="A59" s="89"/>
      <c r="B59" s="103" t="s">
        <v>619</v>
      </c>
      <c r="C59" s="103" t="s">
        <v>620</v>
      </c>
      <c r="D59" s="29"/>
      <c r="E59" s="29"/>
      <c r="F59" s="29"/>
      <c r="G59" s="29"/>
      <c r="H59" s="29"/>
      <c r="I59" s="29"/>
      <c r="J59" s="29"/>
      <c r="K59" s="90"/>
    </row>
    <row r="60" spans="1:255" ht="13.5" thickBot="1" x14ac:dyDescent="0.25">
      <c r="A60" s="114"/>
      <c r="B60" s="115"/>
      <c r="C60" s="115" t="s">
        <v>621</v>
      </c>
      <c r="D60" s="115"/>
      <c r="E60" s="115"/>
      <c r="F60" s="115"/>
      <c r="G60" s="115"/>
      <c r="H60" s="194">
        <v>32285.64</v>
      </c>
      <c r="I60" s="195"/>
      <c r="J60" s="194">
        <v>197911</v>
      </c>
      <c r="K60" s="196"/>
      <c r="L60" s="102"/>
      <c r="M60" s="102"/>
      <c r="N60" s="102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</row>
    <row r="61" spans="1:255" x14ac:dyDescent="0.2">
      <c r="A61" s="113"/>
      <c r="B61" s="112"/>
      <c r="C61" s="112" t="s">
        <v>622</v>
      </c>
      <c r="D61" s="112"/>
      <c r="E61" s="112"/>
      <c r="F61" s="112"/>
      <c r="G61" s="112"/>
      <c r="H61" s="185">
        <v>32788.11</v>
      </c>
      <c r="I61" s="186"/>
      <c r="J61" s="185">
        <v>211113</v>
      </c>
      <c r="K61" s="187"/>
      <c r="O61" s="20"/>
      <c r="P61" s="20"/>
      <c r="Q61" s="20"/>
      <c r="R61" s="20">
        <v>32788.11</v>
      </c>
      <c r="S61" s="20">
        <v>211113</v>
      </c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>
        <v>32788.11</v>
      </c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</row>
    <row r="62" spans="1:255" x14ac:dyDescent="0.2">
      <c r="A62" s="70"/>
      <c r="B62" s="69"/>
      <c r="C62" s="69"/>
      <c r="D62" s="69"/>
      <c r="E62" s="69"/>
      <c r="F62" s="69"/>
      <c r="G62" s="69"/>
      <c r="H62" s="188"/>
      <c r="I62" s="189"/>
      <c r="J62" s="188"/>
      <c r="K62" s="190"/>
    </row>
    <row r="63" spans="1:255" ht="35.25" x14ac:dyDescent="0.2">
      <c r="A63" s="116">
        <v>2</v>
      </c>
      <c r="B63" s="123" t="s">
        <v>21</v>
      </c>
      <c r="C63" s="117" t="s">
        <v>623</v>
      </c>
      <c r="D63" s="118" t="s">
        <v>23</v>
      </c>
      <c r="E63" s="119">
        <v>1</v>
      </c>
      <c r="F63" s="120">
        <v>261.82000000000005</v>
      </c>
      <c r="G63" s="124" t="s">
        <v>6</v>
      </c>
      <c r="H63" s="120"/>
      <c r="I63" s="121">
        <v>426.57</v>
      </c>
      <c r="J63" s="97"/>
      <c r="K63" s="122">
        <v>12511</v>
      </c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  <c r="IR63" s="20"/>
      <c r="IS63" s="20"/>
      <c r="IT63" s="20"/>
      <c r="IU63" s="20"/>
    </row>
    <row r="64" spans="1:255" x14ac:dyDescent="0.2">
      <c r="A64" s="60"/>
      <c r="B64" s="61"/>
      <c r="C64" s="61" t="s">
        <v>609</v>
      </c>
      <c r="D64" s="62"/>
      <c r="E64" s="63"/>
      <c r="F64" s="64">
        <v>103.9</v>
      </c>
      <c r="G64" s="65" t="s">
        <v>78</v>
      </c>
      <c r="H64" s="64">
        <v>109.1</v>
      </c>
      <c r="I64" s="64">
        <v>109.1</v>
      </c>
      <c r="J64" s="66">
        <v>33.39</v>
      </c>
      <c r="K64" s="67">
        <v>3643</v>
      </c>
      <c r="O64" s="20"/>
      <c r="P64" s="20"/>
      <c r="Q64" s="20"/>
      <c r="R64" s="20"/>
      <c r="S64" s="20"/>
      <c r="T64" s="20">
        <v>109.1</v>
      </c>
      <c r="U64" s="20">
        <v>3643</v>
      </c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>
        <v>1</v>
      </c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>
        <v>3643</v>
      </c>
      <c r="DH64" s="20">
        <v>1</v>
      </c>
      <c r="DI64" s="20"/>
      <c r="DJ64" s="20"/>
      <c r="DK64" s="20"/>
      <c r="DL64" s="20"/>
      <c r="DM64" s="20"/>
      <c r="DN64" s="20"/>
      <c r="DO64" s="20"/>
      <c r="DP64" s="20"/>
      <c r="DQ64" s="20">
        <v>109.1</v>
      </c>
      <c r="DR64" s="20"/>
      <c r="DS64" s="20">
        <v>3643</v>
      </c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>
        <v>109.1</v>
      </c>
      <c r="GK64" s="20">
        <v>109.1</v>
      </c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>
        <v>109.1</v>
      </c>
      <c r="HC64" s="20"/>
      <c r="HD64" s="20"/>
      <c r="HE64" s="20"/>
      <c r="HF64" s="20">
        <v>109.1</v>
      </c>
      <c r="HG64" s="20"/>
      <c r="HH64" s="20"/>
      <c r="HI64" s="20"/>
      <c r="HJ64" s="20"/>
      <c r="HK64" s="20"/>
      <c r="HL64" s="20">
        <v>109.1</v>
      </c>
      <c r="HM64" s="20"/>
      <c r="HN64" s="20">
        <v>109.1</v>
      </c>
      <c r="HO64" s="20"/>
      <c r="HP64" s="20"/>
      <c r="HQ64" s="20"/>
      <c r="HR64" s="20"/>
      <c r="HS64" s="20"/>
      <c r="HT64" s="20"/>
      <c r="HU64" s="20"/>
      <c r="HV64" s="20"/>
      <c r="HW64" s="20"/>
      <c r="HX64" s="20">
        <v>109.1</v>
      </c>
      <c r="HY64" s="20"/>
      <c r="HZ64" s="20"/>
      <c r="IA64" s="20"/>
      <c r="IB64" s="20"/>
      <c r="IC64" s="20"/>
      <c r="ID64" s="20"/>
      <c r="IE64" s="20"/>
      <c r="IF64" s="20"/>
      <c r="IG64" s="20"/>
      <c r="IH64" s="20"/>
      <c r="II64" s="20"/>
      <c r="IJ64" s="20"/>
      <c r="IK64" s="20"/>
      <c r="IL64" s="20"/>
      <c r="IM64" s="20"/>
      <c r="IN64" s="20"/>
      <c r="IO64" s="20"/>
      <c r="IP64" s="20"/>
      <c r="IQ64" s="20"/>
      <c r="IR64" s="20"/>
      <c r="IS64" s="20"/>
      <c r="IT64" s="20"/>
      <c r="IU64" s="20"/>
    </row>
    <row r="65" spans="1:255" x14ac:dyDescent="0.2">
      <c r="A65" s="71"/>
      <c r="B65" s="72"/>
      <c r="C65" s="72" t="s">
        <v>610</v>
      </c>
      <c r="D65" s="73"/>
      <c r="E65" s="74"/>
      <c r="F65" s="75">
        <v>82.02</v>
      </c>
      <c r="G65" s="76" t="s">
        <v>78</v>
      </c>
      <c r="H65" s="75">
        <v>86.12</v>
      </c>
      <c r="I65" s="75">
        <v>86.12</v>
      </c>
      <c r="J65" s="77">
        <v>13.26</v>
      </c>
      <c r="K65" s="78">
        <v>1142</v>
      </c>
      <c r="O65" s="20"/>
      <c r="P65" s="20"/>
      <c r="Q65" s="20"/>
      <c r="R65" s="20"/>
      <c r="S65" s="20"/>
      <c r="T65" s="20">
        <v>86.12</v>
      </c>
      <c r="U65" s="20">
        <v>1142</v>
      </c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>
        <v>1</v>
      </c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>
        <v>86.12</v>
      </c>
      <c r="DR65" s="20"/>
      <c r="DS65" s="20">
        <v>1142</v>
      </c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>
        <v>86.12</v>
      </c>
      <c r="GK65" s="20"/>
      <c r="GL65" s="20">
        <v>86.12</v>
      </c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>
        <v>86.12</v>
      </c>
      <c r="HC65" s="20"/>
      <c r="HD65" s="20"/>
      <c r="HE65" s="20"/>
      <c r="HF65" s="20">
        <v>86.12</v>
      </c>
      <c r="HG65" s="20"/>
      <c r="HH65" s="20"/>
      <c r="HI65" s="20"/>
      <c r="HJ65" s="20"/>
      <c r="HK65" s="20"/>
      <c r="HL65" s="20">
        <v>86.12</v>
      </c>
      <c r="HM65" s="20"/>
      <c r="HN65" s="20">
        <v>86.12</v>
      </c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  <c r="IB65" s="20"/>
      <c r="IC65" s="20"/>
      <c r="ID65" s="20"/>
      <c r="IE65" s="20"/>
      <c r="IF65" s="20"/>
      <c r="IG65" s="20"/>
      <c r="IH65" s="20"/>
      <c r="II65" s="20"/>
      <c r="IJ65" s="20"/>
      <c r="IK65" s="20"/>
      <c r="IL65" s="20"/>
      <c r="IM65" s="20"/>
      <c r="IN65" s="20"/>
      <c r="IO65" s="20"/>
      <c r="IP65" s="20"/>
      <c r="IQ65" s="20"/>
      <c r="IR65" s="20"/>
      <c r="IS65" s="20"/>
      <c r="IT65" s="20"/>
      <c r="IU65" s="20"/>
    </row>
    <row r="66" spans="1:255" x14ac:dyDescent="0.2">
      <c r="A66" s="71"/>
      <c r="B66" s="72"/>
      <c r="C66" s="72" t="s">
        <v>611</v>
      </c>
      <c r="D66" s="73"/>
      <c r="E66" s="74"/>
      <c r="F66" s="75">
        <v>10.26</v>
      </c>
      <c r="G66" s="76" t="s">
        <v>78</v>
      </c>
      <c r="H66" s="75">
        <v>10.77</v>
      </c>
      <c r="I66" s="75">
        <v>10.77</v>
      </c>
      <c r="J66" s="77">
        <v>33.39</v>
      </c>
      <c r="K66" s="78">
        <v>360</v>
      </c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>
        <v>10.77</v>
      </c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>
        <v>10.77</v>
      </c>
      <c r="HY66" s="20"/>
      <c r="HZ66" s="20"/>
      <c r="IA66" s="20"/>
      <c r="IB66" s="20"/>
      <c r="IC66" s="20"/>
      <c r="ID66" s="20"/>
      <c r="IE66" s="20"/>
      <c r="IF66" s="20"/>
      <c r="IG66" s="20"/>
      <c r="IH66" s="20"/>
      <c r="II66" s="20"/>
      <c r="IJ66" s="20"/>
      <c r="IK66" s="20"/>
      <c r="IL66" s="20"/>
      <c r="IM66" s="20"/>
      <c r="IN66" s="20"/>
      <c r="IO66" s="20"/>
      <c r="IP66" s="20"/>
      <c r="IQ66" s="20"/>
      <c r="IR66" s="20"/>
      <c r="IS66" s="20"/>
      <c r="IT66" s="20"/>
      <c r="IU66" s="20"/>
    </row>
    <row r="67" spans="1:255" x14ac:dyDescent="0.2">
      <c r="A67" s="71"/>
      <c r="B67" s="72"/>
      <c r="C67" s="72" t="s">
        <v>612</v>
      </c>
      <c r="D67" s="73"/>
      <c r="E67" s="74"/>
      <c r="F67" s="75">
        <v>75.900000000000006</v>
      </c>
      <c r="G67" s="76"/>
      <c r="H67" s="75">
        <v>75.900000000000006</v>
      </c>
      <c r="I67" s="75">
        <v>75.900000000000006</v>
      </c>
      <c r="J67" s="77">
        <v>9.11</v>
      </c>
      <c r="K67" s="78">
        <v>691</v>
      </c>
      <c r="O67" s="20"/>
      <c r="P67" s="20"/>
      <c r="Q67" s="20"/>
      <c r="R67" s="20"/>
      <c r="S67" s="20"/>
      <c r="T67" s="20">
        <v>75.900000000000006</v>
      </c>
      <c r="U67" s="20">
        <v>691</v>
      </c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>
        <v>1</v>
      </c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>
        <v>75.900000000000006</v>
      </c>
      <c r="DL67" s="20"/>
      <c r="DM67" s="20">
        <v>691</v>
      </c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>
        <v>75.900000000000006</v>
      </c>
      <c r="GK67" s="20"/>
      <c r="GL67" s="20"/>
      <c r="GM67" s="20"/>
      <c r="GN67" s="20">
        <v>75.900000000000006</v>
      </c>
      <c r="GO67" s="20"/>
      <c r="GP67" s="20">
        <v>75.900000000000006</v>
      </c>
      <c r="GQ67" s="20">
        <v>75.900000000000006</v>
      </c>
      <c r="GR67" s="20"/>
      <c r="GS67" s="20">
        <v>75.900000000000006</v>
      </c>
      <c r="GT67" s="20"/>
      <c r="GU67" s="20"/>
      <c r="GV67" s="20"/>
      <c r="GW67" s="20">
        <v>0</v>
      </c>
      <c r="GX67" s="20">
        <v>0</v>
      </c>
      <c r="GY67" s="20"/>
      <c r="GZ67" s="20"/>
      <c r="HA67" s="20"/>
      <c r="HB67" s="20">
        <v>75.900000000000006</v>
      </c>
      <c r="HC67" s="20"/>
      <c r="HD67" s="20"/>
      <c r="HE67" s="20"/>
      <c r="HF67" s="20">
        <v>75.900000000000006</v>
      </c>
      <c r="HG67" s="20"/>
      <c r="HH67" s="20"/>
      <c r="HI67" s="20"/>
      <c r="HJ67" s="20"/>
      <c r="HK67" s="20"/>
      <c r="HL67" s="20">
        <v>75.900000000000006</v>
      </c>
      <c r="HM67" s="20"/>
      <c r="HN67" s="20">
        <v>75.900000000000006</v>
      </c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  <c r="IG67" s="20"/>
      <c r="IH67" s="20"/>
      <c r="II67" s="20"/>
      <c r="IJ67" s="20"/>
      <c r="IK67" s="20"/>
      <c r="IL67" s="20"/>
      <c r="IM67" s="20"/>
      <c r="IN67" s="20"/>
      <c r="IO67" s="20"/>
      <c r="IP67" s="20"/>
      <c r="IQ67" s="20"/>
      <c r="IR67" s="20"/>
      <c r="IS67" s="20"/>
      <c r="IT67" s="20"/>
      <c r="IU67" s="20"/>
    </row>
    <row r="68" spans="1:255" x14ac:dyDescent="0.2">
      <c r="A68" s="79"/>
      <c r="B68" s="80"/>
      <c r="C68" s="80" t="s">
        <v>613</v>
      </c>
      <c r="D68" s="81"/>
      <c r="E68" s="82">
        <v>121</v>
      </c>
      <c r="F68" s="83" t="s">
        <v>614</v>
      </c>
      <c r="G68" s="84"/>
      <c r="H68" s="85">
        <v>145.04</v>
      </c>
      <c r="I68" s="85">
        <v>145.04</v>
      </c>
      <c r="J68" s="87">
        <v>1.21</v>
      </c>
      <c r="K68" s="86">
        <v>4844</v>
      </c>
      <c r="O68" s="20"/>
      <c r="P68" s="20"/>
      <c r="Q68" s="20"/>
      <c r="R68" s="20"/>
      <c r="S68" s="20"/>
      <c r="T68" s="20">
        <v>145.04</v>
      </c>
      <c r="U68" s="20">
        <v>4844</v>
      </c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>
        <v>1</v>
      </c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>
        <v>145.04</v>
      </c>
      <c r="DR68" s="20"/>
      <c r="DS68" s="20">
        <v>4844</v>
      </c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>
        <v>145.04</v>
      </c>
      <c r="GZ68" s="20"/>
      <c r="HA68" s="20"/>
      <c r="HB68" s="20">
        <v>145.04</v>
      </c>
      <c r="HC68" s="20"/>
      <c r="HD68" s="20"/>
      <c r="HE68" s="20"/>
      <c r="HF68" s="20">
        <v>145.04</v>
      </c>
      <c r="HG68" s="20"/>
      <c r="HH68" s="20"/>
      <c r="HI68" s="20"/>
      <c r="HJ68" s="20"/>
      <c r="HK68" s="20"/>
      <c r="HL68" s="20">
        <v>145.04</v>
      </c>
      <c r="HM68" s="20"/>
      <c r="HN68" s="20">
        <v>145.04</v>
      </c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  <c r="IA68" s="20"/>
      <c r="IB68" s="20"/>
      <c r="IC68" s="20"/>
      <c r="ID68" s="20"/>
      <c r="IE68" s="20"/>
      <c r="IF68" s="20"/>
      <c r="IG68" s="20"/>
      <c r="IH68" s="20"/>
      <c r="II68" s="20"/>
      <c r="IJ68" s="20"/>
      <c r="IK68" s="20"/>
      <c r="IL68" s="20"/>
      <c r="IM68" s="20"/>
      <c r="IN68" s="20"/>
      <c r="IO68" s="20"/>
      <c r="IP68" s="20"/>
      <c r="IQ68" s="20"/>
      <c r="IR68" s="20"/>
      <c r="IS68" s="20"/>
      <c r="IT68" s="20"/>
      <c r="IU68" s="20"/>
    </row>
    <row r="69" spans="1:255" x14ac:dyDescent="0.2">
      <c r="A69" s="79"/>
      <c r="B69" s="80"/>
      <c r="C69" s="80" t="s">
        <v>615</v>
      </c>
      <c r="D69" s="81"/>
      <c r="E69" s="82">
        <v>72</v>
      </c>
      <c r="F69" s="83" t="s">
        <v>614</v>
      </c>
      <c r="G69" s="84"/>
      <c r="H69" s="85">
        <v>86.31</v>
      </c>
      <c r="I69" s="85">
        <v>86.31</v>
      </c>
      <c r="J69" s="87">
        <v>0.72</v>
      </c>
      <c r="K69" s="86">
        <v>2882</v>
      </c>
      <c r="O69" s="20"/>
      <c r="P69" s="20"/>
      <c r="Q69" s="20"/>
      <c r="R69" s="20"/>
      <c r="S69" s="20"/>
      <c r="T69" s="20">
        <v>86.31</v>
      </c>
      <c r="U69" s="20">
        <v>2882</v>
      </c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>
        <v>1</v>
      </c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>
        <v>86.31</v>
      </c>
      <c r="DR69" s="20"/>
      <c r="DS69" s="20">
        <v>2882</v>
      </c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>
        <v>86.31</v>
      </c>
      <c r="HA69" s="20"/>
      <c r="HB69" s="20">
        <v>86.31</v>
      </c>
      <c r="HC69" s="20"/>
      <c r="HD69" s="20"/>
      <c r="HE69" s="20"/>
      <c r="HF69" s="20">
        <v>86.31</v>
      </c>
      <c r="HG69" s="20"/>
      <c r="HH69" s="20"/>
      <c r="HI69" s="20"/>
      <c r="HJ69" s="20"/>
      <c r="HK69" s="20"/>
      <c r="HL69" s="20">
        <v>86.31</v>
      </c>
      <c r="HM69" s="20"/>
      <c r="HN69" s="20">
        <v>86.31</v>
      </c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  <c r="IB69" s="20"/>
      <c r="IC69" s="20"/>
      <c r="ID69" s="20"/>
      <c r="IE69" s="20"/>
      <c r="IF69" s="20"/>
      <c r="IG69" s="20"/>
      <c r="IH69" s="20"/>
      <c r="II69" s="20"/>
      <c r="IJ69" s="20"/>
      <c r="IK69" s="20"/>
      <c r="IL69" s="20"/>
      <c r="IM69" s="20"/>
      <c r="IN69" s="20"/>
      <c r="IO69" s="20"/>
      <c r="IP69" s="20"/>
      <c r="IQ69" s="20"/>
      <c r="IR69" s="20"/>
      <c r="IS69" s="20"/>
      <c r="IT69" s="20"/>
      <c r="IU69" s="20"/>
    </row>
    <row r="70" spans="1:255" x14ac:dyDescent="0.2">
      <c r="A70" s="71"/>
      <c r="B70" s="72"/>
      <c r="C70" s="72" t="s">
        <v>616</v>
      </c>
      <c r="D70" s="73" t="s">
        <v>617</v>
      </c>
      <c r="E70" s="74">
        <v>10.8</v>
      </c>
      <c r="F70" s="75"/>
      <c r="G70" s="76" t="s">
        <v>78</v>
      </c>
      <c r="H70" s="75">
        <v>11.34</v>
      </c>
      <c r="I70" s="88">
        <v>11.34</v>
      </c>
      <c r="J70" s="77"/>
      <c r="K70" s="78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  <c r="IB70" s="20"/>
      <c r="IC70" s="20"/>
      <c r="ID70" s="20"/>
      <c r="IE70" s="20"/>
      <c r="IF70" s="20"/>
      <c r="IG70" s="20"/>
      <c r="IH70" s="20"/>
      <c r="II70" s="20"/>
      <c r="IJ70" s="20"/>
      <c r="IK70" s="20"/>
      <c r="IL70" s="20"/>
      <c r="IM70" s="20"/>
      <c r="IN70" s="20"/>
      <c r="IO70" s="20"/>
      <c r="IP70" s="20"/>
      <c r="IQ70" s="20"/>
      <c r="IR70" s="20"/>
      <c r="IS70" s="20"/>
      <c r="IT70" s="20"/>
      <c r="IU70" s="20"/>
    </row>
    <row r="71" spans="1:255" ht="36" x14ac:dyDescent="0.2">
      <c r="A71" s="104" t="s">
        <v>44</v>
      </c>
      <c r="B71" s="105" t="s">
        <v>35</v>
      </c>
      <c r="C71" s="106" t="s">
        <v>624</v>
      </c>
      <c r="D71" s="107" t="s">
        <v>23</v>
      </c>
      <c r="E71" s="108">
        <v>1</v>
      </c>
      <c r="F71" s="109">
        <v>267737.59999999998</v>
      </c>
      <c r="G71" s="65"/>
      <c r="H71" s="109">
        <v>267737.59999999998</v>
      </c>
      <c r="I71" s="110">
        <v>43676.67</v>
      </c>
      <c r="J71" s="66">
        <v>6.13</v>
      </c>
      <c r="K71" s="111">
        <v>267738</v>
      </c>
      <c r="L71" s="20"/>
      <c r="M71" s="20"/>
      <c r="N71" s="20"/>
      <c r="O71" s="20"/>
      <c r="P71" s="20"/>
      <c r="Q71" s="20"/>
      <c r="R71" s="20"/>
      <c r="S71" s="20"/>
      <c r="T71" s="20">
        <v>43676.67</v>
      </c>
      <c r="U71" s="20">
        <v>267738</v>
      </c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>
        <v>3</v>
      </c>
      <c r="CW71" s="20"/>
      <c r="CX71" s="20"/>
      <c r="CY71" s="20"/>
      <c r="CZ71" s="20"/>
      <c r="DA71" s="20"/>
      <c r="DB71" s="20"/>
      <c r="DC71" s="20"/>
      <c r="DD71" s="20"/>
      <c r="DE71" s="20"/>
      <c r="DF71" s="20">
        <v>267738</v>
      </c>
      <c r="DG71" s="20"/>
      <c r="DH71" s="20"/>
      <c r="DI71" s="20"/>
      <c r="DJ71" s="20"/>
      <c r="DK71" s="20"/>
      <c r="DL71" s="20"/>
      <c r="DM71" s="20"/>
      <c r="DN71" s="20">
        <v>43676.67</v>
      </c>
      <c r="DO71" s="20"/>
      <c r="DP71" s="20">
        <v>267738</v>
      </c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>
        <v>43676.67</v>
      </c>
      <c r="GO71" s="20"/>
      <c r="GP71" s="20">
        <v>43676.67</v>
      </c>
      <c r="GQ71" s="20"/>
      <c r="GR71" s="20"/>
      <c r="GS71" s="20"/>
      <c r="GT71" s="20">
        <v>43676.67</v>
      </c>
      <c r="GU71" s="20"/>
      <c r="GV71" s="20">
        <v>43676.67</v>
      </c>
      <c r="GW71" s="20"/>
      <c r="GX71" s="20"/>
      <c r="GY71" s="20"/>
      <c r="GZ71" s="20"/>
      <c r="HA71" s="20"/>
      <c r="HB71" s="20"/>
      <c r="HC71" s="20"/>
      <c r="HD71" s="20">
        <v>43676.67</v>
      </c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>
        <v>43676.67</v>
      </c>
      <c r="HS71" s="20"/>
      <c r="HT71" s="20"/>
      <c r="HU71" s="20"/>
      <c r="HV71" s="20"/>
      <c r="HW71" s="20"/>
      <c r="HX71" s="20"/>
      <c r="HY71" s="20"/>
      <c r="HZ71" s="20">
        <v>43676.67</v>
      </c>
      <c r="IA71" s="20"/>
      <c r="IB71" s="20"/>
      <c r="IC71" s="20"/>
      <c r="ID71" s="20"/>
      <c r="IE71" s="20"/>
      <c r="IF71" s="20"/>
      <c r="IG71" s="20"/>
      <c r="IH71" s="20"/>
      <c r="II71" s="20"/>
      <c r="IJ71" s="20"/>
      <c r="IK71" s="20"/>
      <c r="IL71" s="20"/>
      <c r="IM71" s="20"/>
      <c r="IN71" s="20"/>
      <c r="IO71" s="20"/>
      <c r="IP71" s="20"/>
      <c r="IQ71" s="20"/>
      <c r="IR71" s="20"/>
      <c r="IS71" s="20"/>
      <c r="IT71" s="20"/>
      <c r="IU71" s="20"/>
    </row>
    <row r="72" spans="1:255" x14ac:dyDescent="0.2">
      <c r="A72" s="89"/>
      <c r="B72" s="103" t="s">
        <v>619</v>
      </c>
      <c r="C72" s="103" t="s">
        <v>625</v>
      </c>
      <c r="D72" s="29"/>
      <c r="E72" s="29"/>
      <c r="F72" s="29"/>
      <c r="G72" s="29"/>
      <c r="H72" s="29"/>
      <c r="I72" s="29"/>
      <c r="J72" s="29"/>
      <c r="K72" s="90"/>
    </row>
    <row r="73" spans="1:255" ht="13.5" thickBot="1" x14ac:dyDescent="0.25">
      <c r="A73" s="114"/>
      <c r="B73" s="115"/>
      <c r="C73" s="115" t="s">
        <v>621</v>
      </c>
      <c r="D73" s="115"/>
      <c r="E73" s="115"/>
      <c r="F73" s="115"/>
      <c r="G73" s="115"/>
      <c r="H73" s="194">
        <v>43676.67</v>
      </c>
      <c r="I73" s="195"/>
      <c r="J73" s="194">
        <v>267738</v>
      </c>
      <c r="K73" s="196"/>
      <c r="L73" s="102"/>
      <c r="M73" s="102"/>
      <c r="N73" s="102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</row>
    <row r="74" spans="1:255" x14ac:dyDescent="0.2">
      <c r="A74" s="113"/>
      <c r="B74" s="112"/>
      <c r="C74" s="112" t="s">
        <v>622</v>
      </c>
      <c r="D74" s="112"/>
      <c r="E74" s="112"/>
      <c r="F74" s="112"/>
      <c r="G74" s="112"/>
      <c r="H74" s="185">
        <v>44179.14</v>
      </c>
      <c r="I74" s="186"/>
      <c r="J74" s="185">
        <v>280940</v>
      </c>
      <c r="K74" s="187"/>
      <c r="O74" s="20"/>
      <c r="P74" s="20"/>
      <c r="Q74" s="20"/>
      <c r="R74" s="20">
        <v>44179.14</v>
      </c>
      <c r="S74" s="20">
        <v>280940</v>
      </c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>
        <v>44179.14</v>
      </c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</row>
    <row r="75" spans="1:255" x14ac:dyDescent="0.2">
      <c r="A75" s="70"/>
      <c r="B75" s="69"/>
      <c r="C75" s="69"/>
      <c r="D75" s="69"/>
      <c r="E75" s="69"/>
      <c r="F75" s="69"/>
      <c r="G75" s="69"/>
      <c r="H75" s="188"/>
      <c r="I75" s="189"/>
      <c r="J75" s="188"/>
      <c r="K75" s="190"/>
    </row>
    <row r="76" spans="1:255" ht="35.25" x14ac:dyDescent="0.2">
      <c r="A76" s="116">
        <v>3</v>
      </c>
      <c r="B76" s="123" t="s">
        <v>21</v>
      </c>
      <c r="C76" s="117" t="s">
        <v>626</v>
      </c>
      <c r="D76" s="118" t="s">
        <v>23</v>
      </c>
      <c r="E76" s="119">
        <v>1</v>
      </c>
      <c r="F76" s="120">
        <v>261.82000000000005</v>
      </c>
      <c r="G76" s="124" t="s">
        <v>6</v>
      </c>
      <c r="H76" s="120"/>
      <c r="I76" s="121">
        <v>426.57</v>
      </c>
      <c r="J76" s="97"/>
      <c r="K76" s="122">
        <v>12511</v>
      </c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20"/>
      <c r="DH76" s="20"/>
      <c r="DI76" s="20"/>
      <c r="DJ76" s="20"/>
      <c r="DK76" s="20"/>
      <c r="DL76" s="20"/>
      <c r="DM76" s="20"/>
      <c r="DN76" s="20"/>
      <c r="DO76" s="20"/>
      <c r="DP76" s="20"/>
      <c r="DQ76" s="20"/>
      <c r="DR76" s="20"/>
      <c r="DS76" s="20"/>
      <c r="DT76" s="20"/>
      <c r="DU76" s="20"/>
      <c r="DV76" s="20"/>
      <c r="DW76" s="20"/>
      <c r="DX76" s="20"/>
      <c r="DY76" s="20"/>
      <c r="DZ76" s="20"/>
      <c r="EA76" s="20"/>
      <c r="EB76" s="20"/>
      <c r="EC76" s="20"/>
      <c r="ED76" s="20"/>
      <c r="EE76" s="20"/>
      <c r="EF76" s="20"/>
      <c r="EG76" s="20"/>
      <c r="EH76" s="20"/>
      <c r="EI76" s="20"/>
      <c r="EJ76" s="20"/>
      <c r="EK76" s="20"/>
      <c r="EL76" s="20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EY76" s="20"/>
      <c r="EZ76" s="20"/>
      <c r="FA76" s="20"/>
      <c r="FB76" s="20"/>
      <c r="FC76" s="20"/>
      <c r="FD76" s="20"/>
      <c r="FE76" s="20"/>
      <c r="FF76" s="20"/>
      <c r="FG76" s="20"/>
      <c r="FH76" s="20"/>
      <c r="FI76" s="20"/>
      <c r="FJ76" s="20"/>
      <c r="FK76" s="20"/>
      <c r="FL76" s="20"/>
      <c r="FM76" s="20"/>
      <c r="FN76" s="20"/>
      <c r="FO76" s="20"/>
      <c r="FP76" s="20"/>
      <c r="FQ76" s="20"/>
      <c r="FR76" s="20"/>
      <c r="FS76" s="20"/>
      <c r="FT76" s="20"/>
      <c r="FU76" s="20"/>
      <c r="FV76" s="20"/>
      <c r="FW76" s="20"/>
      <c r="FX76" s="20"/>
      <c r="FY76" s="20"/>
      <c r="FZ76" s="20"/>
      <c r="GA76" s="20"/>
      <c r="GB76" s="20"/>
      <c r="GC76" s="20"/>
      <c r="GD76" s="20"/>
      <c r="GE76" s="20"/>
      <c r="GF76" s="20"/>
      <c r="GG76" s="20"/>
      <c r="GH76" s="20"/>
      <c r="GI76" s="20"/>
      <c r="GJ76" s="20"/>
      <c r="GK76" s="20"/>
      <c r="GL76" s="20"/>
      <c r="GM76" s="20"/>
      <c r="GN76" s="20"/>
      <c r="GO76" s="20"/>
      <c r="GP76" s="20"/>
      <c r="GQ76" s="20"/>
      <c r="GR76" s="20"/>
      <c r="GS76" s="20"/>
      <c r="GT76" s="20"/>
      <c r="GU76" s="20"/>
      <c r="GV76" s="20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  <c r="HT76" s="20"/>
      <c r="HU76" s="20"/>
      <c r="HV76" s="20"/>
      <c r="HW76" s="20"/>
      <c r="HX76" s="20"/>
      <c r="HY76" s="20"/>
      <c r="HZ76" s="20"/>
      <c r="IA76" s="20"/>
      <c r="IB76" s="20"/>
      <c r="IC76" s="20"/>
      <c r="ID76" s="20"/>
      <c r="IE76" s="20"/>
      <c r="IF76" s="20"/>
      <c r="IG76" s="20"/>
      <c r="IH76" s="20"/>
      <c r="II76" s="20"/>
      <c r="IJ76" s="20"/>
      <c r="IK76" s="20"/>
      <c r="IL76" s="20"/>
      <c r="IM76" s="20"/>
      <c r="IN76" s="20"/>
      <c r="IO76" s="20"/>
      <c r="IP76" s="20"/>
      <c r="IQ76" s="20"/>
      <c r="IR76" s="20"/>
      <c r="IS76" s="20"/>
      <c r="IT76" s="20"/>
      <c r="IU76" s="20"/>
    </row>
    <row r="77" spans="1:255" x14ac:dyDescent="0.2">
      <c r="A77" s="60"/>
      <c r="B77" s="61"/>
      <c r="C77" s="61" t="s">
        <v>609</v>
      </c>
      <c r="D77" s="62"/>
      <c r="E77" s="63"/>
      <c r="F77" s="64">
        <v>103.9</v>
      </c>
      <c r="G77" s="65" t="s">
        <v>78</v>
      </c>
      <c r="H77" s="64">
        <v>109.1</v>
      </c>
      <c r="I77" s="64">
        <v>109.1</v>
      </c>
      <c r="J77" s="66">
        <v>33.39</v>
      </c>
      <c r="K77" s="67">
        <v>3643</v>
      </c>
      <c r="O77" s="20"/>
      <c r="P77" s="20"/>
      <c r="Q77" s="20"/>
      <c r="R77" s="20"/>
      <c r="S77" s="20"/>
      <c r="T77" s="20">
        <v>109.1</v>
      </c>
      <c r="U77" s="20">
        <v>3643</v>
      </c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>
        <v>1</v>
      </c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>
        <v>3643</v>
      </c>
      <c r="DH77" s="20">
        <v>1</v>
      </c>
      <c r="DI77" s="20"/>
      <c r="DJ77" s="20"/>
      <c r="DK77" s="20"/>
      <c r="DL77" s="20"/>
      <c r="DM77" s="20"/>
      <c r="DN77" s="20"/>
      <c r="DO77" s="20"/>
      <c r="DP77" s="20"/>
      <c r="DQ77" s="20">
        <v>109.1</v>
      </c>
      <c r="DR77" s="20"/>
      <c r="DS77" s="20">
        <v>3643</v>
      </c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EY77" s="20"/>
      <c r="EZ77" s="20"/>
      <c r="FA77" s="20"/>
      <c r="FB77" s="20"/>
      <c r="FC77" s="20"/>
      <c r="FD77" s="20"/>
      <c r="FE77" s="20"/>
      <c r="FF77" s="20"/>
      <c r="FG77" s="20"/>
      <c r="FH77" s="20"/>
      <c r="FI77" s="20"/>
      <c r="FJ77" s="20"/>
      <c r="FK77" s="20"/>
      <c r="FL77" s="20"/>
      <c r="FM77" s="20"/>
      <c r="FN77" s="20"/>
      <c r="FO77" s="20"/>
      <c r="FP77" s="20"/>
      <c r="FQ77" s="20"/>
      <c r="FR77" s="20"/>
      <c r="FS77" s="20"/>
      <c r="FT77" s="20"/>
      <c r="FU77" s="20"/>
      <c r="FV77" s="20"/>
      <c r="FW77" s="20"/>
      <c r="FX77" s="20"/>
      <c r="FY77" s="20"/>
      <c r="FZ77" s="20"/>
      <c r="GA77" s="20"/>
      <c r="GB77" s="20"/>
      <c r="GC77" s="20"/>
      <c r="GD77" s="20"/>
      <c r="GE77" s="20"/>
      <c r="GF77" s="20"/>
      <c r="GG77" s="20"/>
      <c r="GH77" s="20"/>
      <c r="GI77" s="20"/>
      <c r="GJ77" s="20">
        <v>109.1</v>
      </c>
      <c r="GK77" s="20">
        <v>109.1</v>
      </c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>
        <v>109.1</v>
      </c>
      <c r="HC77" s="20"/>
      <c r="HD77" s="20"/>
      <c r="HE77" s="20"/>
      <c r="HF77" s="20">
        <v>109.1</v>
      </c>
      <c r="HG77" s="20"/>
      <c r="HH77" s="20"/>
      <c r="HI77" s="20"/>
      <c r="HJ77" s="20"/>
      <c r="HK77" s="20"/>
      <c r="HL77" s="20">
        <v>109.1</v>
      </c>
      <c r="HM77" s="20"/>
      <c r="HN77" s="20">
        <v>109.1</v>
      </c>
      <c r="HO77" s="20"/>
      <c r="HP77" s="20"/>
      <c r="HQ77" s="20"/>
      <c r="HR77" s="20"/>
      <c r="HS77" s="20"/>
      <c r="HT77" s="20"/>
      <c r="HU77" s="20"/>
      <c r="HV77" s="20"/>
      <c r="HW77" s="20"/>
      <c r="HX77" s="20">
        <v>109.1</v>
      </c>
      <c r="HY77" s="20"/>
      <c r="HZ77" s="20"/>
      <c r="IA77" s="20"/>
      <c r="IB77" s="20"/>
      <c r="IC77" s="20"/>
      <c r="ID77" s="20"/>
      <c r="IE77" s="20"/>
      <c r="IF77" s="20"/>
      <c r="IG77" s="20"/>
      <c r="IH77" s="20"/>
      <c r="II77" s="20"/>
      <c r="IJ77" s="20"/>
      <c r="IK77" s="20"/>
      <c r="IL77" s="20"/>
      <c r="IM77" s="20"/>
      <c r="IN77" s="20"/>
      <c r="IO77" s="20"/>
      <c r="IP77" s="20"/>
      <c r="IQ77" s="20"/>
      <c r="IR77" s="20"/>
      <c r="IS77" s="20"/>
      <c r="IT77" s="20"/>
      <c r="IU77" s="20"/>
    </row>
    <row r="78" spans="1:255" x14ac:dyDescent="0.2">
      <c r="A78" s="71"/>
      <c r="B78" s="72"/>
      <c r="C78" s="72" t="s">
        <v>610</v>
      </c>
      <c r="D78" s="73"/>
      <c r="E78" s="74"/>
      <c r="F78" s="75">
        <v>82.02</v>
      </c>
      <c r="G78" s="76" t="s">
        <v>78</v>
      </c>
      <c r="H78" s="75">
        <v>86.12</v>
      </c>
      <c r="I78" s="75">
        <v>86.12</v>
      </c>
      <c r="J78" s="77">
        <v>13.26</v>
      </c>
      <c r="K78" s="78">
        <v>1142</v>
      </c>
      <c r="O78" s="20"/>
      <c r="P78" s="20"/>
      <c r="Q78" s="20"/>
      <c r="R78" s="20"/>
      <c r="S78" s="20"/>
      <c r="T78" s="20">
        <v>86.12</v>
      </c>
      <c r="U78" s="20">
        <v>1142</v>
      </c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>
        <v>1</v>
      </c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>
        <v>86.12</v>
      </c>
      <c r="DR78" s="20"/>
      <c r="DS78" s="20">
        <v>1142</v>
      </c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>
        <v>86.12</v>
      </c>
      <c r="GK78" s="20"/>
      <c r="GL78" s="20">
        <v>86.12</v>
      </c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>
        <v>86.12</v>
      </c>
      <c r="HC78" s="20"/>
      <c r="HD78" s="20"/>
      <c r="HE78" s="20"/>
      <c r="HF78" s="20">
        <v>86.12</v>
      </c>
      <c r="HG78" s="20"/>
      <c r="HH78" s="20"/>
      <c r="HI78" s="20"/>
      <c r="HJ78" s="20"/>
      <c r="HK78" s="20"/>
      <c r="HL78" s="20">
        <v>86.12</v>
      </c>
      <c r="HM78" s="20"/>
      <c r="HN78" s="20">
        <v>86.12</v>
      </c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  <c r="IJ78" s="20"/>
      <c r="IK78" s="20"/>
      <c r="IL78" s="20"/>
      <c r="IM78" s="20"/>
      <c r="IN78" s="20"/>
      <c r="IO78" s="20"/>
      <c r="IP78" s="20"/>
      <c r="IQ78" s="20"/>
      <c r="IR78" s="20"/>
      <c r="IS78" s="20"/>
      <c r="IT78" s="20"/>
      <c r="IU78" s="20"/>
    </row>
    <row r="79" spans="1:255" x14ac:dyDescent="0.2">
      <c r="A79" s="71"/>
      <c r="B79" s="72"/>
      <c r="C79" s="72" t="s">
        <v>611</v>
      </c>
      <c r="D79" s="73"/>
      <c r="E79" s="74"/>
      <c r="F79" s="75">
        <v>10.26</v>
      </c>
      <c r="G79" s="76" t="s">
        <v>78</v>
      </c>
      <c r="H79" s="75">
        <v>10.77</v>
      </c>
      <c r="I79" s="75">
        <v>10.77</v>
      </c>
      <c r="J79" s="77">
        <v>33.39</v>
      </c>
      <c r="K79" s="78">
        <v>360</v>
      </c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>
        <v>10.77</v>
      </c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>
        <v>10.77</v>
      </c>
      <c r="HY79" s="20"/>
      <c r="HZ79" s="20"/>
      <c r="IA79" s="20"/>
      <c r="IB79" s="20"/>
      <c r="IC79" s="20"/>
      <c r="ID79" s="20"/>
      <c r="IE79" s="20"/>
      <c r="IF79" s="20"/>
      <c r="IG79" s="20"/>
      <c r="IH79" s="20"/>
      <c r="II79" s="20"/>
      <c r="IJ79" s="20"/>
      <c r="IK79" s="20"/>
      <c r="IL79" s="20"/>
      <c r="IM79" s="20"/>
      <c r="IN79" s="20"/>
      <c r="IO79" s="20"/>
      <c r="IP79" s="20"/>
      <c r="IQ79" s="20"/>
      <c r="IR79" s="20"/>
      <c r="IS79" s="20"/>
      <c r="IT79" s="20"/>
      <c r="IU79" s="20"/>
    </row>
    <row r="80" spans="1:255" x14ac:dyDescent="0.2">
      <c r="A80" s="71"/>
      <c r="B80" s="72"/>
      <c r="C80" s="72" t="s">
        <v>612</v>
      </c>
      <c r="D80" s="73"/>
      <c r="E80" s="74"/>
      <c r="F80" s="75">
        <v>75.900000000000006</v>
      </c>
      <c r="G80" s="76"/>
      <c r="H80" s="75">
        <v>75.900000000000006</v>
      </c>
      <c r="I80" s="75">
        <v>75.900000000000006</v>
      </c>
      <c r="J80" s="77">
        <v>9.11</v>
      </c>
      <c r="K80" s="78">
        <v>691</v>
      </c>
      <c r="O80" s="20"/>
      <c r="P80" s="20"/>
      <c r="Q80" s="20"/>
      <c r="R80" s="20"/>
      <c r="S80" s="20"/>
      <c r="T80" s="20">
        <v>75.900000000000006</v>
      </c>
      <c r="U80" s="20">
        <v>691</v>
      </c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>
        <v>1</v>
      </c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>
        <v>75.900000000000006</v>
      </c>
      <c r="DL80" s="20"/>
      <c r="DM80" s="20">
        <v>691</v>
      </c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>
        <v>75.900000000000006</v>
      </c>
      <c r="GK80" s="20"/>
      <c r="GL80" s="20"/>
      <c r="GM80" s="20"/>
      <c r="GN80" s="20">
        <v>75.900000000000006</v>
      </c>
      <c r="GO80" s="20"/>
      <c r="GP80" s="20">
        <v>75.900000000000006</v>
      </c>
      <c r="GQ80" s="20">
        <v>75.900000000000006</v>
      </c>
      <c r="GR80" s="20"/>
      <c r="GS80" s="20">
        <v>75.900000000000006</v>
      </c>
      <c r="GT80" s="20"/>
      <c r="GU80" s="20"/>
      <c r="GV80" s="20"/>
      <c r="GW80" s="20">
        <v>0</v>
      </c>
      <c r="GX80" s="20">
        <v>0</v>
      </c>
      <c r="GY80" s="20"/>
      <c r="GZ80" s="20"/>
      <c r="HA80" s="20"/>
      <c r="HB80" s="20">
        <v>75.900000000000006</v>
      </c>
      <c r="HC80" s="20"/>
      <c r="HD80" s="20"/>
      <c r="HE80" s="20"/>
      <c r="HF80" s="20">
        <v>75.900000000000006</v>
      </c>
      <c r="HG80" s="20"/>
      <c r="HH80" s="20"/>
      <c r="HI80" s="20"/>
      <c r="HJ80" s="20"/>
      <c r="HK80" s="20"/>
      <c r="HL80" s="20">
        <v>75.900000000000006</v>
      </c>
      <c r="HM80" s="20"/>
      <c r="HN80" s="20">
        <v>75.900000000000006</v>
      </c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  <c r="IR80" s="20"/>
      <c r="IS80" s="20"/>
      <c r="IT80" s="20"/>
      <c r="IU80" s="20"/>
    </row>
    <row r="81" spans="1:255" x14ac:dyDescent="0.2">
      <c r="A81" s="79"/>
      <c r="B81" s="80"/>
      <c r="C81" s="80" t="s">
        <v>613</v>
      </c>
      <c r="D81" s="81"/>
      <c r="E81" s="82">
        <v>121</v>
      </c>
      <c r="F81" s="83" t="s">
        <v>614</v>
      </c>
      <c r="G81" s="84"/>
      <c r="H81" s="85">
        <v>145.04</v>
      </c>
      <c r="I81" s="85">
        <v>145.04</v>
      </c>
      <c r="J81" s="87">
        <v>1.21</v>
      </c>
      <c r="K81" s="86">
        <v>4844</v>
      </c>
      <c r="O81" s="20"/>
      <c r="P81" s="20"/>
      <c r="Q81" s="20"/>
      <c r="R81" s="20"/>
      <c r="S81" s="20"/>
      <c r="T81" s="20">
        <v>145.04</v>
      </c>
      <c r="U81" s="20">
        <v>4844</v>
      </c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>
        <v>1</v>
      </c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>
        <v>145.04</v>
      </c>
      <c r="DR81" s="20"/>
      <c r="DS81" s="20">
        <v>4844</v>
      </c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EY81" s="20"/>
      <c r="EZ81" s="20"/>
      <c r="FA81" s="20"/>
      <c r="FB81" s="20"/>
      <c r="FC81" s="20"/>
      <c r="FD81" s="20"/>
      <c r="FE81" s="20"/>
      <c r="FF81" s="20"/>
      <c r="FG81" s="20"/>
      <c r="FH81" s="20"/>
      <c r="FI81" s="20"/>
      <c r="FJ81" s="20"/>
      <c r="FK81" s="20"/>
      <c r="FL81" s="20"/>
      <c r="FM81" s="20"/>
      <c r="FN81" s="20"/>
      <c r="FO81" s="20"/>
      <c r="FP81" s="20"/>
      <c r="FQ81" s="20"/>
      <c r="FR81" s="20"/>
      <c r="FS81" s="20"/>
      <c r="FT81" s="20"/>
      <c r="FU81" s="20"/>
      <c r="FV81" s="20"/>
      <c r="FW81" s="20"/>
      <c r="FX81" s="20"/>
      <c r="FY81" s="20"/>
      <c r="FZ81" s="20"/>
      <c r="GA81" s="20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>
        <v>145.04</v>
      </c>
      <c r="GZ81" s="20"/>
      <c r="HA81" s="20"/>
      <c r="HB81" s="20">
        <v>145.04</v>
      </c>
      <c r="HC81" s="20"/>
      <c r="HD81" s="20"/>
      <c r="HE81" s="20"/>
      <c r="HF81" s="20">
        <v>145.04</v>
      </c>
      <c r="HG81" s="20"/>
      <c r="HH81" s="20"/>
      <c r="HI81" s="20"/>
      <c r="HJ81" s="20"/>
      <c r="HK81" s="20"/>
      <c r="HL81" s="20">
        <v>145.04</v>
      </c>
      <c r="HM81" s="20"/>
      <c r="HN81" s="20">
        <v>145.04</v>
      </c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  <c r="IB81" s="20"/>
      <c r="IC81" s="20"/>
      <c r="ID81" s="20"/>
      <c r="IE81" s="20"/>
      <c r="IF81" s="20"/>
      <c r="IG81" s="20"/>
      <c r="IH81" s="20"/>
      <c r="II81" s="20"/>
      <c r="IJ81" s="20"/>
      <c r="IK81" s="20"/>
      <c r="IL81" s="20"/>
      <c r="IM81" s="20"/>
      <c r="IN81" s="20"/>
      <c r="IO81" s="20"/>
      <c r="IP81" s="20"/>
      <c r="IQ81" s="20"/>
      <c r="IR81" s="20"/>
      <c r="IS81" s="20"/>
      <c r="IT81" s="20"/>
      <c r="IU81" s="20"/>
    </row>
    <row r="82" spans="1:255" x14ac:dyDescent="0.2">
      <c r="A82" s="79"/>
      <c r="B82" s="80"/>
      <c r="C82" s="80" t="s">
        <v>615</v>
      </c>
      <c r="D82" s="81"/>
      <c r="E82" s="82">
        <v>72</v>
      </c>
      <c r="F82" s="83" t="s">
        <v>614</v>
      </c>
      <c r="G82" s="84"/>
      <c r="H82" s="85">
        <v>86.31</v>
      </c>
      <c r="I82" s="85">
        <v>86.31</v>
      </c>
      <c r="J82" s="87">
        <v>0.72</v>
      </c>
      <c r="K82" s="86">
        <v>2882</v>
      </c>
      <c r="O82" s="20"/>
      <c r="P82" s="20"/>
      <c r="Q82" s="20"/>
      <c r="R82" s="20"/>
      <c r="S82" s="20"/>
      <c r="T82" s="20">
        <v>86.31</v>
      </c>
      <c r="U82" s="20">
        <v>2882</v>
      </c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>
        <v>1</v>
      </c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>
        <v>86.31</v>
      </c>
      <c r="DR82" s="20"/>
      <c r="DS82" s="20">
        <v>2882</v>
      </c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>
        <v>86.31</v>
      </c>
      <c r="HA82" s="20"/>
      <c r="HB82" s="20">
        <v>86.31</v>
      </c>
      <c r="HC82" s="20"/>
      <c r="HD82" s="20"/>
      <c r="HE82" s="20"/>
      <c r="HF82" s="20">
        <v>86.31</v>
      </c>
      <c r="HG82" s="20"/>
      <c r="HH82" s="20"/>
      <c r="HI82" s="20"/>
      <c r="HJ82" s="20"/>
      <c r="HK82" s="20"/>
      <c r="HL82" s="20">
        <v>86.31</v>
      </c>
      <c r="HM82" s="20"/>
      <c r="HN82" s="20">
        <v>86.31</v>
      </c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  <c r="IR82" s="20"/>
      <c r="IS82" s="20"/>
      <c r="IT82" s="20"/>
      <c r="IU82" s="20"/>
    </row>
    <row r="83" spans="1:255" x14ac:dyDescent="0.2">
      <c r="A83" s="71"/>
      <c r="B83" s="72"/>
      <c r="C83" s="72" t="s">
        <v>616</v>
      </c>
      <c r="D83" s="73" t="s">
        <v>617</v>
      </c>
      <c r="E83" s="74">
        <v>10.8</v>
      </c>
      <c r="F83" s="75"/>
      <c r="G83" s="76" t="s">
        <v>78</v>
      </c>
      <c r="H83" s="75">
        <v>11.34</v>
      </c>
      <c r="I83" s="88">
        <v>11.34</v>
      </c>
      <c r="J83" s="77"/>
      <c r="K83" s="78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EY83" s="20"/>
      <c r="EZ83" s="20"/>
      <c r="FA83" s="20"/>
      <c r="FB83" s="20"/>
      <c r="FC83" s="20"/>
      <c r="FD83" s="20"/>
      <c r="FE83" s="20"/>
      <c r="FF83" s="20"/>
      <c r="FG83" s="20"/>
      <c r="FH83" s="20"/>
      <c r="FI83" s="20"/>
      <c r="FJ83" s="20"/>
      <c r="FK83" s="20"/>
      <c r="FL83" s="20"/>
      <c r="FM83" s="20"/>
      <c r="FN83" s="20"/>
      <c r="FO83" s="20"/>
      <c r="FP83" s="20"/>
      <c r="FQ83" s="20"/>
      <c r="FR83" s="20"/>
      <c r="FS83" s="20"/>
      <c r="FT83" s="20"/>
      <c r="FU83" s="20"/>
      <c r="FV83" s="20"/>
      <c r="FW83" s="20"/>
      <c r="FX83" s="20"/>
      <c r="FY83" s="20"/>
      <c r="FZ83" s="20"/>
      <c r="GA83" s="20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  <c r="HT83" s="20"/>
      <c r="HU83" s="20"/>
      <c r="HV83" s="20"/>
      <c r="HW83" s="20"/>
      <c r="HX83" s="20"/>
      <c r="HY83" s="20"/>
      <c r="HZ83" s="20"/>
      <c r="IA83" s="20"/>
      <c r="IB83" s="20"/>
      <c r="IC83" s="20"/>
      <c r="ID83" s="20"/>
      <c r="IE83" s="20"/>
      <c r="IF83" s="20"/>
      <c r="IG83" s="20"/>
      <c r="IH83" s="20"/>
      <c r="II83" s="20"/>
      <c r="IJ83" s="20"/>
      <c r="IK83" s="20"/>
      <c r="IL83" s="20"/>
      <c r="IM83" s="20"/>
      <c r="IN83" s="20"/>
      <c r="IO83" s="20"/>
      <c r="IP83" s="20"/>
      <c r="IQ83" s="20"/>
      <c r="IR83" s="20"/>
      <c r="IS83" s="20"/>
      <c r="IT83" s="20"/>
      <c r="IU83" s="20"/>
    </row>
    <row r="84" spans="1:255" ht="36" x14ac:dyDescent="0.2">
      <c r="A84" s="104" t="s">
        <v>40</v>
      </c>
      <c r="B84" s="105" t="s">
        <v>35</v>
      </c>
      <c r="C84" s="106" t="s">
        <v>618</v>
      </c>
      <c r="D84" s="107" t="s">
        <v>23</v>
      </c>
      <c r="E84" s="108">
        <v>1</v>
      </c>
      <c r="F84" s="109">
        <v>197910.97</v>
      </c>
      <c r="G84" s="65"/>
      <c r="H84" s="109">
        <v>197910.97</v>
      </c>
      <c r="I84" s="110">
        <v>32285.64</v>
      </c>
      <c r="J84" s="66">
        <v>6.13</v>
      </c>
      <c r="K84" s="111">
        <v>197911</v>
      </c>
      <c r="L84" s="20"/>
      <c r="M84" s="20"/>
      <c r="N84" s="20"/>
      <c r="O84" s="20"/>
      <c r="P84" s="20"/>
      <c r="Q84" s="20"/>
      <c r="R84" s="20"/>
      <c r="S84" s="20"/>
      <c r="T84" s="20">
        <v>32285.64</v>
      </c>
      <c r="U84" s="20">
        <v>197911</v>
      </c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>
        <v>3</v>
      </c>
      <c r="CW84" s="20"/>
      <c r="CX84" s="20"/>
      <c r="CY84" s="20"/>
      <c r="CZ84" s="20"/>
      <c r="DA84" s="20"/>
      <c r="DB84" s="20"/>
      <c r="DC84" s="20"/>
      <c r="DD84" s="20"/>
      <c r="DE84" s="20"/>
      <c r="DF84" s="20">
        <v>197911</v>
      </c>
      <c r="DG84" s="20"/>
      <c r="DH84" s="20"/>
      <c r="DI84" s="20"/>
      <c r="DJ84" s="20"/>
      <c r="DK84" s="20"/>
      <c r="DL84" s="20"/>
      <c r="DM84" s="20"/>
      <c r="DN84" s="20">
        <v>32285.64</v>
      </c>
      <c r="DO84" s="20"/>
      <c r="DP84" s="20">
        <v>197911</v>
      </c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EY84" s="20"/>
      <c r="EZ84" s="20"/>
      <c r="FA84" s="20"/>
      <c r="FB84" s="20"/>
      <c r="FC84" s="20"/>
      <c r="FD84" s="20"/>
      <c r="FE84" s="20"/>
      <c r="FF84" s="20"/>
      <c r="FG84" s="20"/>
      <c r="FH84" s="20"/>
      <c r="FI84" s="20"/>
      <c r="FJ84" s="20"/>
      <c r="FK84" s="20"/>
      <c r="FL84" s="20"/>
      <c r="FM84" s="20"/>
      <c r="FN84" s="20"/>
      <c r="FO84" s="20"/>
      <c r="FP84" s="20"/>
      <c r="FQ84" s="20"/>
      <c r="FR84" s="20"/>
      <c r="FS84" s="20"/>
      <c r="FT84" s="20"/>
      <c r="FU84" s="20"/>
      <c r="FV84" s="20"/>
      <c r="FW84" s="20"/>
      <c r="FX84" s="20"/>
      <c r="FY84" s="20"/>
      <c r="FZ84" s="20"/>
      <c r="GA84" s="20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>
        <v>32285.64</v>
      </c>
      <c r="GO84" s="20"/>
      <c r="GP84" s="20">
        <v>32285.64</v>
      </c>
      <c r="GQ84" s="20"/>
      <c r="GR84" s="20"/>
      <c r="GS84" s="20"/>
      <c r="GT84" s="20">
        <v>32285.64</v>
      </c>
      <c r="GU84" s="20"/>
      <c r="GV84" s="20">
        <v>32285.64</v>
      </c>
      <c r="GW84" s="20"/>
      <c r="GX84" s="20"/>
      <c r="GY84" s="20"/>
      <c r="GZ84" s="20"/>
      <c r="HA84" s="20"/>
      <c r="HB84" s="20"/>
      <c r="HC84" s="20"/>
      <c r="HD84" s="20">
        <v>32285.64</v>
      </c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>
        <v>32285.64</v>
      </c>
      <c r="HS84" s="20"/>
      <c r="HT84" s="20"/>
      <c r="HU84" s="20"/>
      <c r="HV84" s="20"/>
      <c r="HW84" s="20"/>
      <c r="HX84" s="20"/>
      <c r="HY84" s="20"/>
      <c r="HZ84" s="20">
        <v>32285.64</v>
      </c>
      <c r="IA84" s="20"/>
      <c r="IB84" s="20"/>
      <c r="IC84" s="20"/>
      <c r="ID84" s="20"/>
      <c r="IE84" s="20"/>
      <c r="IF84" s="20"/>
      <c r="IG84" s="20"/>
      <c r="IH84" s="20"/>
      <c r="II84" s="20"/>
      <c r="IJ84" s="20"/>
      <c r="IK84" s="20"/>
      <c r="IL84" s="20"/>
      <c r="IM84" s="20"/>
      <c r="IN84" s="20"/>
      <c r="IO84" s="20"/>
      <c r="IP84" s="20"/>
      <c r="IQ84" s="20"/>
      <c r="IR84" s="20"/>
      <c r="IS84" s="20"/>
      <c r="IT84" s="20"/>
      <c r="IU84" s="20"/>
    </row>
    <row r="85" spans="1:255" x14ac:dyDescent="0.2">
      <c r="A85" s="89"/>
      <c r="B85" s="103" t="s">
        <v>619</v>
      </c>
      <c r="C85" s="103" t="s">
        <v>620</v>
      </c>
      <c r="D85" s="29"/>
      <c r="E85" s="29"/>
      <c r="F85" s="29"/>
      <c r="G85" s="29"/>
      <c r="H85" s="29"/>
      <c r="I85" s="29"/>
      <c r="J85" s="29"/>
      <c r="K85" s="90"/>
    </row>
    <row r="86" spans="1:255" ht="13.5" thickBot="1" x14ac:dyDescent="0.25">
      <c r="A86" s="114"/>
      <c r="B86" s="115"/>
      <c r="C86" s="115" t="s">
        <v>621</v>
      </c>
      <c r="D86" s="115"/>
      <c r="E86" s="115"/>
      <c r="F86" s="115"/>
      <c r="G86" s="115"/>
      <c r="H86" s="194">
        <v>32285.64</v>
      </c>
      <c r="I86" s="195"/>
      <c r="J86" s="194">
        <v>197911</v>
      </c>
      <c r="K86" s="196"/>
      <c r="L86" s="102"/>
      <c r="M86" s="102"/>
      <c r="N86" s="102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EY86" s="20"/>
      <c r="EZ86" s="20"/>
      <c r="FA86" s="20"/>
      <c r="FB86" s="20"/>
      <c r="FC86" s="20"/>
      <c r="FD86" s="20"/>
      <c r="FE86" s="20"/>
      <c r="FF86" s="20"/>
      <c r="FG86" s="20"/>
      <c r="FH86" s="20"/>
      <c r="FI86" s="20"/>
      <c r="FJ86" s="20"/>
      <c r="FK86" s="20"/>
      <c r="FL86" s="20"/>
      <c r="FM86" s="20"/>
      <c r="FN86" s="20"/>
      <c r="FO86" s="20"/>
      <c r="FP86" s="20"/>
      <c r="FQ86" s="20"/>
      <c r="FR86" s="20"/>
      <c r="FS86" s="20"/>
      <c r="FT86" s="20"/>
      <c r="FU86" s="20"/>
      <c r="FV86" s="20"/>
      <c r="FW86" s="20"/>
      <c r="FX86" s="20"/>
      <c r="FY86" s="20"/>
      <c r="FZ86" s="20"/>
      <c r="GA86" s="20"/>
      <c r="GB86" s="20"/>
      <c r="GC86" s="20"/>
      <c r="GD86" s="20"/>
      <c r="GE86" s="20"/>
      <c r="GF86" s="20"/>
      <c r="GG86" s="20"/>
      <c r="GH86" s="20"/>
      <c r="GI86" s="20"/>
      <c r="GJ86" s="20"/>
      <c r="GK86" s="20"/>
      <c r="GL86" s="20"/>
      <c r="GM86" s="20"/>
      <c r="GN86" s="20"/>
      <c r="GO86" s="20"/>
      <c r="GP86" s="20"/>
      <c r="GQ86" s="20"/>
      <c r="GR86" s="20"/>
      <c r="GS86" s="20"/>
      <c r="GT86" s="20"/>
      <c r="GU86" s="20"/>
      <c r="GV86" s="20"/>
      <c r="GW86" s="20"/>
      <c r="GX86" s="20"/>
      <c r="GY86" s="20"/>
      <c r="GZ86" s="20"/>
      <c r="HA86" s="20"/>
      <c r="HB86" s="20"/>
      <c r="HC86" s="20"/>
      <c r="HD86" s="20"/>
      <c r="HE86" s="20"/>
      <c r="HF86" s="20"/>
      <c r="HG86" s="20"/>
      <c r="HH86" s="20"/>
      <c r="HI86" s="20"/>
      <c r="HJ86" s="20"/>
      <c r="HK86" s="20"/>
      <c r="HL86" s="20"/>
      <c r="HM86" s="20"/>
      <c r="HN86" s="20"/>
      <c r="HO86" s="20"/>
      <c r="HP86" s="20"/>
      <c r="HQ86" s="20"/>
      <c r="HR86" s="20"/>
      <c r="HS86" s="20"/>
      <c r="HT86" s="20"/>
      <c r="HU86" s="20"/>
      <c r="HV86" s="20"/>
      <c r="HW86" s="20"/>
      <c r="HX86" s="20"/>
      <c r="HY86" s="20"/>
      <c r="HZ86" s="20"/>
      <c r="IA86" s="20"/>
      <c r="IB86" s="20"/>
      <c r="IC86" s="20"/>
      <c r="ID86" s="20"/>
      <c r="IE86" s="20"/>
      <c r="IF86" s="20"/>
      <c r="IG86" s="20"/>
      <c r="IH86" s="20"/>
      <c r="II86" s="20"/>
      <c r="IJ86" s="20"/>
      <c r="IK86" s="20"/>
      <c r="IL86" s="20"/>
      <c r="IM86" s="20"/>
      <c r="IN86" s="20"/>
      <c r="IO86" s="20"/>
      <c r="IP86" s="20"/>
      <c r="IQ86" s="20"/>
      <c r="IR86" s="20"/>
      <c r="IS86" s="20"/>
      <c r="IT86" s="20"/>
      <c r="IU86" s="20"/>
    </row>
    <row r="87" spans="1:255" x14ac:dyDescent="0.2">
      <c r="A87" s="113"/>
      <c r="B87" s="112"/>
      <c r="C87" s="112" t="s">
        <v>622</v>
      </c>
      <c r="D87" s="112"/>
      <c r="E87" s="112"/>
      <c r="F87" s="112"/>
      <c r="G87" s="112"/>
      <c r="H87" s="185">
        <v>32788.11</v>
      </c>
      <c r="I87" s="186"/>
      <c r="J87" s="185">
        <v>211113</v>
      </c>
      <c r="K87" s="187"/>
      <c r="O87" s="20"/>
      <c r="P87" s="20"/>
      <c r="Q87" s="20"/>
      <c r="R87" s="20">
        <v>32788.11</v>
      </c>
      <c r="S87" s="20">
        <v>211113</v>
      </c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EY87" s="20"/>
      <c r="EZ87" s="20"/>
      <c r="FA87" s="20"/>
      <c r="FB87" s="20"/>
      <c r="FC87" s="20"/>
      <c r="FD87" s="20"/>
      <c r="FE87" s="20"/>
      <c r="FF87" s="20"/>
      <c r="FG87" s="20"/>
      <c r="FH87" s="20"/>
      <c r="FI87" s="20"/>
      <c r="FJ87" s="20"/>
      <c r="FK87" s="20"/>
      <c r="FL87" s="20"/>
      <c r="FM87" s="20"/>
      <c r="FN87" s="20"/>
      <c r="FO87" s="20"/>
      <c r="FP87" s="20"/>
      <c r="FQ87" s="20"/>
      <c r="FR87" s="20"/>
      <c r="FS87" s="20"/>
      <c r="FT87" s="20"/>
      <c r="FU87" s="20"/>
      <c r="FV87" s="20"/>
      <c r="FW87" s="20"/>
      <c r="FX87" s="20"/>
      <c r="FY87" s="20"/>
      <c r="FZ87" s="20"/>
      <c r="GA87" s="20"/>
      <c r="GB87" s="20"/>
      <c r="GC87" s="20"/>
      <c r="GD87" s="20"/>
      <c r="GE87" s="20"/>
      <c r="GF87" s="20"/>
      <c r="GG87" s="20"/>
      <c r="GH87" s="20"/>
      <c r="GI87" s="20"/>
      <c r="GJ87" s="20"/>
      <c r="GK87" s="20"/>
      <c r="GL87" s="20"/>
      <c r="GM87" s="20"/>
      <c r="GN87" s="20"/>
      <c r="GO87" s="20"/>
      <c r="GP87" s="20"/>
      <c r="GQ87" s="20"/>
      <c r="GR87" s="20"/>
      <c r="GS87" s="20"/>
      <c r="GT87" s="20"/>
      <c r="GU87" s="20"/>
      <c r="GV87" s="20"/>
      <c r="GW87" s="20"/>
      <c r="GX87" s="20"/>
      <c r="GY87" s="20"/>
      <c r="GZ87" s="20"/>
      <c r="HA87" s="20">
        <v>32788.11</v>
      </c>
      <c r="HB87" s="20"/>
      <c r="HC87" s="20"/>
      <c r="HD87" s="20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20"/>
      <c r="IA87" s="20"/>
      <c r="IB87" s="20"/>
      <c r="IC87" s="20"/>
      <c r="ID87" s="20"/>
      <c r="IE87" s="20"/>
      <c r="IF87" s="20"/>
      <c r="IG87" s="20"/>
      <c r="IH87" s="20"/>
      <c r="II87" s="20"/>
      <c r="IJ87" s="20"/>
      <c r="IK87" s="20"/>
      <c r="IL87" s="20"/>
      <c r="IM87" s="20"/>
      <c r="IN87" s="20"/>
      <c r="IO87" s="20"/>
      <c r="IP87" s="20"/>
      <c r="IQ87" s="20"/>
      <c r="IR87" s="20"/>
      <c r="IS87" s="20"/>
      <c r="IT87" s="20"/>
      <c r="IU87" s="20"/>
    </row>
    <row r="88" spans="1:255" x14ac:dyDescent="0.2">
      <c r="A88" s="70"/>
      <c r="B88" s="69"/>
      <c r="C88" s="69"/>
      <c r="D88" s="69"/>
      <c r="E88" s="69"/>
      <c r="F88" s="69"/>
      <c r="G88" s="69"/>
      <c r="H88" s="188"/>
      <c r="I88" s="189"/>
      <c r="J88" s="188"/>
      <c r="K88" s="190"/>
    </row>
    <row r="89" spans="1:255" ht="24" x14ac:dyDescent="0.2">
      <c r="A89" s="116">
        <v>4</v>
      </c>
      <c r="B89" s="123" t="s">
        <v>50</v>
      </c>
      <c r="C89" s="117" t="s">
        <v>627</v>
      </c>
      <c r="D89" s="118" t="s">
        <v>52</v>
      </c>
      <c r="E89" s="119">
        <v>3.68</v>
      </c>
      <c r="F89" s="120">
        <v>53.309999999999995</v>
      </c>
      <c r="G89" s="124" t="s">
        <v>6</v>
      </c>
      <c r="H89" s="120"/>
      <c r="I89" s="121">
        <v>572.48</v>
      </c>
      <c r="J89" s="97"/>
      <c r="K89" s="122">
        <v>19063</v>
      </c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0"/>
      <c r="DZ89" s="20"/>
      <c r="EA89" s="20"/>
      <c r="EB89" s="20"/>
      <c r="EC89" s="20"/>
      <c r="ED89" s="20"/>
      <c r="EE89" s="20"/>
      <c r="EF89" s="20"/>
      <c r="EG89" s="20"/>
      <c r="EH89" s="20"/>
      <c r="EI89" s="20"/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EY89" s="20"/>
      <c r="EZ89" s="20"/>
      <c r="FA89" s="20"/>
      <c r="FB89" s="20"/>
      <c r="FC89" s="20"/>
      <c r="FD89" s="20"/>
      <c r="FE89" s="20"/>
      <c r="FF89" s="20"/>
      <c r="FG89" s="20"/>
      <c r="FH89" s="20"/>
      <c r="FI89" s="20"/>
      <c r="FJ89" s="20"/>
      <c r="FK89" s="20"/>
      <c r="FL89" s="20"/>
      <c r="FM89" s="20"/>
      <c r="FN89" s="20"/>
      <c r="FO89" s="20"/>
      <c r="FP89" s="20"/>
      <c r="FQ89" s="20"/>
      <c r="FR89" s="20"/>
      <c r="FS89" s="20"/>
      <c r="FT89" s="20"/>
      <c r="FU89" s="20"/>
      <c r="FV89" s="20"/>
      <c r="FW89" s="20"/>
      <c r="FX89" s="20"/>
      <c r="FY89" s="20"/>
      <c r="FZ89" s="20"/>
      <c r="GA89" s="20"/>
      <c r="GB89" s="20"/>
      <c r="GC89" s="20"/>
      <c r="GD89" s="20"/>
      <c r="GE89" s="20"/>
      <c r="GF89" s="20"/>
      <c r="GG89" s="20"/>
      <c r="GH89" s="20"/>
      <c r="GI89" s="20"/>
      <c r="GJ89" s="20"/>
      <c r="GK89" s="20"/>
      <c r="GL89" s="20"/>
      <c r="GM89" s="20"/>
      <c r="GN89" s="20"/>
      <c r="GO89" s="20"/>
      <c r="GP89" s="20"/>
      <c r="GQ89" s="20"/>
      <c r="GR89" s="20"/>
      <c r="GS89" s="20"/>
      <c r="GT89" s="20"/>
      <c r="GU89" s="20"/>
      <c r="GV89" s="20"/>
      <c r="GW89" s="20"/>
      <c r="GX89" s="20"/>
      <c r="GY89" s="20"/>
      <c r="GZ89" s="20"/>
      <c r="HA89" s="20"/>
      <c r="HB89" s="20"/>
      <c r="HC89" s="20"/>
      <c r="HD89" s="20"/>
      <c r="HE89" s="20"/>
      <c r="HF89" s="20"/>
      <c r="HG89" s="20"/>
      <c r="HH89" s="20"/>
      <c r="HI89" s="20"/>
      <c r="HJ89" s="20"/>
      <c r="HK89" s="20"/>
      <c r="HL89" s="20"/>
      <c r="HM89" s="20"/>
      <c r="HN89" s="20"/>
      <c r="HO89" s="20"/>
      <c r="HP89" s="20"/>
      <c r="HQ89" s="20"/>
      <c r="HR89" s="20"/>
      <c r="HS89" s="20"/>
      <c r="HT89" s="20"/>
      <c r="HU89" s="20"/>
      <c r="HV89" s="20"/>
      <c r="HW89" s="20"/>
      <c r="HX89" s="20"/>
      <c r="HY89" s="20"/>
      <c r="HZ89" s="20"/>
      <c r="IA89" s="20"/>
      <c r="IB89" s="20"/>
      <c r="IC89" s="20"/>
      <c r="ID89" s="20"/>
      <c r="IE89" s="20"/>
      <c r="IF89" s="20"/>
      <c r="IG89" s="20"/>
      <c r="IH89" s="20"/>
      <c r="II89" s="20"/>
      <c r="IJ89" s="20"/>
      <c r="IK89" s="20"/>
      <c r="IL89" s="20"/>
      <c r="IM89" s="20"/>
      <c r="IN89" s="20"/>
      <c r="IO89" s="20"/>
      <c r="IP89" s="20"/>
      <c r="IQ89" s="20"/>
      <c r="IR89" s="20"/>
      <c r="IS89" s="20"/>
      <c r="IT89" s="20"/>
      <c r="IU89" s="20"/>
    </row>
    <row r="90" spans="1:255" x14ac:dyDescent="0.2">
      <c r="A90" s="60"/>
      <c r="B90" s="61"/>
      <c r="C90" s="61" t="s">
        <v>609</v>
      </c>
      <c r="D90" s="62"/>
      <c r="E90" s="63"/>
      <c r="F90" s="64">
        <v>50.26</v>
      </c>
      <c r="G90" s="65" t="s">
        <v>78</v>
      </c>
      <c r="H90" s="64">
        <v>52.77</v>
      </c>
      <c r="I90" s="64">
        <v>194.19</v>
      </c>
      <c r="J90" s="66">
        <v>33.39</v>
      </c>
      <c r="K90" s="67">
        <v>6484</v>
      </c>
      <c r="O90" s="20"/>
      <c r="P90" s="20"/>
      <c r="Q90" s="20"/>
      <c r="R90" s="20"/>
      <c r="S90" s="20"/>
      <c r="T90" s="20">
        <v>194.19</v>
      </c>
      <c r="U90" s="20">
        <v>6484</v>
      </c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/>
      <c r="BS90" s="20"/>
      <c r="BT90" s="20"/>
      <c r="BU90" s="20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>
        <v>1</v>
      </c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20">
        <v>6484</v>
      </c>
      <c r="DH90" s="20">
        <v>1</v>
      </c>
      <c r="DI90" s="20"/>
      <c r="DJ90" s="20"/>
      <c r="DK90" s="20"/>
      <c r="DL90" s="20"/>
      <c r="DM90" s="20"/>
      <c r="DN90" s="20"/>
      <c r="DO90" s="20"/>
      <c r="DP90" s="20"/>
      <c r="DQ90" s="20">
        <v>194.19</v>
      </c>
      <c r="DR90" s="20"/>
      <c r="DS90" s="20">
        <v>6484</v>
      </c>
      <c r="DT90" s="20"/>
      <c r="DU90" s="20"/>
      <c r="DV90" s="20"/>
      <c r="DW90" s="20"/>
      <c r="DX90" s="20"/>
      <c r="DY90" s="20"/>
      <c r="DZ90" s="20"/>
      <c r="EA90" s="20"/>
      <c r="EB90" s="20"/>
      <c r="EC90" s="20"/>
      <c r="ED90" s="20"/>
      <c r="EE90" s="20"/>
      <c r="EF90" s="20"/>
      <c r="EG90" s="20"/>
      <c r="EH90" s="20"/>
      <c r="EI90" s="20"/>
      <c r="EJ90" s="20"/>
      <c r="EK90" s="20"/>
      <c r="EL90" s="20"/>
      <c r="EM90" s="20"/>
      <c r="EN90" s="20"/>
      <c r="EO90" s="20"/>
      <c r="EP90" s="20"/>
      <c r="EQ90" s="20"/>
      <c r="ER90" s="20"/>
      <c r="ES90" s="20"/>
      <c r="ET90" s="20"/>
      <c r="EU90" s="20"/>
      <c r="EV90" s="20"/>
      <c r="EW90" s="20"/>
      <c r="EX90" s="20"/>
      <c r="EY90" s="20"/>
      <c r="EZ90" s="20"/>
      <c r="FA90" s="20"/>
      <c r="FB90" s="20"/>
      <c r="FC90" s="20"/>
      <c r="FD90" s="20"/>
      <c r="FE90" s="20"/>
      <c r="FF90" s="20"/>
      <c r="FG90" s="20"/>
      <c r="FH90" s="20"/>
      <c r="FI90" s="20"/>
      <c r="FJ90" s="20"/>
      <c r="FK90" s="20"/>
      <c r="FL90" s="20"/>
      <c r="FM90" s="20"/>
      <c r="FN90" s="20"/>
      <c r="FO90" s="20"/>
      <c r="FP90" s="20"/>
      <c r="FQ90" s="20"/>
      <c r="FR90" s="20"/>
      <c r="FS90" s="20"/>
      <c r="FT90" s="20"/>
      <c r="FU90" s="20"/>
      <c r="FV90" s="20"/>
      <c r="FW90" s="20"/>
      <c r="FX90" s="20"/>
      <c r="FY90" s="20"/>
      <c r="FZ90" s="20"/>
      <c r="GA90" s="20"/>
      <c r="GB90" s="20"/>
      <c r="GC90" s="20"/>
      <c r="GD90" s="20"/>
      <c r="GE90" s="20"/>
      <c r="GF90" s="20"/>
      <c r="GG90" s="20"/>
      <c r="GH90" s="20"/>
      <c r="GI90" s="20"/>
      <c r="GJ90" s="20">
        <v>194.19</v>
      </c>
      <c r="GK90" s="20">
        <v>194.19</v>
      </c>
      <c r="GL90" s="20"/>
      <c r="GM90" s="20"/>
      <c r="GN90" s="20"/>
      <c r="GO90" s="20"/>
      <c r="GP90" s="20"/>
      <c r="GQ90" s="20"/>
      <c r="GR90" s="20"/>
      <c r="GS90" s="20"/>
      <c r="GT90" s="20"/>
      <c r="GU90" s="20"/>
      <c r="GV90" s="20"/>
      <c r="GW90" s="20"/>
      <c r="GX90" s="20"/>
      <c r="GY90" s="20"/>
      <c r="GZ90" s="20"/>
      <c r="HA90" s="20"/>
      <c r="HB90" s="20">
        <v>194.19</v>
      </c>
      <c r="HC90" s="20"/>
      <c r="HD90" s="20"/>
      <c r="HE90" s="20"/>
      <c r="HF90" s="20">
        <v>194.19</v>
      </c>
      <c r="HG90" s="20"/>
      <c r="HH90" s="20"/>
      <c r="HI90" s="20"/>
      <c r="HJ90" s="20"/>
      <c r="HK90" s="20"/>
      <c r="HL90" s="20">
        <v>194.19</v>
      </c>
      <c r="HM90" s="20"/>
      <c r="HN90" s="20">
        <v>194.19</v>
      </c>
      <c r="HO90" s="20"/>
      <c r="HP90" s="20"/>
      <c r="HQ90" s="20"/>
      <c r="HR90" s="20"/>
      <c r="HS90" s="20"/>
      <c r="HT90" s="20"/>
      <c r="HU90" s="20"/>
      <c r="HV90" s="20"/>
      <c r="HW90" s="20"/>
      <c r="HX90" s="20">
        <v>194.19</v>
      </c>
      <c r="HY90" s="20"/>
      <c r="HZ90" s="20"/>
      <c r="IA90" s="20"/>
      <c r="IB90" s="20"/>
      <c r="IC90" s="20"/>
      <c r="ID90" s="20"/>
      <c r="IE90" s="20"/>
      <c r="IF90" s="20"/>
      <c r="IG90" s="20"/>
      <c r="IH90" s="20"/>
      <c r="II90" s="20"/>
      <c r="IJ90" s="20"/>
      <c r="IK90" s="20"/>
      <c r="IL90" s="20"/>
      <c r="IM90" s="20"/>
      <c r="IN90" s="20"/>
      <c r="IO90" s="20"/>
      <c r="IP90" s="20"/>
      <c r="IQ90" s="20"/>
      <c r="IR90" s="20"/>
      <c r="IS90" s="20"/>
      <c r="IT90" s="20"/>
      <c r="IU90" s="20"/>
    </row>
    <row r="91" spans="1:255" x14ac:dyDescent="0.2">
      <c r="A91" s="71"/>
      <c r="B91" s="72"/>
      <c r="C91" s="72" t="s">
        <v>610</v>
      </c>
      <c r="D91" s="73"/>
      <c r="E91" s="74"/>
      <c r="F91" s="75">
        <v>0.66</v>
      </c>
      <c r="G91" s="76" t="s">
        <v>78</v>
      </c>
      <c r="H91" s="75">
        <v>0.7</v>
      </c>
      <c r="I91" s="75">
        <v>2.58</v>
      </c>
      <c r="J91" s="77">
        <v>13.26</v>
      </c>
      <c r="K91" s="78">
        <v>34</v>
      </c>
      <c r="O91" s="20"/>
      <c r="P91" s="20"/>
      <c r="Q91" s="20"/>
      <c r="R91" s="20"/>
      <c r="S91" s="20"/>
      <c r="T91" s="20">
        <v>2.58</v>
      </c>
      <c r="U91" s="20">
        <v>34</v>
      </c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>
        <v>1</v>
      </c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>
        <v>2.58</v>
      </c>
      <c r="DR91" s="20"/>
      <c r="DS91" s="20">
        <v>34</v>
      </c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>
        <v>2.58</v>
      </c>
      <c r="GK91" s="20"/>
      <c r="GL91" s="20">
        <v>2.58</v>
      </c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>
        <v>2.58</v>
      </c>
      <c r="HC91" s="20"/>
      <c r="HD91" s="20"/>
      <c r="HE91" s="20"/>
      <c r="HF91" s="20">
        <v>2.58</v>
      </c>
      <c r="HG91" s="20"/>
      <c r="HH91" s="20"/>
      <c r="HI91" s="20"/>
      <c r="HJ91" s="20"/>
      <c r="HK91" s="20"/>
      <c r="HL91" s="20">
        <v>2.58</v>
      </c>
      <c r="HM91" s="20"/>
      <c r="HN91" s="20">
        <v>2.58</v>
      </c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</row>
    <row r="92" spans="1:255" x14ac:dyDescent="0.2">
      <c r="A92" s="71"/>
      <c r="B92" s="72"/>
      <c r="C92" s="72" t="s">
        <v>611</v>
      </c>
      <c r="D92" s="73"/>
      <c r="E92" s="74"/>
      <c r="F92" s="75">
        <v>0.12</v>
      </c>
      <c r="G92" s="76" t="s">
        <v>78</v>
      </c>
      <c r="H92" s="75">
        <v>0.13</v>
      </c>
      <c r="I92" s="75">
        <v>0.48</v>
      </c>
      <c r="J92" s="77">
        <v>33.39</v>
      </c>
      <c r="K92" s="78">
        <v>16</v>
      </c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/>
      <c r="BS92" s="20"/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/>
      <c r="DL92" s="20"/>
      <c r="DM92" s="20"/>
      <c r="DN92" s="20"/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20"/>
      <c r="DZ92" s="20"/>
      <c r="EA92" s="20"/>
      <c r="EB92" s="20"/>
      <c r="EC92" s="20"/>
      <c r="ED92" s="20"/>
      <c r="EE92" s="20"/>
      <c r="EF92" s="20"/>
      <c r="EG92" s="20"/>
      <c r="EH92" s="20"/>
      <c r="EI92" s="20"/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EY92" s="20"/>
      <c r="EZ92" s="20"/>
      <c r="FA92" s="20"/>
      <c r="FB92" s="20"/>
      <c r="FC92" s="20"/>
      <c r="FD92" s="20"/>
      <c r="FE92" s="20"/>
      <c r="FF92" s="20"/>
      <c r="FG92" s="20"/>
      <c r="FH92" s="20"/>
      <c r="FI92" s="20"/>
      <c r="FJ92" s="20"/>
      <c r="FK92" s="20"/>
      <c r="FL92" s="20"/>
      <c r="FM92" s="20"/>
      <c r="FN92" s="20"/>
      <c r="FO92" s="20"/>
      <c r="FP92" s="20"/>
      <c r="FQ92" s="20"/>
      <c r="FR92" s="20"/>
      <c r="FS92" s="20"/>
      <c r="FT92" s="20"/>
      <c r="FU92" s="20"/>
      <c r="FV92" s="20"/>
      <c r="FW92" s="20"/>
      <c r="FX92" s="20"/>
      <c r="FY92" s="20"/>
      <c r="FZ92" s="20"/>
      <c r="GA92" s="20"/>
      <c r="GB92" s="20"/>
      <c r="GC92" s="20"/>
      <c r="GD92" s="20"/>
      <c r="GE92" s="20"/>
      <c r="GF92" s="20"/>
      <c r="GG92" s="20"/>
      <c r="GH92" s="20"/>
      <c r="GI92" s="20"/>
      <c r="GJ92" s="20"/>
      <c r="GK92" s="20"/>
      <c r="GL92" s="20"/>
      <c r="GM92" s="20">
        <v>0.48</v>
      </c>
      <c r="GN92" s="20"/>
      <c r="GO92" s="20"/>
      <c r="GP92" s="20"/>
      <c r="GQ92" s="20"/>
      <c r="GR92" s="20"/>
      <c r="GS92" s="20"/>
      <c r="GT92" s="20"/>
      <c r="GU92" s="20"/>
      <c r="GV92" s="20"/>
      <c r="GW92" s="20"/>
      <c r="GX92" s="20"/>
      <c r="GY92" s="20"/>
      <c r="GZ92" s="20"/>
      <c r="HA92" s="20"/>
      <c r="HB92" s="20"/>
      <c r="HC92" s="20"/>
      <c r="HD92" s="20"/>
      <c r="HE92" s="20"/>
      <c r="HF92" s="20"/>
      <c r="HG92" s="20"/>
      <c r="HH92" s="20"/>
      <c r="HI92" s="20"/>
      <c r="HJ92" s="20"/>
      <c r="HK92" s="20"/>
      <c r="HL92" s="20"/>
      <c r="HM92" s="20"/>
      <c r="HN92" s="20"/>
      <c r="HO92" s="20"/>
      <c r="HP92" s="20"/>
      <c r="HQ92" s="20"/>
      <c r="HR92" s="20"/>
      <c r="HS92" s="20"/>
      <c r="HT92" s="20"/>
      <c r="HU92" s="20"/>
      <c r="HV92" s="20"/>
      <c r="HW92" s="20"/>
      <c r="HX92" s="20">
        <v>0.48</v>
      </c>
      <c r="HY92" s="20"/>
      <c r="HZ92" s="20"/>
      <c r="IA92" s="20"/>
      <c r="IB92" s="20"/>
      <c r="IC92" s="20"/>
      <c r="ID92" s="20"/>
      <c r="IE92" s="20"/>
      <c r="IF92" s="20"/>
      <c r="IG92" s="20"/>
      <c r="IH92" s="20"/>
      <c r="II92" s="20"/>
      <c r="IJ92" s="20"/>
      <c r="IK92" s="20"/>
      <c r="IL92" s="20"/>
      <c r="IM92" s="20"/>
      <c r="IN92" s="20"/>
      <c r="IO92" s="20"/>
      <c r="IP92" s="20"/>
      <c r="IQ92" s="20"/>
      <c r="IR92" s="20"/>
      <c r="IS92" s="20"/>
      <c r="IT92" s="20"/>
      <c r="IU92" s="20"/>
    </row>
    <row r="93" spans="1:255" x14ac:dyDescent="0.2">
      <c r="A93" s="71"/>
      <c r="B93" s="72"/>
      <c r="C93" s="72" t="s">
        <v>612</v>
      </c>
      <c r="D93" s="73"/>
      <c r="E93" s="74"/>
      <c r="F93" s="75">
        <v>2.39</v>
      </c>
      <c r="G93" s="76"/>
      <c r="H93" s="75">
        <v>2.39</v>
      </c>
      <c r="I93" s="75">
        <v>8.8000000000000007</v>
      </c>
      <c r="J93" s="77">
        <v>9.11</v>
      </c>
      <c r="K93" s="78">
        <v>80</v>
      </c>
      <c r="O93" s="20"/>
      <c r="P93" s="20"/>
      <c r="Q93" s="20"/>
      <c r="R93" s="20"/>
      <c r="S93" s="20"/>
      <c r="T93" s="20">
        <v>8.8000000000000007</v>
      </c>
      <c r="U93" s="20">
        <v>80</v>
      </c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>
        <v>1</v>
      </c>
      <c r="CW93" s="20"/>
      <c r="CX93" s="20"/>
      <c r="CY93" s="20"/>
      <c r="CZ93" s="20"/>
      <c r="DA93" s="20"/>
      <c r="DB93" s="20"/>
      <c r="DC93" s="20"/>
      <c r="DD93" s="20"/>
      <c r="DE93" s="20"/>
      <c r="DF93" s="20"/>
      <c r="DG93" s="20"/>
      <c r="DH93" s="20"/>
      <c r="DI93" s="20"/>
      <c r="DJ93" s="20"/>
      <c r="DK93" s="20">
        <v>8.8000000000000007</v>
      </c>
      <c r="DL93" s="20"/>
      <c r="DM93" s="20">
        <v>80</v>
      </c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EY93" s="20"/>
      <c r="EZ93" s="20"/>
      <c r="FA93" s="20"/>
      <c r="FB93" s="20"/>
      <c r="FC93" s="20"/>
      <c r="FD93" s="20"/>
      <c r="FE93" s="20"/>
      <c r="FF93" s="20"/>
      <c r="FG93" s="20"/>
      <c r="FH93" s="20"/>
      <c r="FI93" s="20"/>
      <c r="FJ93" s="20"/>
      <c r="FK93" s="20"/>
      <c r="FL93" s="20"/>
      <c r="FM93" s="20"/>
      <c r="FN93" s="20"/>
      <c r="FO93" s="20"/>
      <c r="FP93" s="20"/>
      <c r="FQ93" s="20"/>
      <c r="FR93" s="20"/>
      <c r="FS93" s="20"/>
      <c r="FT93" s="20"/>
      <c r="FU93" s="20"/>
      <c r="FV93" s="20"/>
      <c r="FW93" s="20"/>
      <c r="FX93" s="20"/>
      <c r="FY93" s="20"/>
      <c r="FZ93" s="20"/>
      <c r="GA93" s="20"/>
      <c r="GB93" s="20"/>
      <c r="GC93" s="20"/>
      <c r="GD93" s="20"/>
      <c r="GE93" s="20"/>
      <c r="GF93" s="20"/>
      <c r="GG93" s="20"/>
      <c r="GH93" s="20"/>
      <c r="GI93" s="20"/>
      <c r="GJ93" s="20">
        <v>8.8000000000000007</v>
      </c>
      <c r="GK93" s="20"/>
      <c r="GL93" s="20"/>
      <c r="GM93" s="20"/>
      <c r="GN93" s="20">
        <v>8.8000000000000007</v>
      </c>
      <c r="GO93" s="20"/>
      <c r="GP93" s="20">
        <v>8.8000000000000007</v>
      </c>
      <c r="GQ93" s="20">
        <v>8.8000000000000007</v>
      </c>
      <c r="GR93" s="20"/>
      <c r="GS93" s="20">
        <v>8.8000000000000007</v>
      </c>
      <c r="GT93" s="20"/>
      <c r="GU93" s="20"/>
      <c r="GV93" s="20"/>
      <c r="GW93" s="20">
        <v>0</v>
      </c>
      <c r="GX93" s="20">
        <v>0</v>
      </c>
      <c r="GY93" s="20"/>
      <c r="GZ93" s="20"/>
      <c r="HA93" s="20"/>
      <c r="HB93" s="20">
        <v>8.8000000000000007</v>
      </c>
      <c r="HC93" s="20"/>
      <c r="HD93" s="20"/>
      <c r="HE93" s="20"/>
      <c r="HF93" s="20">
        <v>8.8000000000000007</v>
      </c>
      <c r="HG93" s="20"/>
      <c r="HH93" s="20"/>
      <c r="HI93" s="20"/>
      <c r="HJ93" s="20"/>
      <c r="HK93" s="20"/>
      <c r="HL93" s="20">
        <v>8.8000000000000007</v>
      </c>
      <c r="HM93" s="20"/>
      <c r="HN93" s="20">
        <v>8.8000000000000007</v>
      </c>
      <c r="HO93" s="20"/>
      <c r="HP93" s="20"/>
      <c r="HQ93" s="20"/>
      <c r="HR93" s="20"/>
      <c r="HS93" s="20"/>
      <c r="HT93" s="20"/>
      <c r="HU93" s="20"/>
      <c r="HV93" s="20"/>
      <c r="HW93" s="20"/>
      <c r="HX93" s="20"/>
      <c r="HY93" s="20"/>
      <c r="HZ93" s="20"/>
      <c r="IA93" s="20"/>
      <c r="IB93" s="20"/>
      <c r="IC93" s="20"/>
      <c r="ID93" s="20"/>
      <c r="IE93" s="20"/>
      <c r="IF93" s="20"/>
      <c r="IG93" s="20"/>
      <c r="IH93" s="20"/>
      <c r="II93" s="20"/>
      <c r="IJ93" s="20"/>
      <c r="IK93" s="20"/>
      <c r="IL93" s="20"/>
      <c r="IM93" s="20"/>
      <c r="IN93" s="20"/>
      <c r="IO93" s="20"/>
      <c r="IP93" s="20"/>
      <c r="IQ93" s="20"/>
      <c r="IR93" s="20"/>
      <c r="IS93" s="20"/>
      <c r="IT93" s="20"/>
      <c r="IU93" s="20"/>
    </row>
    <row r="94" spans="1:255" x14ac:dyDescent="0.2">
      <c r="A94" s="79"/>
      <c r="B94" s="80"/>
      <c r="C94" s="80" t="s">
        <v>613</v>
      </c>
      <c r="D94" s="81"/>
      <c r="E94" s="82">
        <v>121</v>
      </c>
      <c r="F94" s="83" t="s">
        <v>614</v>
      </c>
      <c r="G94" s="84"/>
      <c r="H94" s="85">
        <v>64.010000000000005</v>
      </c>
      <c r="I94" s="85">
        <v>235.55</v>
      </c>
      <c r="J94" s="87">
        <v>1.21</v>
      </c>
      <c r="K94" s="86">
        <v>7865</v>
      </c>
      <c r="O94" s="20"/>
      <c r="P94" s="20"/>
      <c r="Q94" s="20"/>
      <c r="R94" s="20"/>
      <c r="S94" s="20"/>
      <c r="T94" s="20">
        <v>235.55</v>
      </c>
      <c r="U94" s="20">
        <v>7865</v>
      </c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>
        <v>1</v>
      </c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>
        <v>235.55</v>
      </c>
      <c r="DR94" s="20"/>
      <c r="DS94" s="20">
        <v>7865</v>
      </c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>
        <v>235.55</v>
      </c>
      <c r="GZ94" s="20"/>
      <c r="HA94" s="20"/>
      <c r="HB94" s="20">
        <v>235.55</v>
      </c>
      <c r="HC94" s="20"/>
      <c r="HD94" s="20"/>
      <c r="HE94" s="20"/>
      <c r="HF94" s="20">
        <v>235.55</v>
      </c>
      <c r="HG94" s="20"/>
      <c r="HH94" s="20"/>
      <c r="HI94" s="20"/>
      <c r="HJ94" s="20"/>
      <c r="HK94" s="20"/>
      <c r="HL94" s="20">
        <v>235.55</v>
      </c>
      <c r="HM94" s="20"/>
      <c r="HN94" s="20">
        <v>235.55</v>
      </c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</row>
    <row r="95" spans="1:255" x14ac:dyDescent="0.2">
      <c r="A95" s="79"/>
      <c r="B95" s="80"/>
      <c r="C95" s="80" t="s">
        <v>615</v>
      </c>
      <c r="D95" s="81"/>
      <c r="E95" s="82">
        <v>72</v>
      </c>
      <c r="F95" s="83" t="s">
        <v>614</v>
      </c>
      <c r="G95" s="84"/>
      <c r="H95" s="85">
        <v>38.090000000000003</v>
      </c>
      <c r="I95" s="85">
        <v>140.16</v>
      </c>
      <c r="J95" s="87">
        <v>0.72</v>
      </c>
      <c r="K95" s="86">
        <v>4680</v>
      </c>
      <c r="O95" s="20"/>
      <c r="P95" s="20"/>
      <c r="Q95" s="20"/>
      <c r="R95" s="20"/>
      <c r="S95" s="20"/>
      <c r="T95" s="20">
        <v>140.16</v>
      </c>
      <c r="U95" s="20">
        <v>4680</v>
      </c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>
        <v>1</v>
      </c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>
        <v>140.16</v>
      </c>
      <c r="DR95" s="20"/>
      <c r="DS95" s="20">
        <v>4680</v>
      </c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EY95" s="20"/>
      <c r="EZ95" s="20"/>
      <c r="FA95" s="20"/>
      <c r="FB95" s="20"/>
      <c r="FC95" s="20"/>
      <c r="FD95" s="20"/>
      <c r="FE95" s="20"/>
      <c r="FF95" s="20"/>
      <c r="FG95" s="20"/>
      <c r="FH95" s="20"/>
      <c r="FI95" s="20"/>
      <c r="FJ95" s="20"/>
      <c r="FK95" s="20"/>
      <c r="FL95" s="20"/>
      <c r="FM95" s="20"/>
      <c r="FN95" s="20"/>
      <c r="FO95" s="20"/>
      <c r="FP95" s="20"/>
      <c r="FQ95" s="20"/>
      <c r="FR95" s="20"/>
      <c r="FS95" s="20"/>
      <c r="FT95" s="20"/>
      <c r="FU95" s="20"/>
      <c r="FV95" s="20"/>
      <c r="FW95" s="20"/>
      <c r="FX95" s="20"/>
      <c r="FY95" s="20"/>
      <c r="FZ95" s="20"/>
      <c r="GA95" s="20"/>
      <c r="GB95" s="20"/>
      <c r="GC95" s="20"/>
      <c r="GD95" s="20"/>
      <c r="GE95" s="20"/>
      <c r="GF95" s="20"/>
      <c r="GG95" s="20"/>
      <c r="GH95" s="20"/>
      <c r="GI95" s="20"/>
      <c r="GJ95" s="20"/>
      <c r="GK95" s="20"/>
      <c r="GL95" s="20"/>
      <c r="GM95" s="20"/>
      <c r="GN95" s="20"/>
      <c r="GO95" s="20"/>
      <c r="GP95" s="20"/>
      <c r="GQ95" s="20"/>
      <c r="GR95" s="20"/>
      <c r="GS95" s="20"/>
      <c r="GT95" s="20"/>
      <c r="GU95" s="20"/>
      <c r="GV95" s="20"/>
      <c r="GW95" s="20"/>
      <c r="GX95" s="20"/>
      <c r="GY95" s="20"/>
      <c r="GZ95" s="20">
        <v>140.16</v>
      </c>
      <c r="HA95" s="20"/>
      <c r="HB95" s="20">
        <v>140.16</v>
      </c>
      <c r="HC95" s="20"/>
      <c r="HD95" s="20"/>
      <c r="HE95" s="20"/>
      <c r="HF95" s="20">
        <v>140.16</v>
      </c>
      <c r="HG95" s="20"/>
      <c r="HH95" s="20"/>
      <c r="HI95" s="20"/>
      <c r="HJ95" s="20"/>
      <c r="HK95" s="20"/>
      <c r="HL95" s="20">
        <v>140.16</v>
      </c>
      <c r="HM95" s="20"/>
      <c r="HN95" s="20">
        <v>140.16</v>
      </c>
      <c r="HO95" s="20"/>
      <c r="HP95" s="20"/>
      <c r="HQ95" s="20"/>
      <c r="HR95" s="20"/>
      <c r="HS95" s="20"/>
      <c r="HT95" s="20"/>
      <c r="HU95" s="20"/>
      <c r="HV95" s="20"/>
      <c r="HW95" s="20"/>
      <c r="HX95" s="20"/>
      <c r="HY95" s="20"/>
      <c r="HZ95" s="20"/>
      <c r="IA95" s="20"/>
      <c r="IB95" s="20"/>
      <c r="IC95" s="20"/>
      <c r="ID95" s="20"/>
      <c r="IE95" s="20"/>
      <c r="IF95" s="20"/>
      <c r="IG95" s="20"/>
      <c r="IH95" s="20"/>
      <c r="II95" s="20"/>
      <c r="IJ95" s="20"/>
      <c r="IK95" s="20"/>
      <c r="IL95" s="20"/>
      <c r="IM95" s="20"/>
      <c r="IN95" s="20"/>
      <c r="IO95" s="20"/>
      <c r="IP95" s="20"/>
      <c r="IQ95" s="20"/>
      <c r="IR95" s="20"/>
      <c r="IS95" s="20"/>
      <c r="IT95" s="20"/>
      <c r="IU95" s="20"/>
    </row>
    <row r="96" spans="1:255" x14ac:dyDescent="0.2">
      <c r="A96" s="71"/>
      <c r="B96" s="72"/>
      <c r="C96" s="72" t="s">
        <v>616</v>
      </c>
      <c r="D96" s="73" t="s">
        <v>617</v>
      </c>
      <c r="E96" s="74">
        <v>5.75</v>
      </c>
      <c r="F96" s="75"/>
      <c r="G96" s="76" t="s">
        <v>78</v>
      </c>
      <c r="H96" s="75">
        <v>6.04</v>
      </c>
      <c r="I96" s="88">
        <v>22.218</v>
      </c>
      <c r="J96" s="77"/>
      <c r="K96" s="78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  <c r="BQ96" s="20"/>
      <c r="BR96" s="20"/>
      <c r="BS96" s="20"/>
      <c r="BT96" s="20"/>
      <c r="BU96" s="20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0"/>
      <c r="CY96" s="20"/>
      <c r="CZ96" s="20"/>
      <c r="DA96" s="20"/>
      <c r="DB96" s="20"/>
      <c r="DC96" s="20"/>
      <c r="DD96" s="20"/>
      <c r="DE96" s="20"/>
      <c r="DF96" s="20"/>
      <c r="DG96" s="20"/>
      <c r="DH96" s="20"/>
      <c r="DI96" s="20"/>
      <c r="DJ96" s="20"/>
      <c r="DK96" s="20"/>
      <c r="DL96" s="20"/>
      <c r="DM96" s="20"/>
      <c r="DN96" s="20"/>
      <c r="DO96" s="20"/>
      <c r="DP96" s="20"/>
      <c r="DQ96" s="20"/>
      <c r="DR96" s="20"/>
      <c r="DS96" s="20"/>
      <c r="DT96" s="20"/>
      <c r="DU96" s="20"/>
      <c r="DV96" s="20"/>
      <c r="DW96" s="20"/>
      <c r="DX96" s="20"/>
      <c r="DY96" s="20"/>
      <c r="DZ96" s="20"/>
      <c r="EA96" s="20"/>
      <c r="EB96" s="20"/>
      <c r="EC96" s="20"/>
      <c r="ED96" s="20"/>
      <c r="EE96" s="20"/>
      <c r="EF96" s="20"/>
      <c r="EG96" s="20"/>
      <c r="EH96" s="20"/>
      <c r="EI96" s="20"/>
      <c r="EJ96" s="20"/>
      <c r="EK96" s="20"/>
      <c r="EL96" s="20"/>
      <c r="EM96" s="20"/>
      <c r="EN96" s="20"/>
      <c r="EO96" s="20"/>
      <c r="EP96" s="20"/>
      <c r="EQ96" s="20"/>
      <c r="ER96" s="20"/>
      <c r="ES96" s="20"/>
      <c r="ET96" s="20"/>
      <c r="EU96" s="20"/>
      <c r="EV96" s="20"/>
      <c r="EW96" s="20"/>
      <c r="EX96" s="20"/>
      <c r="EY96" s="20"/>
      <c r="EZ96" s="20"/>
      <c r="FA96" s="20"/>
      <c r="FB96" s="20"/>
      <c r="FC96" s="20"/>
      <c r="FD96" s="20"/>
      <c r="FE96" s="20"/>
      <c r="FF96" s="20"/>
      <c r="FG96" s="20"/>
      <c r="FH96" s="20"/>
      <c r="FI96" s="20"/>
      <c r="FJ96" s="20"/>
      <c r="FK96" s="20"/>
      <c r="FL96" s="20"/>
      <c r="FM96" s="20"/>
      <c r="FN96" s="20"/>
      <c r="FO96" s="20"/>
      <c r="FP96" s="20"/>
      <c r="FQ96" s="20"/>
      <c r="FR96" s="20"/>
      <c r="FS96" s="20"/>
      <c r="FT96" s="20"/>
      <c r="FU96" s="20"/>
      <c r="FV96" s="20"/>
      <c r="FW96" s="20"/>
      <c r="FX96" s="20"/>
      <c r="FY96" s="20"/>
      <c r="FZ96" s="20"/>
      <c r="GA96" s="20"/>
      <c r="GB96" s="20"/>
      <c r="GC96" s="20"/>
      <c r="GD96" s="20"/>
      <c r="GE96" s="20"/>
      <c r="GF96" s="20"/>
      <c r="GG96" s="20"/>
      <c r="GH96" s="20"/>
      <c r="GI96" s="20"/>
      <c r="GJ96" s="20"/>
      <c r="GK96" s="20"/>
      <c r="GL96" s="20"/>
      <c r="GM96" s="20"/>
      <c r="GN96" s="20"/>
      <c r="GO96" s="20"/>
      <c r="GP96" s="20"/>
      <c r="GQ96" s="20"/>
      <c r="GR96" s="20"/>
      <c r="GS96" s="20"/>
      <c r="GT96" s="20"/>
      <c r="GU96" s="20"/>
      <c r="GV96" s="20"/>
      <c r="GW96" s="20"/>
      <c r="GX96" s="20"/>
      <c r="GY96" s="20"/>
      <c r="GZ96" s="20"/>
      <c r="HA96" s="20"/>
      <c r="HB96" s="20"/>
      <c r="HC96" s="20"/>
      <c r="HD96" s="20"/>
      <c r="HE96" s="20"/>
      <c r="HF96" s="20"/>
      <c r="HG96" s="20"/>
      <c r="HH96" s="20"/>
      <c r="HI96" s="20"/>
      <c r="HJ96" s="20"/>
      <c r="HK96" s="20"/>
      <c r="HL96" s="20"/>
      <c r="HM96" s="20"/>
      <c r="HN96" s="20"/>
      <c r="HO96" s="20"/>
      <c r="HP96" s="20"/>
      <c r="HQ96" s="20"/>
      <c r="HR96" s="20"/>
      <c r="HS96" s="20"/>
      <c r="HT96" s="20"/>
      <c r="HU96" s="20"/>
      <c r="HV96" s="20"/>
      <c r="HW96" s="20"/>
      <c r="HX96" s="20"/>
      <c r="HY96" s="20"/>
      <c r="HZ96" s="20"/>
      <c r="IA96" s="20"/>
      <c r="IB96" s="20"/>
      <c r="IC96" s="20"/>
      <c r="ID96" s="20"/>
      <c r="IE96" s="20"/>
      <c r="IF96" s="20"/>
      <c r="IG96" s="20"/>
      <c r="IH96" s="20"/>
      <c r="II96" s="20"/>
      <c r="IJ96" s="20"/>
      <c r="IK96" s="20"/>
      <c r="IL96" s="20"/>
      <c r="IM96" s="20"/>
      <c r="IN96" s="20"/>
      <c r="IO96" s="20"/>
      <c r="IP96" s="20"/>
      <c r="IQ96" s="20"/>
      <c r="IR96" s="20"/>
      <c r="IS96" s="20"/>
      <c r="IT96" s="20"/>
      <c r="IU96" s="20"/>
    </row>
    <row r="97" spans="1:255" x14ac:dyDescent="0.2">
      <c r="A97" s="125" t="s">
        <v>54</v>
      </c>
      <c r="B97" s="131" t="s">
        <v>35</v>
      </c>
      <c r="C97" s="126" t="s">
        <v>55</v>
      </c>
      <c r="D97" s="127" t="s">
        <v>23</v>
      </c>
      <c r="E97" s="128">
        <v>2</v>
      </c>
      <c r="F97" s="100">
        <v>10480.450000000001</v>
      </c>
      <c r="G97" s="96"/>
      <c r="H97" s="100">
        <v>10480.450000000001</v>
      </c>
      <c r="I97" s="129">
        <v>2300.88</v>
      </c>
      <c r="J97" s="97">
        <v>9.11</v>
      </c>
      <c r="K97" s="130">
        <v>20961</v>
      </c>
      <c r="L97" s="20"/>
      <c r="M97" s="20"/>
      <c r="N97" s="20"/>
      <c r="O97" s="20"/>
      <c r="P97" s="20"/>
      <c r="Q97" s="20"/>
      <c r="R97" s="20"/>
      <c r="S97" s="20"/>
      <c r="T97" s="20">
        <v>2300.88</v>
      </c>
      <c r="U97" s="20">
        <v>20961</v>
      </c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  <c r="BI97" s="20"/>
      <c r="BJ97" s="20"/>
      <c r="BK97" s="20"/>
      <c r="BL97" s="20"/>
      <c r="BM97" s="20"/>
      <c r="BN97" s="20"/>
      <c r="BO97" s="20"/>
      <c r="BP97" s="20"/>
      <c r="BQ97" s="20"/>
      <c r="BR97" s="20"/>
      <c r="BS97" s="20"/>
      <c r="BT97" s="20"/>
      <c r="BU97" s="20"/>
      <c r="BV97" s="20"/>
      <c r="BW97" s="20"/>
      <c r="BX97" s="20"/>
      <c r="BY97" s="20"/>
      <c r="BZ97" s="20"/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>
        <v>1</v>
      </c>
      <c r="CW97" s="20"/>
      <c r="CX97" s="20"/>
      <c r="CY97" s="20"/>
      <c r="CZ97" s="20"/>
      <c r="DA97" s="20"/>
      <c r="DB97" s="20"/>
      <c r="DC97" s="20"/>
      <c r="DD97" s="20"/>
      <c r="DE97" s="20">
        <v>20961</v>
      </c>
      <c r="DF97" s="20"/>
      <c r="DG97" s="20"/>
      <c r="DH97" s="20"/>
      <c r="DI97" s="20"/>
      <c r="DJ97" s="20"/>
      <c r="DK97" s="20">
        <v>2300.88</v>
      </c>
      <c r="DL97" s="20"/>
      <c r="DM97" s="20">
        <v>20961</v>
      </c>
      <c r="DN97" s="20"/>
      <c r="DO97" s="20"/>
      <c r="DP97" s="20"/>
      <c r="DQ97" s="20"/>
      <c r="DR97" s="20"/>
      <c r="DS97" s="20"/>
      <c r="DT97" s="20"/>
      <c r="DU97" s="20"/>
      <c r="DV97" s="20"/>
      <c r="DW97" s="20"/>
      <c r="DX97" s="20"/>
      <c r="DY97" s="20"/>
      <c r="DZ97" s="20"/>
      <c r="EA97" s="20"/>
      <c r="EB97" s="20"/>
      <c r="EC97" s="20"/>
      <c r="ED97" s="20"/>
      <c r="EE97" s="20"/>
      <c r="EF97" s="20"/>
      <c r="EG97" s="20"/>
      <c r="EH97" s="20"/>
      <c r="EI97" s="20"/>
      <c r="EJ97" s="20"/>
      <c r="EK97" s="20"/>
      <c r="EL97" s="20"/>
      <c r="EM97" s="20"/>
      <c r="EN97" s="20"/>
      <c r="EO97" s="20"/>
      <c r="EP97" s="20"/>
      <c r="EQ97" s="20"/>
      <c r="ER97" s="20"/>
      <c r="ES97" s="20"/>
      <c r="ET97" s="20"/>
      <c r="EU97" s="20"/>
      <c r="EV97" s="20"/>
      <c r="EW97" s="20"/>
      <c r="EX97" s="20"/>
      <c r="EY97" s="20"/>
      <c r="EZ97" s="20"/>
      <c r="FA97" s="20"/>
      <c r="FB97" s="20"/>
      <c r="FC97" s="20"/>
      <c r="FD97" s="20"/>
      <c r="FE97" s="20"/>
      <c r="FF97" s="20"/>
      <c r="FG97" s="20"/>
      <c r="FH97" s="20"/>
      <c r="FI97" s="20"/>
      <c r="FJ97" s="20"/>
      <c r="FK97" s="20"/>
      <c r="FL97" s="20"/>
      <c r="FM97" s="20"/>
      <c r="FN97" s="20"/>
      <c r="FO97" s="20"/>
      <c r="FP97" s="20"/>
      <c r="FQ97" s="20"/>
      <c r="FR97" s="20"/>
      <c r="FS97" s="20"/>
      <c r="FT97" s="20"/>
      <c r="FU97" s="20"/>
      <c r="FV97" s="20"/>
      <c r="FW97" s="20"/>
      <c r="FX97" s="20"/>
      <c r="FY97" s="20"/>
      <c r="FZ97" s="20"/>
      <c r="GA97" s="20"/>
      <c r="GB97" s="20"/>
      <c r="GC97" s="20"/>
      <c r="GD97" s="20"/>
      <c r="GE97" s="20"/>
      <c r="GF97" s="20"/>
      <c r="GG97" s="20"/>
      <c r="GH97" s="20"/>
      <c r="GI97" s="20"/>
      <c r="GJ97" s="20">
        <v>2300.88</v>
      </c>
      <c r="GK97" s="20"/>
      <c r="GL97" s="20"/>
      <c r="GM97" s="20"/>
      <c r="GN97" s="20">
        <v>2300.88</v>
      </c>
      <c r="GO97" s="20"/>
      <c r="GP97" s="20">
        <v>2300.88</v>
      </c>
      <c r="GQ97" s="20">
        <v>2300.88</v>
      </c>
      <c r="GR97" s="20"/>
      <c r="GS97" s="20">
        <v>2300.88</v>
      </c>
      <c r="GT97" s="20"/>
      <c r="GU97" s="20"/>
      <c r="GV97" s="20"/>
      <c r="GW97" s="20"/>
      <c r="GX97" s="20"/>
      <c r="GY97" s="20"/>
      <c r="GZ97" s="20"/>
      <c r="HA97" s="20"/>
      <c r="HB97" s="20">
        <v>2300.88</v>
      </c>
      <c r="HC97" s="20"/>
      <c r="HD97" s="20"/>
      <c r="HE97" s="20"/>
      <c r="HF97" s="20">
        <v>2300.88</v>
      </c>
      <c r="HG97" s="20"/>
      <c r="HH97" s="20"/>
      <c r="HI97" s="20"/>
      <c r="HJ97" s="20"/>
      <c r="HK97" s="20"/>
      <c r="HL97" s="20">
        <v>2300.88</v>
      </c>
      <c r="HM97" s="20"/>
      <c r="HN97" s="20">
        <v>2300.88</v>
      </c>
      <c r="HO97" s="20"/>
      <c r="HP97" s="20"/>
      <c r="HQ97" s="20"/>
      <c r="HR97" s="20"/>
      <c r="HS97" s="20"/>
      <c r="HT97" s="20"/>
      <c r="HU97" s="20"/>
      <c r="HV97" s="20"/>
      <c r="HW97" s="20"/>
      <c r="HX97" s="20"/>
      <c r="HY97" s="20">
        <v>2300.88</v>
      </c>
      <c r="HZ97" s="20"/>
      <c r="IA97" s="20"/>
      <c r="IB97" s="20"/>
      <c r="IC97" s="20"/>
      <c r="ID97" s="20"/>
      <c r="IE97" s="20"/>
      <c r="IF97" s="20"/>
      <c r="IG97" s="20"/>
      <c r="IH97" s="20"/>
      <c r="II97" s="20"/>
      <c r="IJ97" s="20"/>
      <c r="IK97" s="20"/>
      <c r="IL97" s="20"/>
      <c r="IM97" s="20"/>
      <c r="IN97" s="20"/>
      <c r="IO97" s="20"/>
      <c r="IP97" s="20"/>
      <c r="IQ97" s="20"/>
      <c r="IR97" s="20"/>
      <c r="IS97" s="20"/>
      <c r="IT97" s="20"/>
      <c r="IU97" s="20"/>
    </row>
    <row r="98" spans="1:255" x14ac:dyDescent="0.2">
      <c r="A98" s="58"/>
      <c r="B98" s="101" t="s">
        <v>619</v>
      </c>
      <c r="C98" s="101" t="s">
        <v>628</v>
      </c>
      <c r="D98" s="57"/>
      <c r="E98" s="57"/>
      <c r="F98" s="57"/>
      <c r="G98" s="57"/>
      <c r="H98" s="57"/>
      <c r="I98" s="57"/>
      <c r="J98" s="57"/>
      <c r="K98" s="59"/>
    </row>
    <row r="99" spans="1:255" ht="24" x14ac:dyDescent="0.2">
      <c r="A99" s="125" t="s">
        <v>57</v>
      </c>
      <c r="B99" s="131" t="s">
        <v>35</v>
      </c>
      <c r="C99" s="126" t="s">
        <v>58</v>
      </c>
      <c r="D99" s="127" t="s">
        <v>23</v>
      </c>
      <c r="E99" s="128">
        <v>2</v>
      </c>
      <c r="F99" s="100">
        <v>12944.39</v>
      </c>
      <c r="G99" s="96"/>
      <c r="H99" s="100">
        <v>12944.39</v>
      </c>
      <c r="I99" s="129">
        <v>2841.82</v>
      </c>
      <c r="J99" s="97">
        <v>9.11</v>
      </c>
      <c r="K99" s="130">
        <v>25889</v>
      </c>
      <c r="L99" s="20"/>
      <c r="M99" s="20"/>
      <c r="N99" s="20"/>
      <c r="O99" s="20"/>
      <c r="P99" s="20"/>
      <c r="Q99" s="20"/>
      <c r="R99" s="20"/>
      <c r="S99" s="20"/>
      <c r="T99" s="20">
        <v>2841.82</v>
      </c>
      <c r="U99" s="20">
        <v>25889</v>
      </c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/>
      <c r="BT99" s="20"/>
      <c r="BU99" s="20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20"/>
      <c r="CV99" s="20">
        <v>1</v>
      </c>
      <c r="CW99" s="20"/>
      <c r="CX99" s="20"/>
      <c r="CY99" s="20"/>
      <c r="CZ99" s="20"/>
      <c r="DA99" s="20"/>
      <c r="DB99" s="20"/>
      <c r="DC99" s="20"/>
      <c r="DD99" s="20"/>
      <c r="DE99" s="20">
        <v>25889</v>
      </c>
      <c r="DF99" s="20"/>
      <c r="DG99" s="20"/>
      <c r="DH99" s="20"/>
      <c r="DI99" s="20"/>
      <c r="DJ99" s="20"/>
      <c r="DK99" s="20">
        <v>2841.82</v>
      </c>
      <c r="DL99" s="20"/>
      <c r="DM99" s="20">
        <v>25889</v>
      </c>
      <c r="DN99" s="20"/>
      <c r="DO99" s="20"/>
      <c r="DP99" s="20"/>
      <c r="DQ99" s="20"/>
      <c r="DR99" s="20"/>
      <c r="DS99" s="20"/>
      <c r="DT99" s="20"/>
      <c r="DU99" s="20"/>
      <c r="DV99" s="20"/>
      <c r="DW99" s="20"/>
      <c r="DX99" s="20"/>
      <c r="DY99" s="20"/>
      <c r="DZ99" s="20"/>
      <c r="EA99" s="20"/>
      <c r="EB99" s="20"/>
      <c r="EC99" s="20"/>
      <c r="ED99" s="20"/>
      <c r="EE99" s="20"/>
      <c r="EF99" s="20"/>
      <c r="EG99" s="20"/>
      <c r="EH99" s="20"/>
      <c r="EI99" s="20"/>
      <c r="EJ99" s="20"/>
      <c r="EK99" s="20"/>
      <c r="EL99" s="20"/>
      <c r="EM99" s="20"/>
      <c r="EN99" s="20"/>
      <c r="EO99" s="20"/>
      <c r="EP99" s="20"/>
      <c r="EQ99" s="20"/>
      <c r="ER99" s="20"/>
      <c r="ES99" s="20"/>
      <c r="ET99" s="20"/>
      <c r="EU99" s="20"/>
      <c r="EV99" s="20"/>
      <c r="EW99" s="20"/>
      <c r="EX99" s="20"/>
      <c r="EY99" s="20"/>
      <c r="EZ99" s="20"/>
      <c r="FA99" s="20"/>
      <c r="FB99" s="20"/>
      <c r="FC99" s="20"/>
      <c r="FD99" s="20"/>
      <c r="FE99" s="20"/>
      <c r="FF99" s="20"/>
      <c r="FG99" s="20"/>
      <c r="FH99" s="20"/>
      <c r="FI99" s="20"/>
      <c r="FJ99" s="20"/>
      <c r="FK99" s="20"/>
      <c r="FL99" s="20"/>
      <c r="FM99" s="20"/>
      <c r="FN99" s="20"/>
      <c r="FO99" s="20"/>
      <c r="FP99" s="20"/>
      <c r="FQ99" s="20"/>
      <c r="FR99" s="20"/>
      <c r="FS99" s="20"/>
      <c r="FT99" s="20"/>
      <c r="FU99" s="20"/>
      <c r="FV99" s="20"/>
      <c r="FW99" s="20"/>
      <c r="FX99" s="20"/>
      <c r="FY99" s="20"/>
      <c r="FZ99" s="20"/>
      <c r="GA99" s="20"/>
      <c r="GB99" s="20"/>
      <c r="GC99" s="20"/>
      <c r="GD99" s="20"/>
      <c r="GE99" s="20"/>
      <c r="GF99" s="20"/>
      <c r="GG99" s="20"/>
      <c r="GH99" s="20"/>
      <c r="GI99" s="20"/>
      <c r="GJ99" s="20">
        <v>2841.82</v>
      </c>
      <c r="GK99" s="20"/>
      <c r="GL99" s="20"/>
      <c r="GM99" s="20"/>
      <c r="GN99" s="20">
        <v>2841.82</v>
      </c>
      <c r="GO99" s="20"/>
      <c r="GP99" s="20">
        <v>2841.82</v>
      </c>
      <c r="GQ99" s="20">
        <v>2841.82</v>
      </c>
      <c r="GR99" s="20"/>
      <c r="GS99" s="20">
        <v>2841.82</v>
      </c>
      <c r="GT99" s="20"/>
      <c r="GU99" s="20"/>
      <c r="GV99" s="20"/>
      <c r="GW99" s="20"/>
      <c r="GX99" s="20"/>
      <c r="GY99" s="20"/>
      <c r="GZ99" s="20"/>
      <c r="HA99" s="20"/>
      <c r="HB99" s="20">
        <v>2841.82</v>
      </c>
      <c r="HC99" s="20"/>
      <c r="HD99" s="20"/>
      <c r="HE99" s="20"/>
      <c r="HF99" s="20">
        <v>2841.82</v>
      </c>
      <c r="HG99" s="20"/>
      <c r="HH99" s="20"/>
      <c r="HI99" s="20"/>
      <c r="HJ99" s="20"/>
      <c r="HK99" s="20"/>
      <c r="HL99" s="20">
        <v>2841.82</v>
      </c>
      <c r="HM99" s="20"/>
      <c r="HN99" s="20">
        <v>2841.82</v>
      </c>
      <c r="HO99" s="20"/>
      <c r="HP99" s="20"/>
      <c r="HQ99" s="20"/>
      <c r="HR99" s="20"/>
      <c r="HS99" s="20"/>
      <c r="HT99" s="20"/>
      <c r="HU99" s="20"/>
      <c r="HV99" s="20"/>
      <c r="HW99" s="20"/>
      <c r="HX99" s="20"/>
      <c r="HY99" s="20">
        <v>2841.82</v>
      </c>
      <c r="HZ99" s="20"/>
      <c r="IA99" s="20"/>
      <c r="IB99" s="20"/>
      <c r="IC99" s="20"/>
      <c r="ID99" s="20"/>
      <c r="IE99" s="20"/>
      <c r="IF99" s="20"/>
      <c r="IG99" s="20"/>
      <c r="IH99" s="20"/>
      <c r="II99" s="20"/>
      <c r="IJ99" s="20"/>
      <c r="IK99" s="20"/>
      <c r="IL99" s="20"/>
      <c r="IM99" s="20"/>
      <c r="IN99" s="20"/>
      <c r="IO99" s="20"/>
      <c r="IP99" s="20"/>
      <c r="IQ99" s="20"/>
      <c r="IR99" s="20"/>
      <c r="IS99" s="20"/>
      <c r="IT99" s="20"/>
      <c r="IU99" s="20"/>
    </row>
    <row r="100" spans="1:255" x14ac:dyDescent="0.2">
      <c r="A100" s="58"/>
      <c r="B100" s="101" t="s">
        <v>619</v>
      </c>
      <c r="C100" s="101" t="s">
        <v>629</v>
      </c>
      <c r="D100" s="57"/>
      <c r="E100" s="57"/>
      <c r="F100" s="57"/>
      <c r="G100" s="57"/>
      <c r="H100" s="57"/>
      <c r="I100" s="57"/>
      <c r="J100" s="57"/>
      <c r="K100" s="59"/>
    </row>
    <row r="101" spans="1:255" x14ac:dyDescent="0.2">
      <c r="A101" s="125" t="s">
        <v>60</v>
      </c>
      <c r="B101" s="131" t="s">
        <v>35</v>
      </c>
      <c r="C101" s="126" t="s">
        <v>61</v>
      </c>
      <c r="D101" s="127" t="s">
        <v>23</v>
      </c>
      <c r="E101" s="128">
        <v>1</v>
      </c>
      <c r="F101" s="100">
        <v>11995.83</v>
      </c>
      <c r="G101" s="96"/>
      <c r="H101" s="100">
        <v>11995.83</v>
      </c>
      <c r="I101" s="129">
        <v>1316.79</v>
      </c>
      <c r="J101" s="97">
        <v>9.11</v>
      </c>
      <c r="K101" s="130">
        <v>11996</v>
      </c>
      <c r="L101" s="20"/>
      <c r="M101" s="20"/>
      <c r="N101" s="20"/>
      <c r="O101" s="20"/>
      <c r="P101" s="20"/>
      <c r="Q101" s="20"/>
      <c r="R101" s="20"/>
      <c r="S101" s="20"/>
      <c r="T101" s="20">
        <v>1316.79</v>
      </c>
      <c r="U101" s="20">
        <v>11996</v>
      </c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>
        <v>1</v>
      </c>
      <c r="CW101" s="20"/>
      <c r="CX101" s="20"/>
      <c r="CY101" s="20"/>
      <c r="CZ101" s="20"/>
      <c r="DA101" s="20"/>
      <c r="DB101" s="20"/>
      <c r="DC101" s="20"/>
      <c r="DD101" s="20"/>
      <c r="DE101" s="20">
        <v>11996</v>
      </c>
      <c r="DF101" s="20"/>
      <c r="DG101" s="20"/>
      <c r="DH101" s="20"/>
      <c r="DI101" s="20"/>
      <c r="DJ101" s="20"/>
      <c r="DK101" s="20">
        <v>1316.79</v>
      </c>
      <c r="DL101" s="20"/>
      <c r="DM101" s="20">
        <v>11996</v>
      </c>
      <c r="DN101" s="20"/>
      <c r="DO101" s="20"/>
      <c r="DP101" s="20"/>
      <c r="DQ101" s="20"/>
      <c r="DR101" s="20"/>
      <c r="DS101" s="20"/>
      <c r="DT101" s="20"/>
      <c r="DU101" s="20"/>
      <c r="DV101" s="20"/>
      <c r="DW101" s="20"/>
      <c r="DX101" s="20"/>
      <c r="DY101" s="20"/>
      <c r="DZ101" s="20"/>
      <c r="EA101" s="20"/>
      <c r="EB101" s="20"/>
      <c r="EC101" s="20"/>
      <c r="ED101" s="20"/>
      <c r="EE101" s="20"/>
      <c r="EF101" s="20"/>
      <c r="EG101" s="20"/>
      <c r="EH101" s="20"/>
      <c r="EI101" s="20"/>
      <c r="EJ101" s="20"/>
      <c r="EK101" s="20"/>
      <c r="EL101" s="20"/>
      <c r="EM101" s="20"/>
      <c r="EN101" s="20"/>
      <c r="EO101" s="20"/>
      <c r="EP101" s="20"/>
      <c r="EQ101" s="20"/>
      <c r="ER101" s="20"/>
      <c r="ES101" s="20"/>
      <c r="ET101" s="20"/>
      <c r="EU101" s="20"/>
      <c r="EV101" s="20"/>
      <c r="EW101" s="20"/>
      <c r="EX101" s="20"/>
      <c r="EY101" s="20"/>
      <c r="EZ101" s="20"/>
      <c r="FA101" s="20"/>
      <c r="FB101" s="20"/>
      <c r="FC101" s="20"/>
      <c r="FD101" s="20"/>
      <c r="FE101" s="20"/>
      <c r="FF101" s="20"/>
      <c r="FG101" s="20"/>
      <c r="FH101" s="20"/>
      <c r="FI101" s="20"/>
      <c r="FJ101" s="20"/>
      <c r="FK101" s="20"/>
      <c r="FL101" s="20"/>
      <c r="FM101" s="20"/>
      <c r="FN101" s="20"/>
      <c r="FO101" s="20"/>
      <c r="FP101" s="20"/>
      <c r="FQ101" s="20"/>
      <c r="FR101" s="20"/>
      <c r="FS101" s="20"/>
      <c r="FT101" s="20"/>
      <c r="FU101" s="20"/>
      <c r="FV101" s="20"/>
      <c r="FW101" s="20"/>
      <c r="FX101" s="20"/>
      <c r="FY101" s="20"/>
      <c r="FZ101" s="20"/>
      <c r="GA101" s="20"/>
      <c r="GB101" s="20"/>
      <c r="GC101" s="20"/>
      <c r="GD101" s="20"/>
      <c r="GE101" s="20"/>
      <c r="GF101" s="20"/>
      <c r="GG101" s="20"/>
      <c r="GH101" s="20"/>
      <c r="GI101" s="20"/>
      <c r="GJ101" s="20">
        <v>1316.79</v>
      </c>
      <c r="GK101" s="20"/>
      <c r="GL101" s="20"/>
      <c r="GM101" s="20"/>
      <c r="GN101" s="20">
        <v>1316.79</v>
      </c>
      <c r="GO101" s="20"/>
      <c r="GP101" s="20">
        <v>1316.79</v>
      </c>
      <c r="GQ101" s="20">
        <v>1316.79</v>
      </c>
      <c r="GR101" s="20"/>
      <c r="GS101" s="20">
        <v>1316.79</v>
      </c>
      <c r="GT101" s="20"/>
      <c r="GU101" s="20"/>
      <c r="GV101" s="20"/>
      <c r="GW101" s="20"/>
      <c r="GX101" s="20"/>
      <c r="GY101" s="20"/>
      <c r="GZ101" s="20"/>
      <c r="HA101" s="20"/>
      <c r="HB101" s="20">
        <v>1316.79</v>
      </c>
      <c r="HC101" s="20"/>
      <c r="HD101" s="20"/>
      <c r="HE101" s="20"/>
      <c r="HF101" s="20">
        <v>1316.79</v>
      </c>
      <c r="HG101" s="20"/>
      <c r="HH101" s="20"/>
      <c r="HI101" s="20"/>
      <c r="HJ101" s="20"/>
      <c r="HK101" s="20"/>
      <c r="HL101" s="20">
        <v>1316.79</v>
      </c>
      <c r="HM101" s="20"/>
      <c r="HN101" s="20">
        <v>1316.79</v>
      </c>
      <c r="HO101" s="20"/>
      <c r="HP101" s="20"/>
      <c r="HQ101" s="20"/>
      <c r="HR101" s="20"/>
      <c r="HS101" s="20"/>
      <c r="HT101" s="20"/>
      <c r="HU101" s="20"/>
      <c r="HV101" s="20"/>
      <c r="HW101" s="20"/>
      <c r="HX101" s="20"/>
      <c r="HY101" s="20">
        <v>1316.79</v>
      </c>
      <c r="HZ101" s="20"/>
      <c r="IA101" s="20"/>
      <c r="IB101" s="20"/>
      <c r="IC101" s="20"/>
      <c r="ID101" s="20"/>
      <c r="IE101" s="20"/>
      <c r="IF101" s="20"/>
      <c r="IG101" s="20"/>
      <c r="IH101" s="20"/>
      <c r="II101" s="20"/>
      <c r="IJ101" s="20"/>
      <c r="IK101" s="20"/>
      <c r="IL101" s="20"/>
      <c r="IM101" s="20"/>
      <c r="IN101" s="20"/>
      <c r="IO101" s="20"/>
      <c r="IP101" s="20"/>
      <c r="IQ101" s="20"/>
      <c r="IR101" s="20"/>
      <c r="IS101" s="20"/>
      <c r="IT101" s="20"/>
      <c r="IU101" s="20"/>
    </row>
    <row r="102" spans="1:255" x14ac:dyDescent="0.2">
      <c r="A102" s="58"/>
      <c r="B102" s="101" t="s">
        <v>619</v>
      </c>
      <c r="C102" s="101" t="s">
        <v>630</v>
      </c>
      <c r="D102" s="57"/>
      <c r="E102" s="57"/>
      <c r="F102" s="57"/>
      <c r="G102" s="57"/>
      <c r="H102" s="57"/>
      <c r="I102" s="57"/>
      <c r="J102" s="57"/>
      <c r="K102" s="59"/>
    </row>
    <row r="103" spans="1:255" ht="24" x14ac:dyDescent="0.2">
      <c r="A103" s="133" t="s">
        <v>63</v>
      </c>
      <c r="B103" s="134" t="s">
        <v>35</v>
      </c>
      <c r="C103" s="135" t="s">
        <v>64</v>
      </c>
      <c r="D103" s="136" t="s">
        <v>23</v>
      </c>
      <c r="E103" s="137">
        <v>1</v>
      </c>
      <c r="F103" s="109">
        <v>15639.69</v>
      </c>
      <c r="G103" s="65"/>
      <c r="H103" s="109">
        <v>15639.69</v>
      </c>
      <c r="I103" s="138">
        <v>1716.79</v>
      </c>
      <c r="J103" s="66">
        <v>9.11</v>
      </c>
      <c r="K103" s="139">
        <v>15640</v>
      </c>
      <c r="L103" s="20"/>
      <c r="M103" s="20"/>
      <c r="N103" s="20"/>
      <c r="O103" s="20"/>
      <c r="P103" s="20"/>
      <c r="Q103" s="20"/>
      <c r="R103" s="20"/>
      <c r="S103" s="20"/>
      <c r="T103" s="20">
        <v>1716.79</v>
      </c>
      <c r="U103" s="20">
        <v>15640</v>
      </c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>
        <v>1</v>
      </c>
      <c r="CW103" s="20"/>
      <c r="CX103" s="20"/>
      <c r="CY103" s="20"/>
      <c r="CZ103" s="20"/>
      <c r="DA103" s="20"/>
      <c r="DB103" s="20"/>
      <c r="DC103" s="20"/>
      <c r="DD103" s="20"/>
      <c r="DE103" s="20">
        <v>15640</v>
      </c>
      <c r="DF103" s="20"/>
      <c r="DG103" s="20"/>
      <c r="DH103" s="20"/>
      <c r="DI103" s="20"/>
      <c r="DJ103" s="20"/>
      <c r="DK103" s="20">
        <v>1716.79</v>
      </c>
      <c r="DL103" s="20"/>
      <c r="DM103" s="20">
        <v>15640</v>
      </c>
      <c r="DN103" s="20"/>
      <c r="DO103" s="20"/>
      <c r="DP103" s="20"/>
      <c r="DQ103" s="20"/>
      <c r="DR103" s="20"/>
      <c r="DS103" s="20"/>
      <c r="DT103" s="20"/>
      <c r="DU103" s="20"/>
      <c r="DV103" s="20"/>
      <c r="DW103" s="20"/>
      <c r="DX103" s="20"/>
      <c r="DY103" s="20"/>
      <c r="DZ103" s="20"/>
      <c r="EA103" s="20"/>
      <c r="EB103" s="20"/>
      <c r="EC103" s="20"/>
      <c r="ED103" s="20"/>
      <c r="EE103" s="20"/>
      <c r="EF103" s="20"/>
      <c r="EG103" s="20"/>
      <c r="EH103" s="20"/>
      <c r="EI103" s="20"/>
      <c r="EJ103" s="20"/>
      <c r="EK103" s="20"/>
      <c r="EL103" s="20"/>
      <c r="EM103" s="20"/>
      <c r="EN103" s="20"/>
      <c r="EO103" s="20"/>
      <c r="EP103" s="20"/>
      <c r="EQ103" s="20"/>
      <c r="ER103" s="20"/>
      <c r="ES103" s="20"/>
      <c r="ET103" s="20"/>
      <c r="EU103" s="20"/>
      <c r="EV103" s="20"/>
      <c r="EW103" s="20"/>
      <c r="EX103" s="20"/>
      <c r="EY103" s="20"/>
      <c r="EZ103" s="20"/>
      <c r="FA103" s="20"/>
      <c r="FB103" s="20"/>
      <c r="FC103" s="20"/>
      <c r="FD103" s="20"/>
      <c r="FE103" s="20"/>
      <c r="FF103" s="20"/>
      <c r="FG103" s="20"/>
      <c r="FH103" s="20"/>
      <c r="FI103" s="20"/>
      <c r="FJ103" s="20"/>
      <c r="FK103" s="20"/>
      <c r="FL103" s="20"/>
      <c r="FM103" s="20"/>
      <c r="FN103" s="20"/>
      <c r="FO103" s="20"/>
      <c r="FP103" s="20"/>
      <c r="FQ103" s="20"/>
      <c r="FR103" s="20"/>
      <c r="FS103" s="20"/>
      <c r="FT103" s="20"/>
      <c r="FU103" s="20"/>
      <c r="FV103" s="20"/>
      <c r="FW103" s="20"/>
      <c r="FX103" s="20"/>
      <c r="FY103" s="20"/>
      <c r="FZ103" s="20"/>
      <c r="GA103" s="20"/>
      <c r="GB103" s="20"/>
      <c r="GC103" s="20"/>
      <c r="GD103" s="20"/>
      <c r="GE103" s="20"/>
      <c r="GF103" s="20"/>
      <c r="GG103" s="20"/>
      <c r="GH103" s="20"/>
      <c r="GI103" s="20"/>
      <c r="GJ103" s="20">
        <v>1716.79</v>
      </c>
      <c r="GK103" s="20"/>
      <c r="GL103" s="20"/>
      <c r="GM103" s="20"/>
      <c r="GN103" s="20">
        <v>1716.79</v>
      </c>
      <c r="GO103" s="20"/>
      <c r="GP103" s="20">
        <v>1716.79</v>
      </c>
      <c r="GQ103" s="20">
        <v>1716.79</v>
      </c>
      <c r="GR103" s="20"/>
      <c r="GS103" s="20">
        <v>1716.79</v>
      </c>
      <c r="GT103" s="20"/>
      <c r="GU103" s="20"/>
      <c r="GV103" s="20"/>
      <c r="GW103" s="20"/>
      <c r="GX103" s="20"/>
      <c r="GY103" s="20"/>
      <c r="GZ103" s="20"/>
      <c r="HA103" s="20"/>
      <c r="HB103" s="20">
        <v>1716.79</v>
      </c>
      <c r="HC103" s="20"/>
      <c r="HD103" s="20"/>
      <c r="HE103" s="20"/>
      <c r="HF103" s="20">
        <v>1716.79</v>
      </c>
      <c r="HG103" s="20"/>
      <c r="HH103" s="20"/>
      <c r="HI103" s="20"/>
      <c r="HJ103" s="20"/>
      <c r="HK103" s="20"/>
      <c r="HL103" s="20">
        <v>1716.79</v>
      </c>
      <c r="HM103" s="20"/>
      <c r="HN103" s="20">
        <v>1716.79</v>
      </c>
      <c r="HO103" s="20"/>
      <c r="HP103" s="20"/>
      <c r="HQ103" s="20"/>
      <c r="HR103" s="20"/>
      <c r="HS103" s="20"/>
      <c r="HT103" s="20"/>
      <c r="HU103" s="20"/>
      <c r="HV103" s="20"/>
      <c r="HW103" s="20"/>
      <c r="HX103" s="20"/>
      <c r="HY103" s="20">
        <v>1716.79</v>
      </c>
      <c r="HZ103" s="20"/>
      <c r="IA103" s="20"/>
      <c r="IB103" s="20"/>
      <c r="IC103" s="20"/>
      <c r="ID103" s="20"/>
      <c r="IE103" s="20"/>
      <c r="IF103" s="20"/>
      <c r="IG103" s="20"/>
      <c r="IH103" s="20"/>
      <c r="II103" s="20"/>
      <c r="IJ103" s="20"/>
      <c r="IK103" s="20"/>
      <c r="IL103" s="20"/>
      <c r="IM103" s="20"/>
      <c r="IN103" s="20"/>
      <c r="IO103" s="20"/>
      <c r="IP103" s="20"/>
      <c r="IQ103" s="20"/>
      <c r="IR103" s="20"/>
      <c r="IS103" s="20"/>
      <c r="IT103" s="20"/>
      <c r="IU103" s="20"/>
    </row>
    <row r="104" spans="1:255" x14ac:dyDescent="0.2">
      <c r="A104" s="89"/>
      <c r="B104" s="103" t="s">
        <v>619</v>
      </c>
      <c r="C104" s="103" t="s">
        <v>631</v>
      </c>
      <c r="D104" s="29"/>
      <c r="E104" s="29"/>
      <c r="F104" s="29"/>
      <c r="G104" s="29"/>
      <c r="H104" s="29"/>
      <c r="I104" s="29"/>
      <c r="J104" s="29"/>
      <c r="K104" s="90"/>
    </row>
    <row r="105" spans="1:255" ht="13.5" thickBot="1" x14ac:dyDescent="0.25">
      <c r="A105" s="140"/>
      <c r="B105" s="141"/>
      <c r="C105" s="141" t="s">
        <v>632</v>
      </c>
      <c r="D105" s="141"/>
      <c r="E105" s="141"/>
      <c r="F105" s="141"/>
      <c r="G105" s="141"/>
      <c r="H105" s="191">
        <v>8185.08</v>
      </c>
      <c r="I105" s="192"/>
      <c r="J105" s="191">
        <v>74566</v>
      </c>
      <c r="K105" s="193"/>
      <c r="L105" s="132"/>
      <c r="M105" s="132"/>
      <c r="N105" s="132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  <c r="DG105" s="20"/>
      <c r="DH105" s="20"/>
      <c r="DI105" s="20"/>
      <c r="DJ105" s="20"/>
      <c r="DK105" s="20"/>
      <c r="DL105" s="20"/>
      <c r="DM105" s="20"/>
      <c r="DN105" s="20"/>
      <c r="DO105" s="20"/>
      <c r="DP105" s="20"/>
      <c r="DQ105" s="20"/>
      <c r="DR105" s="20"/>
      <c r="DS105" s="20"/>
      <c r="DT105" s="20"/>
      <c r="DU105" s="20"/>
      <c r="DV105" s="20"/>
      <c r="DW105" s="20"/>
      <c r="DX105" s="20"/>
      <c r="DY105" s="20"/>
      <c r="DZ105" s="20"/>
      <c r="EA105" s="20"/>
      <c r="EB105" s="20"/>
      <c r="EC105" s="20"/>
      <c r="ED105" s="20"/>
      <c r="EE105" s="20"/>
      <c r="EF105" s="20"/>
      <c r="EG105" s="20"/>
      <c r="EH105" s="20"/>
      <c r="EI105" s="20"/>
      <c r="EJ105" s="20"/>
      <c r="EK105" s="20"/>
      <c r="EL105" s="20"/>
      <c r="EM105" s="20"/>
      <c r="EN105" s="20"/>
      <c r="EO105" s="20"/>
      <c r="EP105" s="20"/>
      <c r="EQ105" s="20"/>
      <c r="ER105" s="20"/>
      <c r="ES105" s="20"/>
      <c r="ET105" s="20"/>
      <c r="EU105" s="20"/>
      <c r="EV105" s="20"/>
      <c r="EW105" s="20"/>
      <c r="EX105" s="20"/>
      <c r="EY105" s="20"/>
      <c r="EZ105" s="20"/>
      <c r="FA105" s="20"/>
      <c r="FB105" s="20"/>
      <c r="FC105" s="20"/>
      <c r="FD105" s="20"/>
      <c r="FE105" s="20"/>
      <c r="FF105" s="20"/>
      <c r="FG105" s="20"/>
      <c r="FH105" s="20"/>
      <c r="FI105" s="20"/>
      <c r="FJ105" s="20"/>
      <c r="FK105" s="20"/>
      <c r="FL105" s="20"/>
      <c r="FM105" s="20"/>
      <c r="FN105" s="20"/>
      <c r="FO105" s="20"/>
      <c r="FP105" s="20"/>
      <c r="FQ105" s="20"/>
      <c r="FR105" s="20"/>
      <c r="FS105" s="20"/>
      <c r="FT105" s="20"/>
      <c r="FU105" s="20"/>
      <c r="FV105" s="20"/>
      <c r="FW105" s="20"/>
      <c r="FX105" s="20"/>
      <c r="FY105" s="20"/>
      <c r="FZ105" s="20"/>
      <c r="GA105" s="20"/>
      <c r="GB105" s="20"/>
      <c r="GC105" s="20"/>
      <c r="GD105" s="20"/>
      <c r="GE105" s="20"/>
      <c r="GF105" s="20"/>
      <c r="GG105" s="20"/>
      <c r="GH105" s="20"/>
      <c r="GI105" s="20"/>
      <c r="GJ105" s="20"/>
      <c r="GK105" s="20"/>
      <c r="GL105" s="20"/>
      <c r="GM105" s="20"/>
      <c r="GN105" s="20"/>
      <c r="GO105" s="20"/>
      <c r="GP105" s="20"/>
      <c r="GQ105" s="20"/>
      <c r="GR105" s="20"/>
      <c r="GS105" s="20"/>
      <c r="GT105" s="20"/>
      <c r="GU105" s="20"/>
      <c r="GV105" s="20"/>
      <c r="GW105" s="20"/>
      <c r="GX105" s="20"/>
      <c r="GY105" s="20"/>
      <c r="GZ105" s="20"/>
      <c r="HA105" s="20"/>
      <c r="HB105" s="20"/>
      <c r="HC105" s="20"/>
      <c r="HD105" s="20"/>
      <c r="HE105" s="20"/>
      <c r="HF105" s="20"/>
      <c r="HG105" s="20"/>
      <c r="HH105" s="20"/>
      <c r="HI105" s="20"/>
      <c r="HJ105" s="20"/>
      <c r="HK105" s="20"/>
      <c r="HL105" s="20"/>
      <c r="HM105" s="20"/>
      <c r="HN105" s="20"/>
      <c r="HO105" s="20"/>
      <c r="HP105" s="20"/>
      <c r="HQ105" s="20"/>
      <c r="HR105" s="20"/>
      <c r="HS105" s="20"/>
      <c r="HT105" s="20"/>
      <c r="HU105" s="20"/>
      <c r="HV105" s="20"/>
      <c r="HW105" s="20"/>
      <c r="HX105" s="20"/>
      <c r="HY105" s="20"/>
      <c r="HZ105" s="20"/>
      <c r="IA105" s="20"/>
      <c r="IB105" s="20"/>
      <c r="IC105" s="20"/>
      <c r="ID105" s="20"/>
      <c r="IE105" s="20"/>
      <c r="IF105" s="20"/>
      <c r="IG105" s="20"/>
      <c r="IH105" s="20"/>
      <c r="II105" s="20"/>
      <c r="IJ105" s="20"/>
      <c r="IK105" s="20"/>
      <c r="IL105" s="20"/>
      <c r="IM105" s="20"/>
      <c r="IN105" s="20"/>
      <c r="IO105" s="20"/>
      <c r="IP105" s="20"/>
      <c r="IQ105" s="20"/>
      <c r="IR105" s="20"/>
      <c r="IS105" s="20"/>
      <c r="IT105" s="20"/>
      <c r="IU105" s="20"/>
    </row>
    <row r="106" spans="1:255" x14ac:dyDescent="0.2">
      <c r="A106" s="113"/>
      <c r="B106" s="112"/>
      <c r="C106" s="112" t="s">
        <v>622</v>
      </c>
      <c r="D106" s="112"/>
      <c r="E106" s="112"/>
      <c r="F106" s="112"/>
      <c r="G106" s="112"/>
      <c r="H106" s="185">
        <v>8757.56</v>
      </c>
      <c r="I106" s="186"/>
      <c r="J106" s="185">
        <v>93629</v>
      </c>
      <c r="K106" s="187"/>
      <c r="O106" s="20"/>
      <c r="P106" s="20"/>
      <c r="Q106" s="20"/>
      <c r="R106" s="20">
        <v>8757.56</v>
      </c>
      <c r="S106" s="20">
        <v>93629</v>
      </c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0"/>
      <c r="CY106" s="20"/>
      <c r="CZ106" s="20"/>
      <c r="DA106" s="20"/>
      <c r="DB106" s="20"/>
      <c r="DC106" s="20"/>
      <c r="DD106" s="20"/>
      <c r="DE106" s="20"/>
      <c r="DF106" s="20"/>
      <c r="DG106" s="20"/>
      <c r="DH106" s="20"/>
      <c r="DI106" s="20"/>
      <c r="DJ106" s="20"/>
      <c r="DK106" s="20"/>
      <c r="DL106" s="20"/>
      <c r="DM106" s="20"/>
      <c r="DN106" s="20"/>
      <c r="DO106" s="20"/>
      <c r="DP106" s="20"/>
      <c r="DQ106" s="20"/>
      <c r="DR106" s="20"/>
      <c r="DS106" s="20"/>
      <c r="DT106" s="20"/>
      <c r="DU106" s="20"/>
      <c r="DV106" s="20"/>
      <c r="DW106" s="20"/>
      <c r="DX106" s="20"/>
      <c r="DY106" s="20"/>
      <c r="DZ106" s="20"/>
      <c r="EA106" s="20"/>
      <c r="EB106" s="20"/>
      <c r="EC106" s="20"/>
      <c r="ED106" s="20"/>
      <c r="EE106" s="20"/>
      <c r="EF106" s="20"/>
      <c r="EG106" s="20"/>
      <c r="EH106" s="20"/>
      <c r="EI106" s="20"/>
      <c r="EJ106" s="20"/>
      <c r="EK106" s="20"/>
      <c r="EL106" s="20"/>
      <c r="EM106" s="20"/>
      <c r="EN106" s="20"/>
      <c r="EO106" s="20"/>
      <c r="EP106" s="20"/>
      <c r="EQ106" s="20"/>
      <c r="ER106" s="20"/>
      <c r="ES106" s="20"/>
      <c r="ET106" s="20"/>
      <c r="EU106" s="20"/>
      <c r="EV106" s="20"/>
      <c r="EW106" s="20"/>
      <c r="EX106" s="20"/>
      <c r="EY106" s="20"/>
      <c r="EZ106" s="20"/>
      <c r="FA106" s="20"/>
      <c r="FB106" s="20"/>
      <c r="FC106" s="20"/>
      <c r="FD106" s="20"/>
      <c r="FE106" s="20"/>
      <c r="FF106" s="20"/>
      <c r="FG106" s="20"/>
      <c r="FH106" s="20"/>
      <c r="FI106" s="20"/>
      <c r="FJ106" s="20"/>
      <c r="FK106" s="20"/>
      <c r="FL106" s="20"/>
      <c r="FM106" s="20"/>
      <c r="FN106" s="20"/>
      <c r="FO106" s="20"/>
      <c r="FP106" s="20"/>
      <c r="FQ106" s="20"/>
      <c r="FR106" s="20"/>
      <c r="FS106" s="20"/>
      <c r="FT106" s="20"/>
      <c r="FU106" s="20"/>
      <c r="FV106" s="20"/>
      <c r="FW106" s="20"/>
      <c r="FX106" s="20"/>
      <c r="FY106" s="20"/>
      <c r="FZ106" s="20"/>
      <c r="GA106" s="20"/>
      <c r="GB106" s="20"/>
      <c r="GC106" s="20"/>
      <c r="GD106" s="20"/>
      <c r="GE106" s="20"/>
      <c r="GF106" s="20"/>
      <c r="GG106" s="20"/>
      <c r="GH106" s="20"/>
      <c r="GI106" s="20"/>
      <c r="GJ106" s="20"/>
      <c r="GK106" s="20"/>
      <c r="GL106" s="20"/>
      <c r="GM106" s="20"/>
      <c r="GN106" s="20"/>
      <c r="GO106" s="20"/>
      <c r="GP106" s="20"/>
      <c r="GQ106" s="20"/>
      <c r="GR106" s="20"/>
      <c r="GS106" s="20"/>
      <c r="GT106" s="20"/>
      <c r="GU106" s="20"/>
      <c r="GV106" s="20"/>
      <c r="GW106" s="20"/>
      <c r="GX106" s="20"/>
      <c r="GY106" s="20"/>
      <c r="GZ106" s="20"/>
      <c r="HA106" s="20">
        <v>8757.56</v>
      </c>
      <c r="HB106" s="20"/>
      <c r="HC106" s="20"/>
      <c r="HD106" s="20"/>
      <c r="HE106" s="20"/>
      <c r="HF106" s="20"/>
      <c r="HG106" s="20"/>
      <c r="HH106" s="20"/>
      <c r="HI106" s="20"/>
      <c r="HJ106" s="20"/>
      <c r="HK106" s="20"/>
      <c r="HL106" s="20"/>
      <c r="HM106" s="20"/>
      <c r="HN106" s="20"/>
      <c r="HO106" s="20"/>
      <c r="HP106" s="20"/>
      <c r="HQ106" s="20"/>
      <c r="HR106" s="20"/>
      <c r="HS106" s="20"/>
      <c r="HT106" s="20"/>
      <c r="HU106" s="20"/>
      <c r="HV106" s="20"/>
      <c r="HW106" s="20"/>
      <c r="HX106" s="20"/>
      <c r="HY106" s="20"/>
      <c r="HZ106" s="20"/>
      <c r="IA106" s="20"/>
      <c r="IB106" s="20"/>
      <c r="IC106" s="20"/>
      <c r="ID106" s="20"/>
      <c r="IE106" s="20"/>
      <c r="IF106" s="20"/>
      <c r="IG106" s="20"/>
      <c r="IH106" s="20"/>
      <c r="II106" s="20"/>
      <c r="IJ106" s="20"/>
      <c r="IK106" s="20"/>
      <c r="IL106" s="20"/>
      <c r="IM106" s="20"/>
      <c r="IN106" s="20"/>
      <c r="IO106" s="20"/>
      <c r="IP106" s="20"/>
      <c r="IQ106" s="20"/>
      <c r="IR106" s="20"/>
      <c r="IS106" s="20"/>
      <c r="IT106" s="20"/>
      <c r="IU106" s="20"/>
    </row>
    <row r="107" spans="1:255" x14ac:dyDescent="0.2">
      <c r="A107" s="70"/>
      <c r="B107" s="69"/>
      <c r="C107" s="69"/>
      <c r="D107" s="69"/>
      <c r="E107" s="69"/>
      <c r="F107" s="69"/>
      <c r="G107" s="69"/>
      <c r="H107" s="188"/>
      <c r="I107" s="189"/>
      <c r="J107" s="188"/>
      <c r="K107" s="190"/>
    </row>
    <row r="108" spans="1:255" ht="48" x14ac:dyDescent="0.2">
      <c r="A108" s="116">
        <v>5</v>
      </c>
      <c r="B108" s="123" t="s">
        <v>67</v>
      </c>
      <c r="C108" s="117" t="s">
        <v>633</v>
      </c>
      <c r="D108" s="118" t="s">
        <v>23</v>
      </c>
      <c r="E108" s="119">
        <v>55</v>
      </c>
      <c r="F108" s="120">
        <v>77.760000000000005</v>
      </c>
      <c r="G108" s="124" t="s">
        <v>6</v>
      </c>
      <c r="H108" s="120"/>
      <c r="I108" s="121">
        <v>5192.3900000000003</v>
      </c>
      <c r="J108" s="97"/>
      <c r="K108" s="122">
        <v>165579</v>
      </c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0"/>
      <c r="CY108" s="20"/>
      <c r="CZ108" s="20"/>
      <c r="DA108" s="20"/>
      <c r="DB108" s="20"/>
      <c r="DC108" s="20"/>
      <c r="DD108" s="20"/>
      <c r="DE108" s="20"/>
      <c r="DF108" s="20"/>
      <c r="DG108" s="20"/>
      <c r="DH108" s="20"/>
      <c r="DI108" s="20"/>
      <c r="DJ108" s="20"/>
      <c r="DK108" s="20"/>
      <c r="DL108" s="20"/>
      <c r="DM108" s="20"/>
      <c r="DN108" s="20"/>
      <c r="DO108" s="20"/>
      <c r="DP108" s="20"/>
      <c r="DQ108" s="20"/>
      <c r="DR108" s="20"/>
      <c r="DS108" s="20"/>
      <c r="DT108" s="20"/>
      <c r="DU108" s="20"/>
      <c r="DV108" s="20"/>
      <c r="DW108" s="20"/>
      <c r="DX108" s="20"/>
      <c r="DY108" s="20"/>
      <c r="DZ108" s="20"/>
      <c r="EA108" s="20"/>
      <c r="EB108" s="20"/>
      <c r="EC108" s="20"/>
      <c r="ED108" s="20"/>
      <c r="EE108" s="20"/>
      <c r="EF108" s="20"/>
      <c r="EG108" s="20"/>
      <c r="EH108" s="20"/>
      <c r="EI108" s="20"/>
      <c r="EJ108" s="20"/>
      <c r="EK108" s="20"/>
      <c r="EL108" s="20"/>
      <c r="EM108" s="20"/>
      <c r="EN108" s="20"/>
      <c r="EO108" s="20"/>
      <c r="EP108" s="20"/>
      <c r="EQ108" s="20"/>
      <c r="ER108" s="20"/>
      <c r="ES108" s="20"/>
      <c r="ET108" s="20"/>
      <c r="EU108" s="20"/>
      <c r="EV108" s="20"/>
      <c r="EW108" s="20"/>
      <c r="EX108" s="20"/>
      <c r="EY108" s="20"/>
      <c r="EZ108" s="20"/>
      <c r="FA108" s="20"/>
      <c r="FB108" s="20"/>
      <c r="FC108" s="20"/>
      <c r="FD108" s="20"/>
      <c r="FE108" s="20"/>
      <c r="FF108" s="20"/>
      <c r="FG108" s="20"/>
      <c r="FH108" s="20"/>
      <c r="FI108" s="20"/>
      <c r="FJ108" s="20"/>
      <c r="FK108" s="20"/>
      <c r="FL108" s="20"/>
      <c r="FM108" s="20"/>
      <c r="FN108" s="20"/>
      <c r="FO108" s="20"/>
      <c r="FP108" s="20"/>
      <c r="FQ108" s="20"/>
      <c r="FR108" s="20"/>
      <c r="FS108" s="20"/>
      <c r="FT108" s="20"/>
      <c r="FU108" s="20"/>
      <c r="FV108" s="20"/>
      <c r="FW108" s="20"/>
      <c r="FX108" s="20"/>
      <c r="FY108" s="20"/>
      <c r="FZ108" s="20"/>
      <c r="GA108" s="20"/>
      <c r="GB108" s="20"/>
      <c r="GC108" s="20"/>
      <c r="GD108" s="20"/>
      <c r="GE108" s="20"/>
      <c r="GF108" s="20"/>
      <c r="GG108" s="20"/>
      <c r="GH108" s="20"/>
      <c r="GI108" s="20"/>
      <c r="GJ108" s="20"/>
      <c r="GK108" s="20"/>
      <c r="GL108" s="20"/>
      <c r="GM108" s="20"/>
      <c r="GN108" s="20"/>
      <c r="GO108" s="20"/>
      <c r="GP108" s="20"/>
      <c r="GQ108" s="20"/>
      <c r="GR108" s="20"/>
      <c r="GS108" s="20"/>
      <c r="GT108" s="20"/>
      <c r="GU108" s="20"/>
      <c r="GV108" s="20"/>
      <c r="GW108" s="20"/>
      <c r="GX108" s="20"/>
      <c r="GY108" s="20"/>
      <c r="GZ108" s="20"/>
      <c r="HA108" s="20"/>
      <c r="HB108" s="20"/>
      <c r="HC108" s="20"/>
      <c r="HD108" s="20"/>
      <c r="HE108" s="20"/>
      <c r="HF108" s="20"/>
      <c r="HG108" s="20"/>
      <c r="HH108" s="20"/>
      <c r="HI108" s="20"/>
      <c r="HJ108" s="20"/>
      <c r="HK108" s="20"/>
      <c r="HL108" s="20"/>
      <c r="HM108" s="20"/>
      <c r="HN108" s="20"/>
      <c r="HO108" s="20"/>
      <c r="HP108" s="20"/>
      <c r="HQ108" s="20"/>
      <c r="HR108" s="20"/>
      <c r="HS108" s="20"/>
      <c r="HT108" s="20"/>
      <c r="HU108" s="20"/>
      <c r="HV108" s="20"/>
      <c r="HW108" s="20"/>
      <c r="HX108" s="20"/>
      <c r="HY108" s="20"/>
      <c r="HZ108" s="20"/>
      <c r="IA108" s="20"/>
      <c r="IB108" s="20"/>
      <c r="IC108" s="20"/>
      <c r="ID108" s="20"/>
      <c r="IE108" s="20"/>
      <c r="IF108" s="20"/>
      <c r="IG108" s="20"/>
      <c r="IH108" s="20"/>
      <c r="II108" s="20"/>
      <c r="IJ108" s="20"/>
      <c r="IK108" s="20"/>
      <c r="IL108" s="20"/>
      <c r="IM108" s="20"/>
      <c r="IN108" s="20"/>
      <c r="IO108" s="20"/>
      <c r="IP108" s="20"/>
      <c r="IQ108" s="20"/>
      <c r="IR108" s="20"/>
      <c r="IS108" s="20"/>
      <c r="IT108" s="20"/>
      <c r="IU108" s="20"/>
    </row>
    <row r="109" spans="1:255" x14ac:dyDescent="0.2">
      <c r="A109" s="60"/>
      <c r="B109" s="61"/>
      <c r="C109" s="61" t="s">
        <v>609</v>
      </c>
      <c r="D109" s="62"/>
      <c r="E109" s="63"/>
      <c r="F109" s="64">
        <v>27.99</v>
      </c>
      <c r="G109" s="65" t="s">
        <v>78</v>
      </c>
      <c r="H109" s="64">
        <v>29.39</v>
      </c>
      <c r="I109" s="64">
        <v>1616.45</v>
      </c>
      <c r="J109" s="66">
        <v>33.39</v>
      </c>
      <c r="K109" s="67">
        <v>53973</v>
      </c>
      <c r="O109" s="20"/>
      <c r="P109" s="20"/>
      <c r="Q109" s="20"/>
      <c r="R109" s="20"/>
      <c r="S109" s="20"/>
      <c r="T109" s="20">
        <v>1616.45</v>
      </c>
      <c r="U109" s="20">
        <v>53973</v>
      </c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20"/>
      <c r="BL109" s="20"/>
      <c r="BM109" s="20"/>
      <c r="BN109" s="20"/>
      <c r="BO109" s="20"/>
      <c r="BP109" s="20"/>
      <c r="BQ109" s="20"/>
      <c r="BR109" s="20"/>
      <c r="BS109" s="20"/>
      <c r="BT109" s="20"/>
      <c r="BU109" s="20"/>
      <c r="BV109" s="20"/>
      <c r="BW109" s="20"/>
      <c r="BX109" s="20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>
        <v>1</v>
      </c>
      <c r="CW109" s="20"/>
      <c r="CX109" s="20"/>
      <c r="CY109" s="20"/>
      <c r="CZ109" s="20"/>
      <c r="DA109" s="20"/>
      <c r="DB109" s="20"/>
      <c r="DC109" s="20"/>
      <c r="DD109" s="20"/>
      <c r="DE109" s="20"/>
      <c r="DF109" s="20"/>
      <c r="DG109" s="20">
        <v>53973</v>
      </c>
      <c r="DH109" s="20">
        <v>1</v>
      </c>
      <c r="DI109" s="20"/>
      <c r="DJ109" s="20"/>
      <c r="DK109" s="20"/>
      <c r="DL109" s="20"/>
      <c r="DM109" s="20"/>
      <c r="DN109" s="20"/>
      <c r="DO109" s="20"/>
      <c r="DP109" s="20"/>
      <c r="DQ109" s="20">
        <v>1616.45</v>
      </c>
      <c r="DR109" s="20"/>
      <c r="DS109" s="20">
        <v>53973</v>
      </c>
      <c r="DT109" s="20"/>
      <c r="DU109" s="20"/>
      <c r="DV109" s="20"/>
      <c r="DW109" s="20"/>
      <c r="DX109" s="20"/>
      <c r="DY109" s="20"/>
      <c r="DZ109" s="20"/>
      <c r="EA109" s="20"/>
      <c r="EB109" s="20"/>
      <c r="EC109" s="20"/>
      <c r="ED109" s="20"/>
      <c r="EE109" s="20"/>
      <c r="EF109" s="20"/>
      <c r="EG109" s="20"/>
      <c r="EH109" s="20"/>
      <c r="EI109" s="20"/>
      <c r="EJ109" s="20"/>
      <c r="EK109" s="20"/>
      <c r="EL109" s="20"/>
      <c r="EM109" s="20"/>
      <c r="EN109" s="20"/>
      <c r="EO109" s="20"/>
      <c r="EP109" s="20"/>
      <c r="EQ109" s="20"/>
      <c r="ER109" s="20"/>
      <c r="ES109" s="20"/>
      <c r="ET109" s="20"/>
      <c r="EU109" s="20"/>
      <c r="EV109" s="20"/>
      <c r="EW109" s="20"/>
      <c r="EX109" s="20"/>
      <c r="EY109" s="20"/>
      <c r="EZ109" s="20"/>
      <c r="FA109" s="20"/>
      <c r="FB109" s="20"/>
      <c r="FC109" s="20"/>
      <c r="FD109" s="20"/>
      <c r="FE109" s="20"/>
      <c r="FF109" s="20"/>
      <c r="FG109" s="20"/>
      <c r="FH109" s="20"/>
      <c r="FI109" s="20"/>
      <c r="FJ109" s="20"/>
      <c r="FK109" s="20"/>
      <c r="FL109" s="20"/>
      <c r="FM109" s="20"/>
      <c r="FN109" s="20"/>
      <c r="FO109" s="20"/>
      <c r="FP109" s="20"/>
      <c r="FQ109" s="20"/>
      <c r="FR109" s="20"/>
      <c r="FS109" s="20"/>
      <c r="FT109" s="20"/>
      <c r="FU109" s="20"/>
      <c r="FV109" s="20"/>
      <c r="FW109" s="20"/>
      <c r="FX109" s="20"/>
      <c r="FY109" s="20"/>
      <c r="FZ109" s="20"/>
      <c r="GA109" s="20"/>
      <c r="GB109" s="20"/>
      <c r="GC109" s="20"/>
      <c r="GD109" s="20"/>
      <c r="GE109" s="20"/>
      <c r="GF109" s="20"/>
      <c r="GG109" s="20"/>
      <c r="GH109" s="20"/>
      <c r="GI109" s="20"/>
      <c r="GJ109" s="20">
        <v>1616.45</v>
      </c>
      <c r="GK109" s="20">
        <v>1616.45</v>
      </c>
      <c r="GL109" s="20"/>
      <c r="GM109" s="20"/>
      <c r="GN109" s="20"/>
      <c r="GO109" s="20"/>
      <c r="GP109" s="20"/>
      <c r="GQ109" s="20"/>
      <c r="GR109" s="20"/>
      <c r="GS109" s="20"/>
      <c r="GT109" s="20"/>
      <c r="GU109" s="20"/>
      <c r="GV109" s="20"/>
      <c r="GW109" s="20"/>
      <c r="GX109" s="20"/>
      <c r="GY109" s="20"/>
      <c r="GZ109" s="20"/>
      <c r="HA109" s="20"/>
      <c r="HB109" s="20">
        <v>1616.45</v>
      </c>
      <c r="HC109" s="20"/>
      <c r="HD109" s="20"/>
      <c r="HE109" s="20"/>
      <c r="HF109" s="20">
        <v>1616.45</v>
      </c>
      <c r="HG109" s="20"/>
      <c r="HH109" s="20"/>
      <c r="HI109" s="20"/>
      <c r="HJ109" s="20"/>
      <c r="HK109" s="20"/>
      <c r="HL109" s="20">
        <v>1616.45</v>
      </c>
      <c r="HM109" s="20"/>
      <c r="HN109" s="20">
        <v>1616.45</v>
      </c>
      <c r="HO109" s="20"/>
      <c r="HP109" s="20"/>
      <c r="HQ109" s="20"/>
      <c r="HR109" s="20"/>
      <c r="HS109" s="20"/>
      <c r="HT109" s="20"/>
      <c r="HU109" s="20"/>
      <c r="HV109" s="20"/>
      <c r="HW109" s="20"/>
      <c r="HX109" s="20">
        <v>1616.45</v>
      </c>
      <c r="HY109" s="20"/>
      <c r="HZ109" s="20"/>
      <c r="IA109" s="20"/>
      <c r="IB109" s="20"/>
      <c r="IC109" s="20"/>
      <c r="ID109" s="20"/>
      <c r="IE109" s="20"/>
      <c r="IF109" s="20"/>
      <c r="IG109" s="20"/>
      <c r="IH109" s="20"/>
      <c r="II109" s="20"/>
      <c r="IJ109" s="20"/>
      <c r="IK109" s="20"/>
      <c r="IL109" s="20"/>
      <c r="IM109" s="20"/>
      <c r="IN109" s="20"/>
      <c r="IO109" s="20"/>
      <c r="IP109" s="20"/>
      <c r="IQ109" s="20"/>
      <c r="IR109" s="20"/>
      <c r="IS109" s="20"/>
      <c r="IT109" s="20"/>
      <c r="IU109" s="20"/>
    </row>
    <row r="110" spans="1:255" x14ac:dyDescent="0.2">
      <c r="A110" s="71"/>
      <c r="B110" s="72"/>
      <c r="C110" s="72" t="s">
        <v>610</v>
      </c>
      <c r="D110" s="73"/>
      <c r="E110" s="74"/>
      <c r="F110" s="75">
        <v>6.71</v>
      </c>
      <c r="G110" s="76" t="s">
        <v>78</v>
      </c>
      <c r="H110" s="75">
        <v>7.04</v>
      </c>
      <c r="I110" s="75">
        <v>387.2</v>
      </c>
      <c r="J110" s="77">
        <v>13.26</v>
      </c>
      <c r="K110" s="78">
        <v>5134</v>
      </c>
      <c r="O110" s="20"/>
      <c r="P110" s="20"/>
      <c r="Q110" s="20"/>
      <c r="R110" s="20"/>
      <c r="S110" s="20"/>
      <c r="T110" s="20">
        <v>387.2</v>
      </c>
      <c r="U110" s="20">
        <v>5134</v>
      </c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  <c r="BN110" s="20"/>
      <c r="BO110" s="20"/>
      <c r="BP110" s="20"/>
      <c r="BQ110" s="20"/>
      <c r="BR110" s="20"/>
      <c r="BS110" s="20"/>
      <c r="BT110" s="20"/>
      <c r="BU110" s="20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>
        <v>1</v>
      </c>
      <c r="CW110" s="20"/>
      <c r="CX110" s="20"/>
      <c r="CY110" s="20"/>
      <c r="CZ110" s="20"/>
      <c r="DA110" s="20"/>
      <c r="DB110" s="20"/>
      <c r="DC110" s="20"/>
      <c r="DD110" s="20"/>
      <c r="DE110" s="20"/>
      <c r="DF110" s="20"/>
      <c r="DG110" s="20"/>
      <c r="DH110" s="20"/>
      <c r="DI110" s="20"/>
      <c r="DJ110" s="20"/>
      <c r="DK110" s="20"/>
      <c r="DL110" s="20"/>
      <c r="DM110" s="20"/>
      <c r="DN110" s="20"/>
      <c r="DO110" s="20"/>
      <c r="DP110" s="20"/>
      <c r="DQ110" s="20">
        <v>387.2</v>
      </c>
      <c r="DR110" s="20"/>
      <c r="DS110" s="20">
        <v>5134</v>
      </c>
      <c r="DT110" s="20"/>
      <c r="DU110" s="20"/>
      <c r="DV110" s="20"/>
      <c r="DW110" s="20"/>
      <c r="DX110" s="20"/>
      <c r="DY110" s="20"/>
      <c r="DZ110" s="20"/>
      <c r="EA110" s="20"/>
      <c r="EB110" s="20"/>
      <c r="EC110" s="20"/>
      <c r="ED110" s="20"/>
      <c r="EE110" s="20"/>
      <c r="EF110" s="20"/>
      <c r="EG110" s="20"/>
      <c r="EH110" s="20"/>
      <c r="EI110" s="20"/>
      <c r="EJ110" s="20"/>
      <c r="EK110" s="20"/>
      <c r="EL110" s="20"/>
      <c r="EM110" s="20"/>
      <c r="EN110" s="20"/>
      <c r="EO110" s="20"/>
      <c r="EP110" s="20"/>
      <c r="EQ110" s="20"/>
      <c r="ER110" s="20"/>
      <c r="ES110" s="20"/>
      <c r="ET110" s="20"/>
      <c r="EU110" s="20"/>
      <c r="EV110" s="20"/>
      <c r="EW110" s="20"/>
      <c r="EX110" s="20"/>
      <c r="EY110" s="20"/>
      <c r="EZ110" s="20"/>
      <c r="FA110" s="20"/>
      <c r="FB110" s="20"/>
      <c r="FC110" s="20"/>
      <c r="FD110" s="20"/>
      <c r="FE110" s="20"/>
      <c r="FF110" s="20"/>
      <c r="FG110" s="20"/>
      <c r="FH110" s="20"/>
      <c r="FI110" s="20"/>
      <c r="FJ110" s="20"/>
      <c r="FK110" s="20"/>
      <c r="FL110" s="20"/>
      <c r="FM110" s="20"/>
      <c r="FN110" s="20"/>
      <c r="FO110" s="20"/>
      <c r="FP110" s="20"/>
      <c r="FQ110" s="20"/>
      <c r="FR110" s="20"/>
      <c r="FS110" s="20"/>
      <c r="FT110" s="20"/>
      <c r="FU110" s="20"/>
      <c r="FV110" s="20"/>
      <c r="FW110" s="20"/>
      <c r="FX110" s="20"/>
      <c r="FY110" s="20"/>
      <c r="FZ110" s="20"/>
      <c r="GA110" s="20"/>
      <c r="GB110" s="20"/>
      <c r="GC110" s="20"/>
      <c r="GD110" s="20"/>
      <c r="GE110" s="20"/>
      <c r="GF110" s="20"/>
      <c r="GG110" s="20"/>
      <c r="GH110" s="20"/>
      <c r="GI110" s="20"/>
      <c r="GJ110" s="20">
        <v>387.2</v>
      </c>
      <c r="GK110" s="20"/>
      <c r="GL110" s="20">
        <v>387.2</v>
      </c>
      <c r="GM110" s="20"/>
      <c r="GN110" s="20"/>
      <c r="GO110" s="20"/>
      <c r="GP110" s="20"/>
      <c r="GQ110" s="20"/>
      <c r="GR110" s="20"/>
      <c r="GS110" s="20"/>
      <c r="GT110" s="20"/>
      <c r="GU110" s="20"/>
      <c r="GV110" s="20"/>
      <c r="GW110" s="20"/>
      <c r="GX110" s="20"/>
      <c r="GY110" s="20"/>
      <c r="GZ110" s="20"/>
      <c r="HA110" s="20"/>
      <c r="HB110" s="20">
        <v>387.2</v>
      </c>
      <c r="HC110" s="20"/>
      <c r="HD110" s="20"/>
      <c r="HE110" s="20"/>
      <c r="HF110" s="20">
        <v>387.2</v>
      </c>
      <c r="HG110" s="20"/>
      <c r="HH110" s="20"/>
      <c r="HI110" s="20"/>
      <c r="HJ110" s="20"/>
      <c r="HK110" s="20"/>
      <c r="HL110" s="20">
        <v>387.2</v>
      </c>
      <c r="HM110" s="20"/>
      <c r="HN110" s="20">
        <v>387.2</v>
      </c>
      <c r="HO110" s="20"/>
      <c r="HP110" s="20"/>
      <c r="HQ110" s="20"/>
      <c r="HR110" s="20"/>
      <c r="HS110" s="20"/>
      <c r="HT110" s="20"/>
      <c r="HU110" s="20"/>
      <c r="HV110" s="20"/>
      <c r="HW110" s="20"/>
      <c r="HX110" s="20"/>
      <c r="HY110" s="20"/>
      <c r="HZ110" s="20"/>
      <c r="IA110" s="20"/>
      <c r="IB110" s="20"/>
      <c r="IC110" s="20"/>
      <c r="ID110" s="20"/>
      <c r="IE110" s="20"/>
      <c r="IF110" s="20"/>
      <c r="IG110" s="20"/>
      <c r="IH110" s="20"/>
      <c r="II110" s="20"/>
      <c r="IJ110" s="20"/>
      <c r="IK110" s="20"/>
      <c r="IL110" s="20"/>
      <c r="IM110" s="20"/>
      <c r="IN110" s="20"/>
      <c r="IO110" s="20"/>
      <c r="IP110" s="20"/>
      <c r="IQ110" s="20"/>
      <c r="IR110" s="20"/>
      <c r="IS110" s="20"/>
      <c r="IT110" s="20"/>
      <c r="IU110" s="20"/>
    </row>
    <row r="111" spans="1:255" x14ac:dyDescent="0.2">
      <c r="A111" s="71"/>
      <c r="B111" s="72"/>
      <c r="C111" s="72" t="s">
        <v>611</v>
      </c>
      <c r="D111" s="73"/>
      <c r="E111" s="74"/>
      <c r="F111" s="75">
        <v>0.62</v>
      </c>
      <c r="G111" s="76" t="s">
        <v>78</v>
      </c>
      <c r="H111" s="75">
        <v>0.65</v>
      </c>
      <c r="I111" s="75">
        <v>35.75</v>
      </c>
      <c r="J111" s="77">
        <v>33.39</v>
      </c>
      <c r="K111" s="78">
        <v>1194</v>
      </c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/>
      <c r="BS111" s="20"/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20"/>
      <c r="DH111" s="20"/>
      <c r="DI111" s="20"/>
      <c r="DJ111" s="20"/>
      <c r="DK111" s="20"/>
      <c r="DL111" s="20"/>
      <c r="DM111" s="20"/>
      <c r="DN111" s="20"/>
      <c r="DO111" s="20"/>
      <c r="DP111" s="20"/>
      <c r="DQ111" s="20"/>
      <c r="DR111" s="20"/>
      <c r="DS111" s="20"/>
      <c r="DT111" s="20"/>
      <c r="DU111" s="20"/>
      <c r="DV111" s="20"/>
      <c r="DW111" s="20"/>
      <c r="DX111" s="20"/>
      <c r="DY111" s="20"/>
      <c r="DZ111" s="20"/>
      <c r="EA111" s="20"/>
      <c r="EB111" s="20"/>
      <c r="EC111" s="20"/>
      <c r="ED111" s="20"/>
      <c r="EE111" s="20"/>
      <c r="EF111" s="20"/>
      <c r="EG111" s="20"/>
      <c r="EH111" s="20"/>
      <c r="EI111" s="20"/>
      <c r="EJ111" s="20"/>
      <c r="EK111" s="20"/>
      <c r="EL111" s="20"/>
      <c r="EM111" s="20"/>
      <c r="EN111" s="20"/>
      <c r="EO111" s="20"/>
      <c r="EP111" s="20"/>
      <c r="EQ111" s="20"/>
      <c r="ER111" s="20"/>
      <c r="ES111" s="20"/>
      <c r="ET111" s="20"/>
      <c r="EU111" s="20"/>
      <c r="EV111" s="20"/>
      <c r="EW111" s="20"/>
      <c r="EX111" s="20"/>
      <c r="EY111" s="20"/>
      <c r="EZ111" s="20"/>
      <c r="FA111" s="20"/>
      <c r="FB111" s="20"/>
      <c r="FC111" s="20"/>
      <c r="FD111" s="20"/>
      <c r="FE111" s="20"/>
      <c r="FF111" s="20"/>
      <c r="FG111" s="20"/>
      <c r="FH111" s="20"/>
      <c r="FI111" s="20"/>
      <c r="FJ111" s="20"/>
      <c r="FK111" s="20"/>
      <c r="FL111" s="20"/>
      <c r="FM111" s="20"/>
      <c r="FN111" s="20"/>
      <c r="FO111" s="20"/>
      <c r="FP111" s="20"/>
      <c r="FQ111" s="20"/>
      <c r="FR111" s="20"/>
      <c r="FS111" s="20"/>
      <c r="FT111" s="20"/>
      <c r="FU111" s="20"/>
      <c r="FV111" s="20"/>
      <c r="FW111" s="20"/>
      <c r="FX111" s="20"/>
      <c r="FY111" s="20"/>
      <c r="FZ111" s="20"/>
      <c r="GA111" s="20"/>
      <c r="GB111" s="20"/>
      <c r="GC111" s="20"/>
      <c r="GD111" s="20"/>
      <c r="GE111" s="20"/>
      <c r="GF111" s="20"/>
      <c r="GG111" s="20"/>
      <c r="GH111" s="20"/>
      <c r="GI111" s="20"/>
      <c r="GJ111" s="20"/>
      <c r="GK111" s="20"/>
      <c r="GL111" s="20"/>
      <c r="GM111" s="20">
        <v>35.75</v>
      </c>
      <c r="GN111" s="20"/>
      <c r="GO111" s="20"/>
      <c r="GP111" s="20"/>
      <c r="GQ111" s="20"/>
      <c r="GR111" s="20"/>
      <c r="GS111" s="20"/>
      <c r="GT111" s="20"/>
      <c r="GU111" s="20"/>
      <c r="GV111" s="20"/>
      <c r="GW111" s="20"/>
      <c r="GX111" s="20"/>
      <c r="GY111" s="20"/>
      <c r="GZ111" s="20"/>
      <c r="HA111" s="20"/>
      <c r="HB111" s="20"/>
      <c r="HC111" s="20"/>
      <c r="HD111" s="20"/>
      <c r="HE111" s="20"/>
      <c r="HF111" s="20"/>
      <c r="HG111" s="20"/>
      <c r="HH111" s="20"/>
      <c r="HI111" s="20"/>
      <c r="HJ111" s="20"/>
      <c r="HK111" s="20"/>
      <c r="HL111" s="20"/>
      <c r="HM111" s="20"/>
      <c r="HN111" s="20"/>
      <c r="HO111" s="20"/>
      <c r="HP111" s="20"/>
      <c r="HQ111" s="20"/>
      <c r="HR111" s="20"/>
      <c r="HS111" s="20"/>
      <c r="HT111" s="20"/>
      <c r="HU111" s="20"/>
      <c r="HV111" s="20"/>
      <c r="HW111" s="20"/>
      <c r="HX111" s="20">
        <v>35.75</v>
      </c>
      <c r="HY111" s="20"/>
      <c r="HZ111" s="20"/>
      <c r="IA111" s="20"/>
      <c r="IB111" s="20"/>
      <c r="IC111" s="20"/>
      <c r="ID111" s="20"/>
      <c r="IE111" s="20"/>
      <c r="IF111" s="20"/>
      <c r="IG111" s="20"/>
      <c r="IH111" s="20"/>
      <c r="II111" s="20"/>
      <c r="IJ111" s="20"/>
      <c r="IK111" s="20"/>
      <c r="IL111" s="20"/>
      <c r="IM111" s="20"/>
      <c r="IN111" s="20"/>
      <c r="IO111" s="20"/>
      <c r="IP111" s="20"/>
      <c r="IQ111" s="20"/>
      <c r="IR111" s="20"/>
      <c r="IS111" s="20"/>
      <c r="IT111" s="20"/>
      <c r="IU111" s="20"/>
    </row>
    <row r="112" spans="1:255" x14ac:dyDescent="0.2">
      <c r="A112" s="71"/>
      <c r="B112" s="72"/>
      <c r="C112" s="72" t="s">
        <v>612</v>
      </c>
      <c r="D112" s="73"/>
      <c r="E112" s="74"/>
      <c r="F112" s="75">
        <v>43.06</v>
      </c>
      <c r="G112" s="76"/>
      <c r="H112" s="75">
        <v>43.06</v>
      </c>
      <c r="I112" s="75">
        <v>2368.3000000000002</v>
      </c>
      <c r="J112" s="77">
        <v>9.11</v>
      </c>
      <c r="K112" s="78">
        <v>21575</v>
      </c>
      <c r="O112" s="20"/>
      <c r="P112" s="20"/>
      <c r="Q112" s="20"/>
      <c r="R112" s="20"/>
      <c r="S112" s="20"/>
      <c r="T112" s="20">
        <v>2368.3000000000002</v>
      </c>
      <c r="U112" s="20">
        <v>21575</v>
      </c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  <c r="BN112" s="20"/>
      <c r="BO112" s="20"/>
      <c r="BP112" s="20"/>
      <c r="BQ112" s="20"/>
      <c r="BR112" s="20"/>
      <c r="BS112" s="20"/>
      <c r="BT112" s="20"/>
      <c r="BU112" s="20"/>
      <c r="BV112" s="20"/>
      <c r="BW112" s="20"/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>
        <v>1</v>
      </c>
      <c r="CW112" s="20"/>
      <c r="CX112" s="20"/>
      <c r="CY112" s="20"/>
      <c r="CZ112" s="20"/>
      <c r="DA112" s="20"/>
      <c r="DB112" s="20"/>
      <c r="DC112" s="20"/>
      <c r="DD112" s="20"/>
      <c r="DE112" s="20"/>
      <c r="DF112" s="20"/>
      <c r="DG112" s="20"/>
      <c r="DH112" s="20"/>
      <c r="DI112" s="20"/>
      <c r="DJ112" s="20"/>
      <c r="DK112" s="20">
        <v>2368.3000000000002</v>
      </c>
      <c r="DL112" s="20"/>
      <c r="DM112" s="20">
        <v>21575</v>
      </c>
      <c r="DN112" s="20"/>
      <c r="DO112" s="20"/>
      <c r="DP112" s="20"/>
      <c r="DQ112" s="20"/>
      <c r="DR112" s="20"/>
      <c r="DS112" s="20"/>
      <c r="DT112" s="20"/>
      <c r="DU112" s="20"/>
      <c r="DV112" s="20"/>
      <c r="DW112" s="20"/>
      <c r="DX112" s="20"/>
      <c r="DY112" s="20"/>
      <c r="DZ112" s="20"/>
      <c r="EA112" s="20"/>
      <c r="EB112" s="20"/>
      <c r="EC112" s="20"/>
      <c r="ED112" s="20"/>
      <c r="EE112" s="20"/>
      <c r="EF112" s="20"/>
      <c r="EG112" s="20"/>
      <c r="EH112" s="20"/>
      <c r="EI112" s="20"/>
      <c r="EJ112" s="20"/>
      <c r="EK112" s="20"/>
      <c r="EL112" s="20"/>
      <c r="EM112" s="20"/>
      <c r="EN112" s="20"/>
      <c r="EO112" s="20"/>
      <c r="EP112" s="20"/>
      <c r="EQ112" s="20"/>
      <c r="ER112" s="20"/>
      <c r="ES112" s="20"/>
      <c r="ET112" s="20"/>
      <c r="EU112" s="20"/>
      <c r="EV112" s="20"/>
      <c r="EW112" s="20"/>
      <c r="EX112" s="20"/>
      <c r="EY112" s="20"/>
      <c r="EZ112" s="20"/>
      <c r="FA112" s="20"/>
      <c r="FB112" s="20"/>
      <c r="FC112" s="20"/>
      <c r="FD112" s="20"/>
      <c r="FE112" s="20"/>
      <c r="FF112" s="20"/>
      <c r="FG112" s="20"/>
      <c r="FH112" s="20"/>
      <c r="FI112" s="20"/>
      <c r="FJ112" s="20"/>
      <c r="FK112" s="20"/>
      <c r="FL112" s="20"/>
      <c r="FM112" s="20"/>
      <c r="FN112" s="20"/>
      <c r="FO112" s="20"/>
      <c r="FP112" s="20"/>
      <c r="FQ112" s="20"/>
      <c r="FR112" s="20"/>
      <c r="FS112" s="20"/>
      <c r="FT112" s="20"/>
      <c r="FU112" s="20"/>
      <c r="FV112" s="20"/>
      <c r="FW112" s="20"/>
      <c r="FX112" s="20"/>
      <c r="FY112" s="20"/>
      <c r="FZ112" s="20"/>
      <c r="GA112" s="20"/>
      <c r="GB112" s="20"/>
      <c r="GC112" s="20"/>
      <c r="GD112" s="20"/>
      <c r="GE112" s="20"/>
      <c r="GF112" s="20"/>
      <c r="GG112" s="20"/>
      <c r="GH112" s="20"/>
      <c r="GI112" s="20"/>
      <c r="GJ112" s="20">
        <v>2368.3000000000002</v>
      </c>
      <c r="GK112" s="20"/>
      <c r="GL112" s="20"/>
      <c r="GM112" s="20"/>
      <c r="GN112" s="20">
        <v>2368.3000000000002</v>
      </c>
      <c r="GO112" s="20"/>
      <c r="GP112" s="20">
        <v>2368.3000000000002</v>
      </c>
      <c r="GQ112" s="20">
        <v>2368.3000000000002</v>
      </c>
      <c r="GR112" s="20"/>
      <c r="GS112" s="20">
        <v>2368.3000000000002</v>
      </c>
      <c r="GT112" s="20"/>
      <c r="GU112" s="20"/>
      <c r="GV112" s="20"/>
      <c r="GW112" s="20">
        <v>0</v>
      </c>
      <c r="GX112" s="20">
        <v>0</v>
      </c>
      <c r="GY112" s="20"/>
      <c r="GZ112" s="20"/>
      <c r="HA112" s="20"/>
      <c r="HB112" s="20">
        <v>2368.3000000000002</v>
      </c>
      <c r="HC112" s="20"/>
      <c r="HD112" s="20"/>
      <c r="HE112" s="20"/>
      <c r="HF112" s="20">
        <v>2368.3000000000002</v>
      </c>
      <c r="HG112" s="20"/>
      <c r="HH112" s="20"/>
      <c r="HI112" s="20"/>
      <c r="HJ112" s="20"/>
      <c r="HK112" s="20"/>
      <c r="HL112" s="20">
        <v>2368.3000000000002</v>
      </c>
      <c r="HM112" s="20"/>
      <c r="HN112" s="20">
        <v>2368.3000000000002</v>
      </c>
      <c r="HO112" s="20"/>
      <c r="HP112" s="20"/>
      <c r="HQ112" s="20"/>
      <c r="HR112" s="20"/>
      <c r="HS112" s="20"/>
      <c r="HT112" s="20"/>
      <c r="HU112" s="20"/>
      <c r="HV112" s="20"/>
      <c r="HW112" s="20"/>
      <c r="HX112" s="20"/>
      <c r="HY112" s="20"/>
      <c r="HZ112" s="20"/>
      <c r="IA112" s="20"/>
      <c r="IB112" s="20"/>
      <c r="IC112" s="20"/>
      <c r="ID112" s="20"/>
      <c r="IE112" s="20"/>
      <c r="IF112" s="20"/>
      <c r="IG112" s="20"/>
      <c r="IH112" s="20"/>
      <c r="II112" s="20"/>
      <c r="IJ112" s="20"/>
      <c r="IK112" s="20"/>
      <c r="IL112" s="20"/>
      <c r="IM112" s="20"/>
      <c r="IN112" s="20"/>
      <c r="IO112" s="20"/>
      <c r="IP112" s="20"/>
      <c r="IQ112" s="20"/>
      <c r="IR112" s="20"/>
      <c r="IS112" s="20"/>
      <c r="IT112" s="20"/>
      <c r="IU112" s="20"/>
    </row>
    <row r="113" spans="1:255" x14ac:dyDescent="0.2">
      <c r="A113" s="79"/>
      <c r="B113" s="80"/>
      <c r="C113" s="80" t="s">
        <v>613</v>
      </c>
      <c r="D113" s="81"/>
      <c r="E113" s="82">
        <v>121</v>
      </c>
      <c r="F113" s="83" t="s">
        <v>614</v>
      </c>
      <c r="G113" s="84"/>
      <c r="H113" s="85">
        <v>36.35</v>
      </c>
      <c r="I113" s="85">
        <v>1999.16</v>
      </c>
      <c r="J113" s="87">
        <v>1.21</v>
      </c>
      <c r="K113" s="86">
        <v>66752</v>
      </c>
      <c r="O113" s="20"/>
      <c r="P113" s="20"/>
      <c r="Q113" s="20"/>
      <c r="R113" s="20"/>
      <c r="S113" s="20"/>
      <c r="T113" s="20">
        <v>1999.16</v>
      </c>
      <c r="U113" s="20">
        <v>66752</v>
      </c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  <c r="BL113" s="20"/>
      <c r="BM113" s="20"/>
      <c r="BN113" s="20"/>
      <c r="BO113" s="20"/>
      <c r="BP113" s="20"/>
      <c r="BQ113" s="20"/>
      <c r="BR113" s="20"/>
      <c r="BS113" s="20"/>
      <c r="BT113" s="20"/>
      <c r="BU113" s="20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>
        <v>1</v>
      </c>
      <c r="CW113" s="20"/>
      <c r="CX113" s="20"/>
      <c r="CY113" s="20"/>
      <c r="CZ113" s="20"/>
      <c r="DA113" s="20"/>
      <c r="DB113" s="20"/>
      <c r="DC113" s="20"/>
      <c r="DD113" s="20"/>
      <c r="DE113" s="20"/>
      <c r="DF113" s="20"/>
      <c r="DG113" s="20"/>
      <c r="DH113" s="20"/>
      <c r="DI113" s="20"/>
      <c r="DJ113" s="20"/>
      <c r="DK113" s="20"/>
      <c r="DL113" s="20"/>
      <c r="DM113" s="20"/>
      <c r="DN113" s="20"/>
      <c r="DO113" s="20"/>
      <c r="DP113" s="20"/>
      <c r="DQ113" s="20">
        <v>1999.16</v>
      </c>
      <c r="DR113" s="20"/>
      <c r="DS113" s="20">
        <v>66752</v>
      </c>
      <c r="DT113" s="20"/>
      <c r="DU113" s="20"/>
      <c r="DV113" s="20"/>
      <c r="DW113" s="20"/>
      <c r="DX113" s="20"/>
      <c r="DY113" s="20"/>
      <c r="DZ113" s="20"/>
      <c r="EA113" s="20"/>
      <c r="EB113" s="20"/>
      <c r="EC113" s="20"/>
      <c r="ED113" s="20"/>
      <c r="EE113" s="20"/>
      <c r="EF113" s="20"/>
      <c r="EG113" s="20"/>
      <c r="EH113" s="20"/>
      <c r="EI113" s="20"/>
      <c r="EJ113" s="20"/>
      <c r="EK113" s="20"/>
      <c r="EL113" s="20"/>
      <c r="EM113" s="20"/>
      <c r="EN113" s="20"/>
      <c r="EO113" s="20"/>
      <c r="EP113" s="20"/>
      <c r="EQ113" s="20"/>
      <c r="ER113" s="20"/>
      <c r="ES113" s="20"/>
      <c r="ET113" s="20"/>
      <c r="EU113" s="20"/>
      <c r="EV113" s="20"/>
      <c r="EW113" s="20"/>
      <c r="EX113" s="20"/>
      <c r="EY113" s="20"/>
      <c r="EZ113" s="20"/>
      <c r="FA113" s="20"/>
      <c r="FB113" s="20"/>
      <c r="FC113" s="20"/>
      <c r="FD113" s="20"/>
      <c r="FE113" s="20"/>
      <c r="FF113" s="20"/>
      <c r="FG113" s="20"/>
      <c r="FH113" s="20"/>
      <c r="FI113" s="20"/>
      <c r="FJ113" s="20"/>
      <c r="FK113" s="20"/>
      <c r="FL113" s="20"/>
      <c r="FM113" s="20"/>
      <c r="FN113" s="20"/>
      <c r="FO113" s="20"/>
      <c r="FP113" s="20"/>
      <c r="FQ113" s="20"/>
      <c r="FR113" s="20"/>
      <c r="FS113" s="20"/>
      <c r="FT113" s="20"/>
      <c r="FU113" s="20"/>
      <c r="FV113" s="20"/>
      <c r="FW113" s="20"/>
      <c r="FX113" s="20"/>
      <c r="FY113" s="20"/>
      <c r="FZ113" s="20"/>
      <c r="GA113" s="20"/>
      <c r="GB113" s="20"/>
      <c r="GC113" s="20"/>
      <c r="GD113" s="20"/>
      <c r="GE113" s="20"/>
      <c r="GF113" s="20"/>
      <c r="GG113" s="20"/>
      <c r="GH113" s="20"/>
      <c r="GI113" s="20"/>
      <c r="GJ113" s="20"/>
      <c r="GK113" s="20"/>
      <c r="GL113" s="20"/>
      <c r="GM113" s="20"/>
      <c r="GN113" s="20"/>
      <c r="GO113" s="20"/>
      <c r="GP113" s="20"/>
      <c r="GQ113" s="20"/>
      <c r="GR113" s="20"/>
      <c r="GS113" s="20"/>
      <c r="GT113" s="20"/>
      <c r="GU113" s="20"/>
      <c r="GV113" s="20"/>
      <c r="GW113" s="20"/>
      <c r="GX113" s="20"/>
      <c r="GY113" s="20">
        <v>1999.16</v>
      </c>
      <c r="GZ113" s="20"/>
      <c r="HA113" s="20"/>
      <c r="HB113" s="20">
        <v>1999.16</v>
      </c>
      <c r="HC113" s="20"/>
      <c r="HD113" s="20"/>
      <c r="HE113" s="20"/>
      <c r="HF113" s="20">
        <v>1999.16</v>
      </c>
      <c r="HG113" s="20"/>
      <c r="HH113" s="20"/>
      <c r="HI113" s="20"/>
      <c r="HJ113" s="20"/>
      <c r="HK113" s="20"/>
      <c r="HL113" s="20">
        <v>1999.16</v>
      </c>
      <c r="HM113" s="20"/>
      <c r="HN113" s="20">
        <v>1999.16</v>
      </c>
      <c r="HO113" s="20"/>
      <c r="HP113" s="20"/>
      <c r="HQ113" s="20"/>
      <c r="HR113" s="20"/>
      <c r="HS113" s="20"/>
      <c r="HT113" s="20"/>
      <c r="HU113" s="20"/>
      <c r="HV113" s="20"/>
      <c r="HW113" s="20"/>
      <c r="HX113" s="20"/>
      <c r="HY113" s="20"/>
      <c r="HZ113" s="20"/>
      <c r="IA113" s="20"/>
      <c r="IB113" s="20"/>
      <c r="IC113" s="20"/>
      <c r="ID113" s="20"/>
      <c r="IE113" s="20"/>
      <c r="IF113" s="20"/>
      <c r="IG113" s="20"/>
      <c r="IH113" s="20"/>
      <c r="II113" s="20"/>
      <c r="IJ113" s="20"/>
      <c r="IK113" s="20"/>
      <c r="IL113" s="20"/>
      <c r="IM113" s="20"/>
      <c r="IN113" s="20"/>
      <c r="IO113" s="20"/>
      <c r="IP113" s="20"/>
      <c r="IQ113" s="20"/>
      <c r="IR113" s="20"/>
      <c r="IS113" s="20"/>
      <c r="IT113" s="20"/>
      <c r="IU113" s="20"/>
    </row>
    <row r="114" spans="1:255" x14ac:dyDescent="0.2">
      <c r="A114" s="79"/>
      <c r="B114" s="80"/>
      <c r="C114" s="80" t="s">
        <v>615</v>
      </c>
      <c r="D114" s="81"/>
      <c r="E114" s="82">
        <v>72</v>
      </c>
      <c r="F114" s="83" t="s">
        <v>614</v>
      </c>
      <c r="G114" s="84"/>
      <c r="H114" s="85">
        <v>21.63</v>
      </c>
      <c r="I114" s="85">
        <v>1189.58</v>
      </c>
      <c r="J114" s="87">
        <v>0.72</v>
      </c>
      <c r="K114" s="86">
        <v>39720</v>
      </c>
      <c r="O114" s="20"/>
      <c r="P114" s="20"/>
      <c r="Q114" s="20"/>
      <c r="R114" s="20"/>
      <c r="S114" s="20"/>
      <c r="T114" s="20">
        <v>1189.58</v>
      </c>
      <c r="U114" s="20">
        <v>39720</v>
      </c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>
        <v>1</v>
      </c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20"/>
      <c r="DH114" s="20"/>
      <c r="DI114" s="20"/>
      <c r="DJ114" s="20"/>
      <c r="DK114" s="20"/>
      <c r="DL114" s="20"/>
      <c r="DM114" s="20"/>
      <c r="DN114" s="20"/>
      <c r="DO114" s="20"/>
      <c r="DP114" s="20"/>
      <c r="DQ114" s="20">
        <v>1189.58</v>
      </c>
      <c r="DR114" s="20"/>
      <c r="DS114" s="20">
        <v>39720</v>
      </c>
      <c r="DT114" s="20"/>
      <c r="DU114" s="20"/>
      <c r="DV114" s="20"/>
      <c r="DW114" s="20"/>
      <c r="DX114" s="20"/>
      <c r="DY114" s="20"/>
      <c r="DZ114" s="20"/>
      <c r="EA114" s="20"/>
      <c r="EB114" s="20"/>
      <c r="EC114" s="20"/>
      <c r="ED114" s="20"/>
      <c r="EE114" s="20"/>
      <c r="EF114" s="20"/>
      <c r="EG114" s="20"/>
      <c r="EH114" s="20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20"/>
      <c r="FA114" s="20"/>
      <c r="FB114" s="20"/>
      <c r="FC114" s="20"/>
      <c r="FD114" s="20"/>
      <c r="FE114" s="20"/>
      <c r="FF114" s="20"/>
      <c r="FG114" s="20"/>
      <c r="FH114" s="20"/>
      <c r="FI114" s="20"/>
      <c r="FJ114" s="20"/>
      <c r="FK114" s="20"/>
      <c r="FL114" s="20"/>
      <c r="FM114" s="20"/>
      <c r="FN114" s="20"/>
      <c r="FO114" s="20"/>
      <c r="FP114" s="20"/>
      <c r="FQ114" s="20"/>
      <c r="FR114" s="20"/>
      <c r="FS114" s="20"/>
      <c r="FT114" s="20"/>
      <c r="FU114" s="20"/>
      <c r="FV114" s="20"/>
      <c r="FW114" s="20"/>
      <c r="FX114" s="20"/>
      <c r="FY114" s="20"/>
      <c r="FZ114" s="20"/>
      <c r="GA114" s="20"/>
      <c r="GB114" s="20"/>
      <c r="GC114" s="20"/>
      <c r="GD114" s="20"/>
      <c r="GE114" s="20"/>
      <c r="GF114" s="20"/>
      <c r="GG114" s="20"/>
      <c r="GH114" s="20"/>
      <c r="GI114" s="20"/>
      <c r="GJ114" s="20"/>
      <c r="GK114" s="20"/>
      <c r="GL114" s="20"/>
      <c r="GM114" s="20"/>
      <c r="GN114" s="20"/>
      <c r="GO114" s="20"/>
      <c r="GP114" s="20"/>
      <c r="GQ114" s="20"/>
      <c r="GR114" s="20"/>
      <c r="GS114" s="20"/>
      <c r="GT114" s="20"/>
      <c r="GU114" s="20"/>
      <c r="GV114" s="20"/>
      <c r="GW114" s="20"/>
      <c r="GX114" s="20"/>
      <c r="GY114" s="20"/>
      <c r="GZ114" s="20">
        <v>1189.58</v>
      </c>
      <c r="HA114" s="20"/>
      <c r="HB114" s="20">
        <v>1189.58</v>
      </c>
      <c r="HC114" s="20"/>
      <c r="HD114" s="20"/>
      <c r="HE114" s="20"/>
      <c r="HF114" s="20">
        <v>1189.58</v>
      </c>
      <c r="HG114" s="20"/>
      <c r="HH114" s="20"/>
      <c r="HI114" s="20"/>
      <c r="HJ114" s="20"/>
      <c r="HK114" s="20"/>
      <c r="HL114" s="20">
        <v>1189.58</v>
      </c>
      <c r="HM114" s="20"/>
      <c r="HN114" s="20">
        <v>1189.58</v>
      </c>
      <c r="HO114" s="20"/>
      <c r="HP114" s="20"/>
      <c r="HQ114" s="20"/>
      <c r="HR114" s="20"/>
      <c r="HS114" s="20"/>
      <c r="HT114" s="20"/>
      <c r="HU114" s="20"/>
      <c r="HV114" s="20"/>
      <c r="HW114" s="20"/>
      <c r="HX114" s="20"/>
      <c r="HY114" s="20"/>
      <c r="HZ114" s="20"/>
      <c r="IA114" s="20"/>
      <c r="IB114" s="20"/>
      <c r="IC114" s="20"/>
      <c r="ID114" s="20"/>
      <c r="IE114" s="20"/>
      <c r="IF114" s="20"/>
      <c r="IG114" s="20"/>
      <c r="IH114" s="20"/>
      <c r="II114" s="20"/>
      <c r="IJ114" s="20"/>
      <c r="IK114" s="20"/>
      <c r="IL114" s="20"/>
      <c r="IM114" s="20"/>
      <c r="IN114" s="20"/>
      <c r="IO114" s="20"/>
      <c r="IP114" s="20"/>
      <c r="IQ114" s="20"/>
      <c r="IR114" s="20"/>
      <c r="IS114" s="20"/>
      <c r="IT114" s="20"/>
      <c r="IU114" s="20"/>
    </row>
    <row r="115" spans="1:255" x14ac:dyDescent="0.2">
      <c r="A115" s="71"/>
      <c r="B115" s="72"/>
      <c r="C115" s="72" t="s">
        <v>616</v>
      </c>
      <c r="D115" s="73" t="s">
        <v>617</v>
      </c>
      <c r="E115" s="74">
        <v>3.12</v>
      </c>
      <c r="F115" s="75"/>
      <c r="G115" s="76" t="s">
        <v>78</v>
      </c>
      <c r="H115" s="75">
        <v>3.28</v>
      </c>
      <c r="I115" s="88">
        <v>180.18</v>
      </c>
      <c r="J115" s="77"/>
      <c r="K115" s="78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  <c r="BL115" s="20"/>
      <c r="BM115" s="20"/>
      <c r="BN115" s="20"/>
      <c r="BO115" s="20"/>
      <c r="BP115" s="20"/>
      <c r="BQ115" s="20"/>
      <c r="BR115" s="20"/>
      <c r="BS115" s="20"/>
      <c r="BT115" s="20"/>
      <c r="BU115" s="20"/>
      <c r="BV115" s="20"/>
      <c r="BW115" s="20"/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0"/>
      <c r="CO115" s="20"/>
      <c r="CP115" s="20"/>
      <c r="CQ115" s="20"/>
      <c r="CR115" s="20"/>
      <c r="CS115" s="20"/>
      <c r="CT115" s="20"/>
      <c r="CU115" s="20"/>
      <c r="CV115" s="20"/>
      <c r="CW115" s="20"/>
      <c r="CX115" s="20"/>
      <c r="CY115" s="20"/>
      <c r="CZ115" s="20"/>
      <c r="DA115" s="20"/>
      <c r="DB115" s="20"/>
      <c r="DC115" s="20"/>
      <c r="DD115" s="20"/>
      <c r="DE115" s="20"/>
      <c r="DF115" s="20"/>
      <c r="DG115" s="20"/>
      <c r="DH115" s="20"/>
      <c r="DI115" s="20"/>
      <c r="DJ115" s="20"/>
      <c r="DK115" s="20"/>
      <c r="DL115" s="20"/>
      <c r="DM115" s="20"/>
      <c r="DN115" s="20"/>
      <c r="DO115" s="20"/>
      <c r="DP115" s="20"/>
      <c r="DQ115" s="20"/>
      <c r="DR115" s="20"/>
      <c r="DS115" s="20"/>
      <c r="DT115" s="20"/>
      <c r="DU115" s="20"/>
      <c r="DV115" s="20"/>
      <c r="DW115" s="20"/>
      <c r="DX115" s="20"/>
      <c r="DY115" s="20"/>
      <c r="DZ115" s="20"/>
      <c r="EA115" s="20"/>
      <c r="EB115" s="20"/>
      <c r="EC115" s="20"/>
      <c r="ED115" s="20"/>
      <c r="EE115" s="20"/>
      <c r="EF115" s="20"/>
      <c r="EG115" s="20"/>
      <c r="EH115" s="20"/>
      <c r="EI115" s="20"/>
      <c r="EJ115" s="20"/>
      <c r="EK115" s="20"/>
      <c r="EL115" s="20"/>
      <c r="EM115" s="20"/>
      <c r="EN115" s="20"/>
      <c r="EO115" s="20"/>
      <c r="EP115" s="20"/>
      <c r="EQ115" s="20"/>
      <c r="ER115" s="20"/>
      <c r="ES115" s="20"/>
      <c r="ET115" s="20"/>
      <c r="EU115" s="20"/>
      <c r="EV115" s="20"/>
      <c r="EW115" s="20"/>
      <c r="EX115" s="20"/>
      <c r="EY115" s="20"/>
      <c r="EZ115" s="20"/>
      <c r="FA115" s="20"/>
      <c r="FB115" s="20"/>
      <c r="FC115" s="20"/>
      <c r="FD115" s="20"/>
      <c r="FE115" s="20"/>
      <c r="FF115" s="20"/>
      <c r="FG115" s="20"/>
      <c r="FH115" s="20"/>
      <c r="FI115" s="20"/>
      <c r="FJ115" s="20"/>
      <c r="FK115" s="20"/>
      <c r="FL115" s="20"/>
      <c r="FM115" s="20"/>
      <c r="FN115" s="20"/>
      <c r="FO115" s="20"/>
      <c r="FP115" s="20"/>
      <c r="FQ115" s="20"/>
      <c r="FR115" s="20"/>
      <c r="FS115" s="20"/>
      <c r="FT115" s="20"/>
      <c r="FU115" s="20"/>
      <c r="FV115" s="20"/>
      <c r="FW115" s="20"/>
      <c r="FX115" s="20"/>
      <c r="FY115" s="20"/>
      <c r="FZ115" s="20"/>
      <c r="GA115" s="20"/>
      <c r="GB115" s="20"/>
      <c r="GC115" s="20"/>
      <c r="GD115" s="20"/>
      <c r="GE115" s="20"/>
      <c r="GF115" s="20"/>
      <c r="GG115" s="20"/>
      <c r="GH115" s="20"/>
      <c r="GI115" s="20"/>
      <c r="GJ115" s="20"/>
      <c r="GK115" s="20"/>
      <c r="GL115" s="20"/>
      <c r="GM115" s="20"/>
      <c r="GN115" s="20"/>
      <c r="GO115" s="20"/>
      <c r="GP115" s="20"/>
      <c r="GQ115" s="20"/>
      <c r="GR115" s="20"/>
      <c r="GS115" s="20"/>
      <c r="GT115" s="20"/>
      <c r="GU115" s="20"/>
      <c r="GV115" s="20"/>
      <c r="GW115" s="20"/>
      <c r="GX115" s="20"/>
      <c r="GY115" s="20"/>
      <c r="GZ115" s="20"/>
      <c r="HA115" s="20"/>
      <c r="HB115" s="20"/>
      <c r="HC115" s="20"/>
      <c r="HD115" s="20"/>
      <c r="HE115" s="20"/>
      <c r="HF115" s="20"/>
      <c r="HG115" s="20"/>
      <c r="HH115" s="20"/>
      <c r="HI115" s="20"/>
      <c r="HJ115" s="20"/>
      <c r="HK115" s="20"/>
      <c r="HL115" s="20"/>
      <c r="HM115" s="20"/>
      <c r="HN115" s="20"/>
      <c r="HO115" s="20"/>
      <c r="HP115" s="20"/>
      <c r="HQ115" s="20"/>
      <c r="HR115" s="20"/>
      <c r="HS115" s="20"/>
      <c r="HT115" s="20"/>
      <c r="HU115" s="20"/>
      <c r="HV115" s="20"/>
      <c r="HW115" s="20"/>
      <c r="HX115" s="20"/>
      <c r="HY115" s="20"/>
      <c r="HZ115" s="20"/>
      <c r="IA115" s="20"/>
      <c r="IB115" s="20"/>
      <c r="IC115" s="20"/>
      <c r="ID115" s="20"/>
      <c r="IE115" s="20"/>
      <c r="IF115" s="20"/>
      <c r="IG115" s="20"/>
      <c r="IH115" s="20"/>
      <c r="II115" s="20"/>
      <c r="IJ115" s="20"/>
      <c r="IK115" s="20"/>
      <c r="IL115" s="20"/>
      <c r="IM115" s="20"/>
      <c r="IN115" s="20"/>
      <c r="IO115" s="20"/>
      <c r="IP115" s="20"/>
      <c r="IQ115" s="20"/>
      <c r="IR115" s="20"/>
      <c r="IS115" s="20"/>
      <c r="IT115" s="20"/>
      <c r="IU115" s="20"/>
    </row>
    <row r="116" spans="1:255" ht="24" x14ac:dyDescent="0.2">
      <c r="A116" s="133" t="s">
        <v>70</v>
      </c>
      <c r="B116" s="134" t="s">
        <v>35</v>
      </c>
      <c r="C116" s="135" t="s">
        <v>71</v>
      </c>
      <c r="D116" s="136" t="s">
        <v>23</v>
      </c>
      <c r="E116" s="137">
        <v>55</v>
      </c>
      <c r="F116" s="109">
        <v>13453.37</v>
      </c>
      <c r="G116" s="65"/>
      <c r="H116" s="109">
        <v>13453.37</v>
      </c>
      <c r="I116" s="138">
        <v>81222.28</v>
      </c>
      <c r="J116" s="66">
        <v>9.11</v>
      </c>
      <c r="K116" s="139">
        <v>739935</v>
      </c>
      <c r="L116" s="20"/>
      <c r="M116" s="20"/>
      <c r="N116" s="20"/>
      <c r="O116" s="20"/>
      <c r="P116" s="20"/>
      <c r="Q116" s="20"/>
      <c r="R116" s="20"/>
      <c r="S116" s="20"/>
      <c r="T116" s="20">
        <v>81222.28</v>
      </c>
      <c r="U116" s="20">
        <v>739935</v>
      </c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  <c r="CU116" s="20"/>
      <c r="CV116" s="20">
        <v>1</v>
      </c>
      <c r="CW116" s="20"/>
      <c r="CX116" s="20"/>
      <c r="CY116" s="20"/>
      <c r="CZ116" s="20"/>
      <c r="DA116" s="20"/>
      <c r="DB116" s="20"/>
      <c r="DC116" s="20"/>
      <c r="DD116" s="20"/>
      <c r="DE116" s="20">
        <v>739935</v>
      </c>
      <c r="DF116" s="20"/>
      <c r="DG116" s="20"/>
      <c r="DH116" s="20"/>
      <c r="DI116" s="20"/>
      <c r="DJ116" s="20"/>
      <c r="DK116" s="20">
        <v>81222.28</v>
      </c>
      <c r="DL116" s="20"/>
      <c r="DM116" s="20">
        <v>739935</v>
      </c>
      <c r="DN116" s="20"/>
      <c r="DO116" s="20"/>
      <c r="DP116" s="20"/>
      <c r="DQ116" s="20"/>
      <c r="DR116" s="20"/>
      <c r="DS116" s="20"/>
      <c r="DT116" s="20"/>
      <c r="DU116" s="20"/>
      <c r="DV116" s="20"/>
      <c r="DW116" s="20"/>
      <c r="DX116" s="20"/>
      <c r="DY116" s="20"/>
      <c r="DZ116" s="20"/>
      <c r="EA116" s="20"/>
      <c r="EB116" s="20"/>
      <c r="EC116" s="20"/>
      <c r="ED116" s="20"/>
      <c r="EE116" s="20"/>
      <c r="EF116" s="20"/>
      <c r="EG116" s="20"/>
      <c r="EH116" s="20"/>
      <c r="EI116" s="20"/>
      <c r="EJ116" s="20"/>
      <c r="EK116" s="20"/>
      <c r="EL116" s="20"/>
      <c r="EM116" s="20"/>
      <c r="EN116" s="20"/>
      <c r="EO116" s="20"/>
      <c r="EP116" s="20"/>
      <c r="EQ116" s="20"/>
      <c r="ER116" s="20"/>
      <c r="ES116" s="20"/>
      <c r="ET116" s="20"/>
      <c r="EU116" s="20"/>
      <c r="EV116" s="20"/>
      <c r="EW116" s="20"/>
      <c r="EX116" s="20"/>
      <c r="EY116" s="20"/>
      <c r="EZ116" s="20"/>
      <c r="FA116" s="20"/>
      <c r="FB116" s="20"/>
      <c r="FC116" s="20"/>
      <c r="FD116" s="20"/>
      <c r="FE116" s="20"/>
      <c r="FF116" s="20"/>
      <c r="FG116" s="20"/>
      <c r="FH116" s="20"/>
      <c r="FI116" s="20"/>
      <c r="FJ116" s="20"/>
      <c r="FK116" s="20"/>
      <c r="FL116" s="20"/>
      <c r="FM116" s="20"/>
      <c r="FN116" s="20"/>
      <c r="FO116" s="20"/>
      <c r="FP116" s="20"/>
      <c r="FQ116" s="20"/>
      <c r="FR116" s="20"/>
      <c r="FS116" s="20"/>
      <c r="FT116" s="20"/>
      <c r="FU116" s="20"/>
      <c r="FV116" s="20"/>
      <c r="FW116" s="20"/>
      <c r="FX116" s="20"/>
      <c r="FY116" s="20"/>
      <c r="FZ116" s="20"/>
      <c r="GA116" s="20"/>
      <c r="GB116" s="20"/>
      <c r="GC116" s="20"/>
      <c r="GD116" s="20"/>
      <c r="GE116" s="20"/>
      <c r="GF116" s="20"/>
      <c r="GG116" s="20"/>
      <c r="GH116" s="20"/>
      <c r="GI116" s="20"/>
      <c r="GJ116" s="20">
        <v>81222.28</v>
      </c>
      <c r="GK116" s="20"/>
      <c r="GL116" s="20"/>
      <c r="GM116" s="20"/>
      <c r="GN116" s="20">
        <v>81222.28</v>
      </c>
      <c r="GO116" s="20"/>
      <c r="GP116" s="20">
        <v>81222.28</v>
      </c>
      <c r="GQ116" s="20">
        <v>81222.28</v>
      </c>
      <c r="GR116" s="20"/>
      <c r="GS116" s="20">
        <v>81222.28</v>
      </c>
      <c r="GT116" s="20"/>
      <c r="GU116" s="20"/>
      <c r="GV116" s="20"/>
      <c r="GW116" s="20"/>
      <c r="GX116" s="20"/>
      <c r="GY116" s="20"/>
      <c r="GZ116" s="20"/>
      <c r="HA116" s="20"/>
      <c r="HB116" s="20">
        <v>81222.28</v>
      </c>
      <c r="HC116" s="20"/>
      <c r="HD116" s="20"/>
      <c r="HE116" s="20"/>
      <c r="HF116" s="20">
        <v>81222.28</v>
      </c>
      <c r="HG116" s="20"/>
      <c r="HH116" s="20"/>
      <c r="HI116" s="20"/>
      <c r="HJ116" s="20"/>
      <c r="HK116" s="20"/>
      <c r="HL116" s="20">
        <v>81222.28</v>
      </c>
      <c r="HM116" s="20"/>
      <c r="HN116" s="20">
        <v>81222.28</v>
      </c>
      <c r="HO116" s="20"/>
      <c r="HP116" s="20"/>
      <c r="HQ116" s="20"/>
      <c r="HR116" s="20"/>
      <c r="HS116" s="20"/>
      <c r="HT116" s="20"/>
      <c r="HU116" s="20"/>
      <c r="HV116" s="20"/>
      <c r="HW116" s="20"/>
      <c r="HX116" s="20"/>
      <c r="HY116" s="20">
        <v>81222.28</v>
      </c>
      <c r="HZ116" s="20"/>
      <c r="IA116" s="20"/>
      <c r="IB116" s="20"/>
      <c r="IC116" s="20"/>
      <c r="ID116" s="20"/>
      <c r="IE116" s="20"/>
      <c r="IF116" s="20"/>
      <c r="IG116" s="20"/>
      <c r="IH116" s="20"/>
      <c r="II116" s="20"/>
      <c r="IJ116" s="20"/>
      <c r="IK116" s="20"/>
      <c r="IL116" s="20"/>
      <c r="IM116" s="20"/>
      <c r="IN116" s="20"/>
      <c r="IO116" s="20"/>
      <c r="IP116" s="20"/>
      <c r="IQ116" s="20"/>
      <c r="IR116" s="20"/>
      <c r="IS116" s="20"/>
      <c r="IT116" s="20"/>
      <c r="IU116" s="20"/>
    </row>
    <row r="117" spans="1:255" x14ac:dyDescent="0.2">
      <c r="A117" s="89"/>
      <c r="B117" s="103" t="s">
        <v>619</v>
      </c>
      <c r="C117" s="103" t="s">
        <v>634</v>
      </c>
      <c r="D117" s="29"/>
      <c r="E117" s="29"/>
      <c r="F117" s="29"/>
      <c r="G117" s="29"/>
      <c r="H117" s="29"/>
      <c r="I117" s="29"/>
      <c r="J117" s="29"/>
      <c r="K117" s="90"/>
    </row>
    <row r="118" spans="1:255" ht="13.5" thickBot="1" x14ac:dyDescent="0.25">
      <c r="A118" s="140"/>
      <c r="B118" s="141"/>
      <c r="C118" s="141" t="s">
        <v>632</v>
      </c>
      <c r="D118" s="141"/>
      <c r="E118" s="141"/>
      <c r="F118" s="141"/>
      <c r="G118" s="141"/>
      <c r="H118" s="191">
        <v>83590.58</v>
      </c>
      <c r="I118" s="192"/>
      <c r="J118" s="191">
        <v>761510</v>
      </c>
      <c r="K118" s="193"/>
      <c r="L118" s="132"/>
      <c r="M118" s="132"/>
      <c r="N118" s="132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20"/>
      <c r="CV118" s="20"/>
      <c r="CW118" s="20"/>
      <c r="CX118" s="20"/>
      <c r="CY118" s="20"/>
      <c r="CZ118" s="20"/>
      <c r="DA118" s="20"/>
      <c r="DB118" s="20"/>
      <c r="DC118" s="20"/>
      <c r="DD118" s="20"/>
      <c r="DE118" s="20"/>
      <c r="DF118" s="20"/>
      <c r="DG118" s="20"/>
      <c r="DH118" s="20"/>
      <c r="DI118" s="20"/>
      <c r="DJ118" s="20"/>
      <c r="DK118" s="20"/>
      <c r="DL118" s="20"/>
      <c r="DM118" s="20"/>
      <c r="DN118" s="20"/>
      <c r="DO118" s="20"/>
      <c r="DP118" s="20"/>
      <c r="DQ118" s="20"/>
      <c r="DR118" s="20"/>
      <c r="DS118" s="20"/>
      <c r="DT118" s="20"/>
      <c r="DU118" s="20"/>
      <c r="DV118" s="20"/>
      <c r="DW118" s="20"/>
      <c r="DX118" s="20"/>
      <c r="DY118" s="20"/>
      <c r="DZ118" s="20"/>
      <c r="EA118" s="20"/>
      <c r="EB118" s="20"/>
      <c r="EC118" s="20"/>
      <c r="ED118" s="20"/>
      <c r="EE118" s="20"/>
      <c r="EF118" s="20"/>
      <c r="EG118" s="20"/>
      <c r="EH118" s="20"/>
      <c r="EI118" s="20"/>
      <c r="EJ118" s="20"/>
      <c r="EK118" s="20"/>
      <c r="EL118" s="20"/>
      <c r="EM118" s="20"/>
      <c r="EN118" s="20"/>
      <c r="EO118" s="20"/>
      <c r="EP118" s="20"/>
      <c r="EQ118" s="20"/>
      <c r="ER118" s="20"/>
      <c r="ES118" s="20"/>
      <c r="ET118" s="20"/>
      <c r="EU118" s="20"/>
      <c r="EV118" s="20"/>
      <c r="EW118" s="20"/>
      <c r="EX118" s="20"/>
      <c r="EY118" s="20"/>
      <c r="EZ118" s="20"/>
      <c r="FA118" s="20"/>
      <c r="FB118" s="20"/>
      <c r="FC118" s="20"/>
      <c r="FD118" s="20"/>
      <c r="FE118" s="20"/>
      <c r="FF118" s="20"/>
      <c r="FG118" s="20"/>
      <c r="FH118" s="20"/>
      <c r="FI118" s="20"/>
      <c r="FJ118" s="20"/>
      <c r="FK118" s="20"/>
      <c r="FL118" s="20"/>
      <c r="FM118" s="20"/>
      <c r="FN118" s="20"/>
      <c r="FO118" s="20"/>
      <c r="FP118" s="20"/>
      <c r="FQ118" s="20"/>
      <c r="FR118" s="20"/>
      <c r="FS118" s="20"/>
      <c r="FT118" s="20"/>
      <c r="FU118" s="20"/>
      <c r="FV118" s="20"/>
      <c r="FW118" s="20"/>
      <c r="FX118" s="20"/>
      <c r="FY118" s="20"/>
      <c r="FZ118" s="20"/>
      <c r="GA118" s="20"/>
      <c r="GB118" s="20"/>
      <c r="GC118" s="20"/>
      <c r="GD118" s="20"/>
      <c r="GE118" s="20"/>
      <c r="GF118" s="20"/>
      <c r="GG118" s="20"/>
      <c r="GH118" s="20"/>
      <c r="GI118" s="20"/>
      <c r="GJ118" s="20"/>
      <c r="GK118" s="20"/>
      <c r="GL118" s="20"/>
      <c r="GM118" s="20"/>
      <c r="GN118" s="20"/>
      <c r="GO118" s="20"/>
      <c r="GP118" s="20"/>
      <c r="GQ118" s="20"/>
      <c r="GR118" s="20"/>
      <c r="GS118" s="20"/>
      <c r="GT118" s="20"/>
      <c r="GU118" s="20"/>
      <c r="GV118" s="20"/>
      <c r="GW118" s="20"/>
      <c r="GX118" s="20"/>
      <c r="GY118" s="20"/>
      <c r="GZ118" s="20"/>
      <c r="HA118" s="20"/>
      <c r="HB118" s="20"/>
      <c r="HC118" s="20"/>
      <c r="HD118" s="20"/>
      <c r="HE118" s="20"/>
      <c r="HF118" s="20"/>
      <c r="HG118" s="20"/>
      <c r="HH118" s="20"/>
      <c r="HI118" s="20"/>
      <c r="HJ118" s="20"/>
      <c r="HK118" s="20"/>
      <c r="HL118" s="20"/>
      <c r="HM118" s="20"/>
      <c r="HN118" s="20"/>
      <c r="HO118" s="20"/>
      <c r="HP118" s="20"/>
      <c r="HQ118" s="20"/>
      <c r="HR118" s="20"/>
      <c r="HS118" s="20"/>
      <c r="HT118" s="20"/>
      <c r="HU118" s="20"/>
      <c r="HV118" s="20"/>
      <c r="HW118" s="20"/>
      <c r="HX118" s="20"/>
      <c r="HY118" s="20"/>
      <c r="HZ118" s="20"/>
      <c r="IA118" s="20"/>
      <c r="IB118" s="20"/>
      <c r="IC118" s="20"/>
      <c r="ID118" s="20"/>
      <c r="IE118" s="20"/>
      <c r="IF118" s="20"/>
      <c r="IG118" s="20"/>
      <c r="IH118" s="20"/>
      <c r="II118" s="20"/>
      <c r="IJ118" s="20"/>
      <c r="IK118" s="20"/>
      <c r="IL118" s="20"/>
      <c r="IM118" s="20"/>
      <c r="IN118" s="20"/>
      <c r="IO118" s="20"/>
      <c r="IP118" s="20"/>
      <c r="IQ118" s="20"/>
      <c r="IR118" s="20"/>
      <c r="IS118" s="20"/>
      <c r="IT118" s="20"/>
      <c r="IU118" s="20"/>
    </row>
    <row r="119" spans="1:255" x14ac:dyDescent="0.2">
      <c r="A119" s="113"/>
      <c r="B119" s="112"/>
      <c r="C119" s="112" t="s">
        <v>622</v>
      </c>
      <c r="D119" s="112"/>
      <c r="E119" s="112"/>
      <c r="F119" s="112"/>
      <c r="G119" s="112"/>
      <c r="H119" s="185">
        <v>88782.97</v>
      </c>
      <c r="I119" s="186"/>
      <c r="J119" s="185">
        <v>927089</v>
      </c>
      <c r="K119" s="187"/>
      <c r="O119" s="20"/>
      <c r="P119" s="20"/>
      <c r="Q119" s="20"/>
      <c r="R119" s="20">
        <v>88782.97</v>
      </c>
      <c r="S119" s="20">
        <v>927089</v>
      </c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/>
      <c r="BS119" s="20"/>
      <c r="BT119" s="20"/>
      <c r="BU119" s="20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0"/>
      <c r="CY119" s="20"/>
      <c r="CZ119" s="20"/>
      <c r="DA119" s="20"/>
      <c r="DB119" s="20"/>
      <c r="DC119" s="20"/>
      <c r="DD119" s="20"/>
      <c r="DE119" s="20"/>
      <c r="DF119" s="20"/>
      <c r="DG119" s="20"/>
      <c r="DH119" s="20"/>
      <c r="DI119" s="20"/>
      <c r="DJ119" s="20"/>
      <c r="DK119" s="20"/>
      <c r="DL119" s="20"/>
      <c r="DM119" s="20"/>
      <c r="DN119" s="20"/>
      <c r="DO119" s="20"/>
      <c r="DP119" s="20"/>
      <c r="DQ119" s="20"/>
      <c r="DR119" s="20"/>
      <c r="DS119" s="20"/>
      <c r="DT119" s="20"/>
      <c r="DU119" s="20"/>
      <c r="DV119" s="20"/>
      <c r="DW119" s="20"/>
      <c r="DX119" s="20"/>
      <c r="DY119" s="20"/>
      <c r="DZ119" s="20"/>
      <c r="EA119" s="20"/>
      <c r="EB119" s="20"/>
      <c r="EC119" s="20"/>
      <c r="ED119" s="20"/>
      <c r="EE119" s="20"/>
      <c r="EF119" s="20"/>
      <c r="EG119" s="20"/>
      <c r="EH119" s="20"/>
      <c r="EI119" s="20"/>
      <c r="EJ119" s="20"/>
      <c r="EK119" s="20"/>
      <c r="EL119" s="20"/>
      <c r="EM119" s="20"/>
      <c r="EN119" s="20"/>
      <c r="EO119" s="20"/>
      <c r="EP119" s="20"/>
      <c r="EQ119" s="20"/>
      <c r="ER119" s="20"/>
      <c r="ES119" s="20"/>
      <c r="ET119" s="20"/>
      <c r="EU119" s="20"/>
      <c r="EV119" s="20"/>
      <c r="EW119" s="20"/>
      <c r="EX119" s="20"/>
      <c r="EY119" s="20"/>
      <c r="EZ119" s="20"/>
      <c r="FA119" s="20"/>
      <c r="FB119" s="20"/>
      <c r="FC119" s="20"/>
      <c r="FD119" s="20"/>
      <c r="FE119" s="20"/>
      <c r="FF119" s="20"/>
      <c r="FG119" s="20"/>
      <c r="FH119" s="20"/>
      <c r="FI119" s="20"/>
      <c r="FJ119" s="20"/>
      <c r="FK119" s="20"/>
      <c r="FL119" s="20"/>
      <c r="FM119" s="20"/>
      <c r="FN119" s="20"/>
      <c r="FO119" s="20"/>
      <c r="FP119" s="20"/>
      <c r="FQ119" s="20"/>
      <c r="FR119" s="20"/>
      <c r="FS119" s="20"/>
      <c r="FT119" s="20"/>
      <c r="FU119" s="20"/>
      <c r="FV119" s="20"/>
      <c r="FW119" s="20"/>
      <c r="FX119" s="20"/>
      <c r="FY119" s="20"/>
      <c r="FZ119" s="20"/>
      <c r="GA119" s="20"/>
      <c r="GB119" s="20"/>
      <c r="GC119" s="20"/>
      <c r="GD119" s="20"/>
      <c r="GE119" s="20"/>
      <c r="GF119" s="20"/>
      <c r="GG119" s="20"/>
      <c r="GH119" s="20"/>
      <c r="GI119" s="20"/>
      <c r="GJ119" s="20"/>
      <c r="GK119" s="20"/>
      <c r="GL119" s="20"/>
      <c r="GM119" s="20"/>
      <c r="GN119" s="20"/>
      <c r="GO119" s="20"/>
      <c r="GP119" s="20"/>
      <c r="GQ119" s="20"/>
      <c r="GR119" s="20"/>
      <c r="GS119" s="20"/>
      <c r="GT119" s="20"/>
      <c r="GU119" s="20"/>
      <c r="GV119" s="20"/>
      <c r="GW119" s="20"/>
      <c r="GX119" s="20"/>
      <c r="GY119" s="20"/>
      <c r="GZ119" s="20"/>
      <c r="HA119" s="20">
        <v>88782.97</v>
      </c>
      <c r="HB119" s="20"/>
      <c r="HC119" s="20"/>
      <c r="HD119" s="20"/>
      <c r="HE119" s="20"/>
      <c r="HF119" s="20"/>
      <c r="HG119" s="20"/>
      <c r="HH119" s="20"/>
      <c r="HI119" s="20"/>
      <c r="HJ119" s="20"/>
      <c r="HK119" s="20"/>
      <c r="HL119" s="20"/>
      <c r="HM119" s="20"/>
      <c r="HN119" s="20"/>
      <c r="HO119" s="20"/>
      <c r="HP119" s="20"/>
      <c r="HQ119" s="20"/>
      <c r="HR119" s="20"/>
      <c r="HS119" s="20"/>
      <c r="HT119" s="20"/>
      <c r="HU119" s="20"/>
      <c r="HV119" s="20"/>
      <c r="HW119" s="20"/>
      <c r="HX119" s="20"/>
      <c r="HY119" s="20"/>
      <c r="HZ119" s="20"/>
      <c r="IA119" s="20"/>
      <c r="IB119" s="20"/>
      <c r="IC119" s="20"/>
      <c r="ID119" s="20"/>
      <c r="IE119" s="20"/>
      <c r="IF119" s="20"/>
      <c r="IG119" s="20"/>
      <c r="IH119" s="20"/>
      <c r="II119" s="20"/>
      <c r="IJ119" s="20"/>
      <c r="IK119" s="20"/>
      <c r="IL119" s="20"/>
      <c r="IM119" s="20"/>
      <c r="IN119" s="20"/>
      <c r="IO119" s="20"/>
      <c r="IP119" s="20"/>
      <c r="IQ119" s="20"/>
      <c r="IR119" s="20"/>
      <c r="IS119" s="20"/>
      <c r="IT119" s="20"/>
      <c r="IU119" s="20"/>
    </row>
    <row r="120" spans="1:255" x14ac:dyDescent="0.2">
      <c r="A120" s="70"/>
      <c r="B120" s="69"/>
      <c r="C120" s="69"/>
      <c r="D120" s="69"/>
      <c r="E120" s="69"/>
      <c r="F120" s="69"/>
      <c r="G120" s="69"/>
      <c r="H120" s="188"/>
      <c r="I120" s="189"/>
      <c r="J120" s="188"/>
      <c r="K120" s="190"/>
    </row>
    <row r="121" spans="1:255" ht="48" x14ac:dyDescent="0.2">
      <c r="A121" s="116">
        <v>6</v>
      </c>
      <c r="B121" s="123" t="s">
        <v>74</v>
      </c>
      <c r="C121" s="117" t="s">
        <v>635</v>
      </c>
      <c r="D121" s="118" t="s">
        <v>23</v>
      </c>
      <c r="E121" s="119">
        <v>3</v>
      </c>
      <c r="F121" s="120">
        <v>68.919999999999987</v>
      </c>
      <c r="G121" s="124" t="s">
        <v>6</v>
      </c>
      <c r="H121" s="120"/>
      <c r="I121" s="121">
        <v>315.65999999999997</v>
      </c>
      <c r="J121" s="97"/>
      <c r="K121" s="122">
        <v>10229</v>
      </c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0"/>
      <c r="CY121" s="20"/>
      <c r="CZ121" s="20"/>
      <c r="DA121" s="20"/>
      <c r="DB121" s="20"/>
      <c r="DC121" s="20"/>
      <c r="DD121" s="20"/>
      <c r="DE121" s="20"/>
      <c r="DF121" s="20"/>
      <c r="DG121" s="20"/>
      <c r="DH121" s="20"/>
      <c r="DI121" s="20"/>
      <c r="DJ121" s="20"/>
      <c r="DK121" s="20"/>
      <c r="DL121" s="20"/>
      <c r="DM121" s="20"/>
      <c r="DN121" s="20"/>
      <c r="DO121" s="20"/>
      <c r="DP121" s="20"/>
      <c r="DQ121" s="20"/>
      <c r="DR121" s="20"/>
      <c r="DS121" s="20"/>
      <c r="DT121" s="20"/>
      <c r="DU121" s="20"/>
      <c r="DV121" s="20"/>
      <c r="DW121" s="20"/>
      <c r="DX121" s="20"/>
      <c r="DY121" s="20"/>
      <c r="DZ121" s="20"/>
      <c r="EA121" s="20"/>
      <c r="EB121" s="20"/>
      <c r="EC121" s="20"/>
      <c r="ED121" s="20"/>
      <c r="EE121" s="20"/>
      <c r="EF121" s="20"/>
      <c r="EG121" s="20"/>
      <c r="EH121" s="20"/>
      <c r="EI121" s="20"/>
      <c r="EJ121" s="20"/>
      <c r="EK121" s="20"/>
      <c r="EL121" s="20"/>
      <c r="EM121" s="20"/>
      <c r="EN121" s="20"/>
      <c r="EO121" s="20"/>
      <c r="EP121" s="20"/>
      <c r="EQ121" s="20"/>
      <c r="ER121" s="20"/>
      <c r="ES121" s="20"/>
      <c r="ET121" s="20"/>
      <c r="EU121" s="20"/>
      <c r="EV121" s="20"/>
      <c r="EW121" s="20"/>
      <c r="EX121" s="20"/>
      <c r="EY121" s="20"/>
      <c r="EZ121" s="20"/>
      <c r="FA121" s="20"/>
      <c r="FB121" s="20"/>
      <c r="FC121" s="20"/>
      <c r="FD121" s="20"/>
      <c r="FE121" s="20"/>
      <c r="FF121" s="20"/>
      <c r="FG121" s="20"/>
      <c r="FH121" s="20"/>
      <c r="FI121" s="20"/>
      <c r="FJ121" s="20"/>
      <c r="FK121" s="20"/>
      <c r="FL121" s="20"/>
      <c r="FM121" s="20"/>
      <c r="FN121" s="20"/>
      <c r="FO121" s="20"/>
      <c r="FP121" s="20"/>
      <c r="FQ121" s="20"/>
      <c r="FR121" s="20"/>
      <c r="FS121" s="20"/>
      <c r="FT121" s="20"/>
      <c r="FU121" s="20"/>
      <c r="FV121" s="20"/>
      <c r="FW121" s="20"/>
      <c r="FX121" s="20"/>
      <c r="FY121" s="20"/>
      <c r="FZ121" s="20"/>
      <c r="GA121" s="20"/>
      <c r="GB121" s="20"/>
      <c r="GC121" s="20"/>
      <c r="GD121" s="20"/>
      <c r="GE121" s="20"/>
      <c r="GF121" s="20"/>
      <c r="GG121" s="20"/>
      <c r="GH121" s="20"/>
      <c r="GI121" s="20"/>
      <c r="GJ121" s="20"/>
      <c r="GK121" s="20"/>
      <c r="GL121" s="20"/>
      <c r="GM121" s="20"/>
      <c r="GN121" s="20"/>
      <c r="GO121" s="20"/>
      <c r="GP121" s="20"/>
      <c r="GQ121" s="20"/>
      <c r="GR121" s="20"/>
      <c r="GS121" s="20"/>
      <c r="GT121" s="20"/>
      <c r="GU121" s="20"/>
      <c r="GV121" s="20"/>
      <c r="GW121" s="20"/>
      <c r="GX121" s="20"/>
      <c r="GY121" s="20"/>
      <c r="GZ121" s="20"/>
      <c r="HA121" s="20"/>
      <c r="HB121" s="20"/>
      <c r="HC121" s="20"/>
      <c r="HD121" s="20"/>
      <c r="HE121" s="20"/>
      <c r="HF121" s="20"/>
      <c r="HG121" s="20"/>
      <c r="HH121" s="20"/>
      <c r="HI121" s="20"/>
      <c r="HJ121" s="20"/>
      <c r="HK121" s="20"/>
      <c r="HL121" s="20"/>
      <c r="HM121" s="20"/>
      <c r="HN121" s="20"/>
      <c r="HO121" s="20"/>
      <c r="HP121" s="20"/>
      <c r="HQ121" s="20"/>
      <c r="HR121" s="20"/>
      <c r="HS121" s="20"/>
      <c r="HT121" s="20"/>
      <c r="HU121" s="20"/>
      <c r="HV121" s="20"/>
      <c r="HW121" s="20"/>
      <c r="HX121" s="20"/>
      <c r="HY121" s="20"/>
      <c r="HZ121" s="20"/>
      <c r="IA121" s="20"/>
      <c r="IB121" s="20"/>
      <c r="IC121" s="20"/>
      <c r="ID121" s="20"/>
      <c r="IE121" s="20"/>
      <c r="IF121" s="20"/>
      <c r="IG121" s="20"/>
      <c r="IH121" s="20"/>
      <c r="II121" s="20"/>
      <c r="IJ121" s="20"/>
      <c r="IK121" s="20"/>
      <c r="IL121" s="20"/>
      <c r="IM121" s="20"/>
      <c r="IN121" s="20"/>
      <c r="IO121" s="20"/>
      <c r="IP121" s="20"/>
      <c r="IQ121" s="20"/>
      <c r="IR121" s="20"/>
      <c r="IS121" s="20"/>
      <c r="IT121" s="20"/>
      <c r="IU121" s="20"/>
    </row>
    <row r="122" spans="1:255" x14ac:dyDescent="0.2">
      <c r="A122" s="60"/>
      <c r="B122" s="61"/>
      <c r="C122" s="61" t="s">
        <v>609</v>
      </c>
      <c r="D122" s="62"/>
      <c r="E122" s="63"/>
      <c r="F122" s="64">
        <v>32.29</v>
      </c>
      <c r="G122" s="65" t="s">
        <v>78</v>
      </c>
      <c r="H122" s="64">
        <v>33.9</v>
      </c>
      <c r="I122" s="64">
        <v>101.7</v>
      </c>
      <c r="J122" s="66">
        <v>33.39</v>
      </c>
      <c r="K122" s="67">
        <v>3396</v>
      </c>
      <c r="O122" s="20"/>
      <c r="P122" s="20"/>
      <c r="Q122" s="20"/>
      <c r="R122" s="20"/>
      <c r="S122" s="20"/>
      <c r="T122" s="20">
        <v>101.7</v>
      </c>
      <c r="U122" s="20">
        <v>3396</v>
      </c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>
        <v>1</v>
      </c>
      <c r="CW122" s="20"/>
      <c r="CX122" s="20"/>
      <c r="CY122" s="20"/>
      <c r="CZ122" s="20"/>
      <c r="DA122" s="20"/>
      <c r="DB122" s="20"/>
      <c r="DC122" s="20"/>
      <c r="DD122" s="20"/>
      <c r="DE122" s="20"/>
      <c r="DF122" s="20"/>
      <c r="DG122" s="20">
        <v>3396</v>
      </c>
      <c r="DH122" s="20">
        <v>1</v>
      </c>
      <c r="DI122" s="20"/>
      <c r="DJ122" s="20"/>
      <c r="DK122" s="20"/>
      <c r="DL122" s="20"/>
      <c r="DM122" s="20"/>
      <c r="DN122" s="20"/>
      <c r="DO122" s="20"/>
      <c r="DP122" s="20"/>
      <c r="DQ122" s="20">
        <v>101.7</v>
      </c>
      <c r="DR122" s="20"/>
      <c r="DS122" s="20">
        <v>3396</v>
      </c>
      <c r="DT122" s="20"/>
      <c r="DU122" s="20"/>
      <c r="DV122" s="20"/>
      <c r="DW122" s="20"/>
      <c r="DX122" s="20"/>
      <c r="DY122" s="20"/>
      <c r="DZ122" s="20"/>
      <c r="EA122" s="20"/>
      <c r="EB122" s="20"/>
      <c r="EC122" s="20"/>
      <c r="ED122" s="20"/>
      <c r="EE122" s="20"/>
      <c r="EF122" s="20"/>
      <c r="EG122" s="20"/>
      <c r="EH122" s="20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EY122" s="20"/>
      <c r="EZ122" s="20"/>
      <c r="FA122" s="20"/>
      <c r="FB122" s="20"/>
      <c r="FC122" s="20"/>
      <c r="FD122" s="20"/>
      <c r="FE122" s="20"/>
      <c r="FF122" s="20"/>
      <c r="FG122" s="20"/>
      <c r="FH122" s="20"/>
      <c r="FI122" s="20"/>
      <c r="FJ122" s="20"/>
      <c r="FK122" s="20"/>
      <c r="FL122" s="20"/>
      <c r="FM122" s="20"/>
      <c r="FN122" s="20"/>
      <c r="FO122" s="20"/>
      <c r="FP122" s="20"/>
      <c r="FQ122" s="20"/>
      <c r="FR122" s="20"/>
      <c r="FS122" s="20"/>
      <c r="FT122" s="20"/>
      <c r="FU122" s="20"/>
      <c r="FV122" s="20"/>
      <c r="FW122" s="20"/>
      <c r="FX122" s="20"/>
      <c r="FY122" s="20"/>
      <c r="FZ122" s="20"/>
      <c r="GA122" s="20"/>
      <c r="GB122" s="20"/>
      <c r="GC122" s="20"/>
      <c r="GD122" s="20"/>
      <c r="GE122" s="20"/>
      <c r="GF122" s="20"/>
      <c r="GG122" s="20"/>
      <c r="GH122" s="20"/>
      <c r="GI122" s="20"/>
      <c r="GJ122" s="20">
        <v>101.7</v>
      </c>
      <c r="GK122" s="20">
        <v>101.7</v>
      </c>
      <c r="GL122" s="20"/>
      <c r="GM122" s="20"/>
      <c r="GN122" s="20"/>
      <c r="GO122" s="20"/>
      <c r="GP122" s="20"/>
      <c r="GQ122" s="20"/>
      <c r="GR122" s="20"/>
      <c r="GS122" s="20"/>
      <c r="GT122" s="20"/>
      <c r="GU122" s="20"/>
      <c r="GV122" s="20"/>
      <c r="GW122" s="20"/>
      <c r="GX122" s="20"/>
      <c r="GY122" s="20"/>
      <c r="GZ122" s="20"/>
      <c r="HA122" s="20"/>
      <c r="HB122" s="20">
        <v>101.7</v>
      </c>
      <c r="HC122" s="20"/>
      <c r="HD122" s="20"/>
      <c r="HE122" s="20"/>
      <c r="HF122" s="20">
        <v>101.7</v>
      </c>
      <c r="HG122" s="20"/>
      <c r="HH122" s="20"/>
      <c r="HI122" s="20"/>
      <c r="HJ122" s="20"/>
      <c r="HK122" s="20"/>
      <c r="HL122" s="20">
        <v>101.7</v>
      </c>
      <c r="HM122" s="20"/>
      <c r="HN122" s="20">
        <v>101.7</v>
      </c>
      <c r="HO122" s="20"/>
      <c r="HP122" s="20"/>
      <c r="HQ122" s="20"/>
      <c r="HR122" s="20"/>
      <c r="HS122" s="20"/>
      <c r="HT122" s="20"/>
      <c r="HU122" s="20"/>
      <c r="HV122" s="20"/>
      <c r="HW122" s="20"/>
      <c r="HX122" s="20">
        <v>101.7</v>
      </c>
      <c r="HY122" s="20"/>
      <c r="HZ122" s="20"/>
      <c r="IA122" s="20"/>
      <c r="IB122" s="20"/>
      <c r="IC122" s="20"/>
      <c r="ID122" s="20"/>
      <c r="IE122" s="20"/>
      <c r="IF122" s="20"/>
      <c r="IG122" s="20"/>
      <c r="IH122" s="20"/>
      <c r="II122" s="20"/>
      <c r="IJ122" s="20"/>
      <c r="IK122" s="20"/>
      <c r="IL122" s="20"/>
      <c r="IM122" s="20"/>
      <c r="IN122" s="20"/>
      <c r="IO122" s="20"/>
      <c r="IP122" s="20"/>
      <c r="IQ122" s="20"/>
      <c r="IR122" s="20"/>
      <c r="IS122" s="20"/>
      <c r="IT122" s="20"/>
      <c r="IU122" s="20"/>
    </row>
    <row r="123" spans="1:255" x14ac:dyDescent="0.2">
      <c r="A123" s="71"/>
      <c r="B123" s="72"/>
      <c r="C123" s="72" t="s">
        <v>610</v>
      </c>
      <c r="D123" s="73"/>
      <c r="E123" s="74"/>
      <c r="F123" s="75">
        <v>4.8899999999999997</v>
      </c>
      <c r="G123" s="76" t="s">
        <v>78</v>
      </c>
      <c r="H123" s="75">
        <v>5.14</v>
      </c>
      <c r="I123" s="75">
        <v>15.42</v>
      </c>
      <c r="J123" s="77">
        <v>13.26</v>
      </c>
      <c r="K123" s="78">
        <v>204</v>
      </c>
      <c r="O123" s="20"/>
      <c r="P123" s="20"/>
      <c r="Q123" s="20"/>
      <c r="R123" s="20"/>
      <c r="S123" s="20"/>
      <c r="T123" s="20">
        <v>15.42</v>
      </c>
      <c r="U123" s="20">
        <v>204</v>
      </c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>
        <v>1</v>
      </c>
      <c r="CW123" s="20"/>
      <c r="CX123" s="20"/>
      <c r="CY123" s="20"/>
      <c r="CZ123" s="20"/>
      <c r="DA123" s="20"/>
      <c r="DB123" s="20"/>
      <c r="DC123" s="20"/>
      <c r="DD123" s="20"/>
      <c r="DE123" s="20"/>
      <c r="DF123" s="20"/>
      <c r="DG123" s="20"/>
      <c r="DH123" s="20"/>
      <c r="DI123" s="20"/>
      <c r="DJ123" s="20"/>
      <c r="DK123" s="20"/>
      <c r="DL123" s="20"/>
      <c r="DM123" s="20"/>
      <c r="DN123" s="20"/>
      <c r="DO123" s="20"/>
      <c r="DP123" s="20"/>
      <c r="DQ123" s="20">
        <v>15.42</v>
      </c>
      <c r="DR123" s="20"/>
      <c r="DS123" s="20">
        <v>204</v>
      </c>
      <c r="DT123" s="20"/>
      <c r="DU123" s="20"/>
      <c r="DV123" s="20"/>
      <c r="DW123" s="20"/>
      <c r="DX123" s="20"/>
      <c r="DY123" s="20"/>
      <c r="DZ123" s="20"/>
      <c r="EA123" s="20"/>
      <c r="EB123" s="20"/>
      <c r="EC123" s="20"/>
      <c r="ED123" s="20"/>
      <c r="EE123" s="20"/>
      <c r="EF123" s="20"/>
      <c r="EG123" s="20"/>
      <c r="EH123" s="20"/>
      <c r="EI123" s="20"/>
      <c r="EJ123" s="20"/>
      <c r="EK123" s="20"/>
      <c r="EL123" s="20"/>
      <c r="EM123" s="20"/>
      <c r="EN123" s="20"/>
      <c r="EO123" s="20"/>
      <c r="EP123" s="20"/>
      <c r="EQ123" s="20"/>
      <c r="ER123" s="20"/>
      <c r="ES123" s="20"/>
      <c r="ET123" s="20"/>
      <c r="EU123" s="20"/>
      <c r="EV123" s="20"/>
      <c r="EW123" s="20"/>
      <c r="EX123" s="20"/>
      <c r="EY123" s="20"/>
      <c r="EZ123" s="20"/>
      <c r="FA123" s="20"/>
      <c r="FB123" s="20"/>
      <c r="FC123" s="20"/>
      <c r="FD123" s="20"/>
      <c r="FE123" s="20"/>
      <c r="FF123" s="20"/>
      <c r="FG123" s="20"/>
      <c r="FH123" s="20"/>
      <c r="FI123" s="20"/>
      <c r="FJ123" s="20"/>
      <c r="FK123" s="20"/>
      <c r="FL123" s="20"/>
      <c r="FM123" s="20"/>
      <c r="FN123" s="20"/>
      <c r="FO123" s="20"/>
      <c r="FP123" s="20"/>
      <c r="FQ123" s="20"/>
      <c r="FR123" s="20"/>
      <c r="FS123" s="20"/>
      <c r="FT123" s="20"/>
      <c r="FU123" s="20"/>
      <c r="FV123" s="20"/>
      <c r="FW123" s="20"/>
      <c r="FX123" s="20"/>
      <c r="FY123" s="20"/>
      <c r="FZ123" s="20"/>
      <c r="GA123" s="20"/>
      <c r="GB123" s="20"/>
      <c r="GC123" s="20"/>
      <c r="GD123" s="20"/>
      <c r="GE123" s="20"/>
      <c r="GF123" s="20"/>
      <c r="GG123" s="20"/>
      <c r="GH123" s="20"/>
      <c r="GI123" s="20"/>
      <c r="GJ123" s="20">
        <v>15.42</v>
      </c>
      <c r="GK123" s="20"/>
      <c r="GL123" s="20">
        <v>15.42</v>
      </c>
      <c r="GM123" s="20"/>
      <c r="GN123" s="20"/>
      <c r="GO123" s="20"/>
      <c r="GP123" s="20"/>
      <c r="GQ123" s="20"/>
      <c r="GR123" s="20"/>
      <c r="GS123" s="20"/>
      <c r="GT123" s="20"/>
      <c r="GU123" s="20"/>
      <c r="GV123" s="20"/>
      <c r="GW123" s="20"/>
      <c r="GX123" s="20"/>
      <c r="GY123" s="20"/>
      <c r="GZ123" s="20"/>
      <c r="HA123" s="20"/>
      <c r="HB123" s="20">
        <v>15.42</v>
      </c>
      <c r="HC123" s="20"/>
      <c r="HD123" s="20"/>
      <c r="HE123" s="20"/>
      <c r="HF123" s="20">
        <v>15.42</v>
      </c>
      <c r="HG123" s="20"/>
      <c r="HH123" s="20"/>
      <c r="HI123" s="20"/>
      <c r="HJ123" s="20"/>
      <c r="HK123" s="20"/>
      <c r="HL123" s="20">
        <v>15.42</v>
      </c>
      <c r="HM123" s="20"/>
      <c r="HN123" s="20">
        <v>15.42</v>
      </c>
      <c r="HO123" s="20"/>
      <c r="HP123" s="20"/>
      <c r="HQ123" s="20"/>
      <c r="HR123" s="20"/>
      <c r="HS123" s="20"/>
      <c r="HT123" s="20"/>
      <c r="HU123" s="20"/>
      <c r="HV123" s="20"/>
      <c r="HW123" s="20"/>
      <c r="HX123" s="20"/>
      <c r="HY123" s="20"/>
      <c r="HZ123" s="20"/>
      <c r="IA123" s="20"/>
      <c r="IB123" s="20"/>
      <c r="IC123" s="20"/>
      <c r="ID123" s="20"/>
      <c r="IE123" s="20"/>
      <c r="IF123" s="20"/>
      <c r="IG123" s="20"/>
      <c r="IH123" s="20"/>
      <c r="II123" s="20"/>
      <c r="IJ123" s="20"/>
      <c r="IK123" s="20"/>
      <c r="IL123" s="20"/>
      <c r="IM123" s="20"/>
      <c r="IN123" s="20"/>
      <c r="IO123" s="20"/>
      <c r="IP123" s="20"/>
      <c r="IQ123" s="20"/>
      <c r="IR123" s="20"/>
      <c r="IS123" s="20"/>
      <c r="IT123" s="20"/>
      <c r="IU123" s="20"/>
    </row>
    <row r="124" spans="1:255" x14ac:dyDescent="0.2">
      <c r="A124" s="71"/>
      <c r="B124" s="72"/>
      <c r="C124" s="72" t="s">
        <v>611</v>
      </c>
      <c r="D124" s="73"/>
      <c r="E124" s="74"/>
      <c r="F124" s="75">
        <v>0.37</v>
      </c>
      <c r="G124" s="76" t="s">
        <v>78</v>
      </c>
      <c r="H124" s="75">
        <v>0.39</v>
      </c>
      <c r="I124" s="75">
        <v>1.17</v>
      </c>
      <c r="J124" s="77">
        <v>33.39</v>
      </c>
      <c r="K124" s="78">
        <v>39</v>
      </c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  <c r="CU124" s="20"/>
      <c r="CV124" s="20"/>
      <c r="CW124" s="20"/>
      <c r="CX124" s="20"/>
      <c r="CY124" s="20"/>
      <c r="CZ124" s="20"/>
      <c r="DA124" s="20"/>
      <c r="DB124" s="20"/>
      <c r="DC124" s="20"/>
      <c r="DD124" s="20"/>
      <c r="DE124" s="20"/>
      <c r="DF124" s="20"/>
      <c r="DG124" s="20"/>
      <c r="DH124" s="20"/>
      <c r="DI124" s="20"/>
      <c r="DJ124" s="20"/>
      <c r="DK124" s="20"/>
      <c r="DL124" s="20"/>
      <c r="DM124" s="20"/>
      <c r="DN124" s="20"/>
      <c r="DO124" s="20"/>
      <c r="DP124" s="20"/>
      <c r="DQ124" s="20"/>
      <c r="DR124" s="20"/>
      <c r="DS124" s="20"/>
      <c r="DT124" s="20"/>
      <c r="DU124" s="20"/>
      <c r="DV124" s="20"/>
      <c r="DW124" s="20"/>
      <c r="DX124" s="20"/>
      <c r="DY124" s="20"/>
      <c r="DZ124" s="20"/>
      <c r="EA124" s="20"/>
      <c r="EB124" s="20"/>
      <c r="EC124" s="20"/>
      <c r="ED124" s="20"/>
      <c r="EE124" s="20"/>
      <c r="EF124" s="20"/>
      <c r="EG124" s="20"/>
      <c r="EH124" s="20"/>
      <c r="EI124" s="20"/>
      <c r="EJ124" s="20"/>
      <c r="EK124" s="20"/>
      <c r="EL124" s="20"/>
      <c r="EM124" s="20"/>
      <c r="EN124" s="20"/>
      <c r="EO124" s="20"/>
      <c r="EP124" s="20"/>
      <c r="EQ124" s="20"/>
      <c r="ER124" s="20"/>
      <c r="ES124" s="20"/>
      <c r="ET124" s="20"/>
      <c r="EU124" s="20"/>
      <c r="EV124" s="20"/>
      <c r="EW124" s="20"/>
      <c r="EX124" s="20"/>
      <c r="EY124" s="20"/>
      <c r="EZ124" s="20"/>
      <c r="FA124" s="20"/>
      <c r="FB124" s="20"/>
      <c r="FC124" s="20"/>
      <c r="FD124" s="20"/>
      <c r="FE124" s="20"/>
      <c r="FF124" s="20"/>
      <c r="FG124" s="20"/>
      <c r="FH124" s="20"/>
      <c r="FI124" s="20"/>
      <c r="FJ124" s="20"/>
      <c r="FK124" s="20"/>
      <c r="FL124" s="20"/>
      <c r="FM124" s="20"/>
      <c r="FN124" s="20"/>
      <c r="FO124" s="20"/>
      <c r="FP124" s="20"/>
      <c r="FQ124" s="20"/>
      <c r="FR124" s="20"/>
      <c r="FS124" s="20"/>
      <c r="FT124" s="20"/>
      <c r="FU124" s="20"/>
      <c r="FV124" s="20"/>
      <c r="FW124" s="20"/>
      <c r="FX124" s="20"/>
      <c r="FY124" s="20"/>
      <c r="FZ124" s="20"/>
      <c r="GA124" s="20"/>
      <c r="GB124" s="20"/>
      <c r="GC124" s="20"/>
      <c r="GD124" s="20"/>
      <c r="GE124" s="20"/>
      <c r="GF124" s="20"/>
      <c r="GG124" s="20"/>
      <c r="GH124" s="20"/>
      <c r="GI124" s="20"/>
      <c r="GJ124" s="20"/>
      <c r="GK124" s="20"/>
      <c r="GL124" s="20"/>
      <c r="GM124" s="20">
        <v>1.17</v>
      </c>
      <c r="GN124" s="20"/>
      <c r="GO124" s="20"/>
      <c r="GP124" s="20"/>
      <c r="GQ124" s="20"/>
      <c r="GR124" s="20"/>
      <c r="GS124" s="20"/>
      <c r="GT124" s="20"/>
      <c r="GU124" s="20"/>
      <c r="GV124" s="20"/>
      <c r="GW124" s="20"/>
      <c r="GX124" s="20"/>
      <c r="GY124" s="20"/>
      <c r="GZ124" s="20"/>
      <c r="HA124" s="20"/>
      <c r="HB124" s="20"/>
      <c r="HC124" s="20"/>
      <c r="HD124" s="20"/>
      <c r="HE124" s="20"/>
      <c r="HF124" s="20"/>
      <c r="HG124" s="20"/>
      <c r="HH124" s="20"/>
      <c r="HI124" s="20"/>
      <c r="HJ124" s="20"/>
      <c r="HK124" s="20"/>
      <c r="HL124" s="20"/>
      <c r="HM124" s="20"/>
      <c r="HN124" s="20"/>
      <c r="HO124" s="20"/>
      <c r="HP124" s="20"/>
      <c r="HQ124" s="20"/>
      <c r="HR124" s="20"/>
      <c r="HS124" s="20"/>
      <c r="HT124" s="20"/>
      <c r="HU124" s="20"/>
      <c r="HV124" s="20"/>
      <c r="HW124" s="20"/>
      <c r="HX124" s="20">
        <v>1.17</v>
      </c>
      <c r="HY124" s="20"/>
      <c r="HZ124" s="20"/>
      <c r="IA124" s="20"/>
      <c r="IB124" s="20"/>
      <c r="IC124" s="20"/>
      <c r="ID124" s="20"/>
      <c r="IE124" s="20"/>
      <c r="IF124" s="20"/>
      <c r="IG124" s="20"/>
      <c r="IH124" s="20"/>
      <c r="II124" s="20"/>
      <c r="IJ124" s="20"/>
      <c r="IK124" s="20"/>
      <c r="IL124" s="20"/>
      <c r="IM124" s="20"/>
      <c r="IN124" s="20"/>
      <c r="IO124" s="20"/>
      <c r="IP124" s="20"/>
      <c r="IQ124" s="20"/>
      <c r="IR124" s="20"/>
      <c r="IS124" s="20"/>
      <c r="IT124" s="20"/>
      <c r="IU124" s="20"/>
    </row>
    <row r="125" spans="1:255" x14ac:dyDescent="0.2">
      <c r="A125" s="71"/>
      <c r="B125" s="72"/>
      <c r="C125" s="72" t="s">
        <v>612</v>
      </c>
      <c r="D125" s="73"/>
      <c r="E125" s="74"/>
      <c r="F125" s="75">
        <v>31.74</v>
      </c>
      <c r="G125" s="76"/>
      <c r="H125" s="75">
        <v>31.74</v>
      </c>
      <c r="I125" s="75">
        <v>95.22</v>
      </c>
      <c r="J125" s="77">
        <v>9.11</v>
      </c>
      <c r="K125" s="78">
        <v>867</v>
      </c>
      <c r="O125" s="20"/>
      <c r="P125" s="20"/>
      <c r="Q125" s="20"/>
      <c r="R125" s="20"/>
      <c r="S125" s="20"/>
      <c r="T125" s="20">
        <v>95.22</v>
      </c>
      <c r="U125" s="20">
        <v>867</v>
      </c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  <c r="BI125" s="20"/>
      <c r="BJ125" s="20"/>
      <c r="BK125" s="20"/>
      <c r="BL125" s="20"/>
      <c r="BM125" s="20"/>
      <c r="BN125" s="20"/>
      <c r="BO125" s="20"/>
      <c r="BP125" s="20"/>
      <c r="BQ125" s="20"/>
      <c r="BR125" s="20"/>
      <c r="BS125" s="20"/>
      <c r="BT125" s="20"/>
      <c r="BU125" s="20"/>
      <c r="BV125" s="20"/>
      <c r="BW125" s="20"/>
      <c r="BX125" s="20"/>
      <c r="BY125" s="20"/>
      <c r="BZ125" s="20"/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>
        <v>1</v>
      </c>
      <c r="CW125" s="20"/>
      <c r="CX125" s="20"/>
      <c r="CY125" s="20"/>
      <c r="CZ125" s="20"/>
      <c r="DA125" s="20"/>
      <c r="DB125" s="20"/>
      <c r="DC125" s="20"/>
      <c r="DD125" s="20"/>
      <c r="DE125" s="20"/>
      <c r="DF125" s="20"/>
      <c r="DG125" s="20"/>
      <c r="DH125" s="20"/>
      <c r="DI125" s="20"/>
      <c r="DJ125" s="20"/>
      <c r="DK125" s="20">
        <v>95.22</v>
      </c>
      <c r="DL125" s="20"/>
      <c r="DM125" s="20">
        <v>867</v>
      </c>
      <c r="DN125" s="20"/>
      <c r="DO125" s="20"/>
      <c r="DP125" s="20"/>
      <c r="DQ125" s="20"/>
      <c r="DR125" s="20"/>
      <c r="DS125" s="20"/>
      <c r="DT125" s="20"/>
      <c r="DU125" s="20"/>
      <c r="DV125" s="20"/>
      <c r="DW125" s="20"/>
      <c r="DX125" s="20"/>
      <c r="DY125" s="20"/>
      <c r="DZ125" s="20"/>
      <c r="EA125" s="20"/>
      <c r="EB125" s="20"/>
      <c r="EC125" s="20"/>
      <c r="ED125" s="20"/>
      <c r="EE125" s="20"/>
      <c r="EF125" s="20"/>
      <c r="EG125" s="20"/>
      <c r="EH125" s="20"/>
      <c r="EI125" s="20"/>
      <c r="EJ125" s="20"/>
      <c r="EK125" s="20"/>
      <c r="EL125" s="20"/>
      <c r="EM125" s="20"/>
      <c r="EN125" s="20"/>
      <c r="EO125" s="20"/>
      <c r="EP125" s="20"/>
      <c r="EQ125" s="20"/>
      <c r="ER125" s="20"/>
      <c r="ES125" s="20"/>
      <c r="ET125" s="20"/>
      <c r="EU125" s="20"/>
      <c r="EV125" s="20"/>
      <c r="EW125" s="20"/>
      <c r="EX125" s="20"/>
      <c r="EY125" s="20"/>
      <c r="EZ125" s="20"/>
      <c r="FA125" s="20"/>
      <c r="FB125" s="20"/>
      <c r="FC125" s="20"/>
      <c r="FD125" s="20"/>
      <c r="FE125" s="20"/>
      <c r="FF125" s="20"/>
      <c r="FG125" s="20"/>
      <c r="FH125" s="20"/>
      <c r="FI125" s="20"/>
      <c r="FJ125" s="20"/>
      <c r="FK125" s="20"/>
      <c r="FL125" s="20"/>
      <c r="FM125" s="20"/>
      <c r="FN125" s="20"/>
      <c r="FO125" s="20"/>
      <c r="FP125" s="20"/>
      <c r="FQ125" s="20"/>
      <c r="FR125" s="20"/>
      <c r="FS125" s="20"/>
      <c r="FT125" s="20"/>
      <c r="FU125" s="20"/>
      <c r="FV125" s="20"/>
      <c r="FW125" s="20"/>
      <c r="FX125" s="20"/>
      <c r="FY125" s="20"/>
      <c r="FZ125" s="20"/>
      <c r="GA125" s="20"/>
      <c r="GB125" s="20"/>
      <c r="GC125" s="20"/>
      <c r="GD125" s="20"/>
      <c r="GE125" s="20"/>
      <c r="GF125" s="20"/>
      <c r="GG125" s="20"/>
      <c r="GH125" s="20"/>
      <c r="GI125" s="20"/>
      <c r="GJ125" s="20">
        <v>95.22</v>
      </c>
      <c r="GK125" s="20"/>
      <c r="GL125" s="20"/>
      <c r="GM125" s="20"/>
      <c r="GN125" s="20">
        <v>95.22</v>
      </c>
      <c r="GO125" s="20"/>
      <c r="GP125" s="20">
        <v>95.22</v>
      </c>
      <c r="GQ125" s="20">
        <v>95.22</v>
      </c>
      <c r="GR125" s="20"/>
      <c r="GS125" s="20">
        <v>95.22</v>
      </c>
      <c r="GT125" s="20"/>
      <c r="GU125" s="20"/>
      <c r="GV125" s="20"/>
      <c r="GW125" s="20">
        <v>0</v>
      </c>
      <c r="GX125" s="20">
        <v>0</v>
      </c>
      <c r="GY125" s="20"/>
      <c r="GZ125" s="20"/>
      <c r="HA125" s="20"/>
      <c r="HB125" s="20">
        <v>95.22</v>
      </c>
      <c r="HC125" s="20"/>
      <c r="HD125" s="20"/>
      <c r="HE125" s="20"/>
      <c r="HF125" s="20">
        <v>95.22</v>
      </c>
      <c r="HG125" s="20"/>
      <c r="HH125" s="20"/>
      <c r="HI125" s="20"/>
      <c r="HJ125" s="20"/>
      <c r="HK125" s="20"/>
      <c r="HL125" s="20">
        <v>95.22</v>
      </c>
      <c r="HM125" s="20"/>
      <c r="HN125" s="20">
        <v>95.22</v>
      </c>
      <c r="HO125" s="20"/>
      <c r="HP125" s="20"/>
      <c r="HQ125" s="20"/>
      <c r="HR125" s="20"/>
      <c r="HS125" s="20"/>
      <c r="HT125" s="20"/>
      <c r="HU125" s="20"/>
      <c r="HV125" s="20"/>
      <c r="HW125" s="20"/>
      <c r="HX125" s="20"/>
      <c r="HY125" s="20"/>
      <c r="HZ125" s="20"/>
      <c r="IA125" s="20"/>
      <c r="IB125" s="20"/>
      <c r="IC125" s="20"/>
      <c r="ID125" s="20"/>
      <c r="IE125" s="20"/>
      <c r="IF125" s="20"/>
      <c r="IG125" s="20"/>
      <c r="IH125" s="20"/>
      <c r="II125" s="20"/>
      <c r="IJ125" s="20"/>
      <c r="IK125" s="20"/>
      <c r="IL125" s="20"/>
      <c r="IM125" s="20"/>
      <c r="IN125" s="20"/>
      <c r="IO125" s="20"/>
      <c r="IP125" s="20"/>
      <c r="IQ125" s="20"/>
      <c r="IR125" s="20"/>
      <c r="IS125" s="20"/>
      <c r="IT125" s="20"/>
      <c r="IU125" s="20"/>
    </row>
    <row r="126" spans="1:255" x14ac:dyDescent="0.2">
      <c r="A126" s="79"/>
      <c r="B126" s="80"/>
      <c r="C126" s="80" t="s">
        <v>613</v>
      </c>
      <c r="D126" s="81"/>
      <c r="E126" s="82">
        <v>121</v>
      </c>
      <c r="F126" s="83" t="s">
        <v>614</v>
      </c>
      <c r="G126" s="84"/>
      <c r="H126" s="85">
        <v>41.49</v>
      </c>
      <c r="I126" s="85">
        <v>124.47</v>
      </c>
      <c r="J126" s="87">
        <v>1.21</v>
      </c>
      <c r="K126" s="86">
        <v>4156</v>
      </c>
      <c r="O126" s="20"/>
      <c r="P126" s="20"/>
      <c r="Q126" s="20"/>
      <c r="R126" s="20"/>
      <c r="S126" s="20"/>
      <c r="T126" s="20">
        <v>124.47</v>
      </c>
      <c r="U126" s="20">
        <v>4156</v>
      </c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20"/>
      <c r="BL126" s="20"/>
      <c r="BM126" s="20"/>
      <c r="BN126" s="20"/>
      <c r="BO126" s="20"/>
      <c r="BP126" s="20"/>
      <c r="BQ126" s="20"/>
      <c r="BR126" s="20"/>
      <c r="BS126" s="20"/>
      <c r="BT126" s="20"/>
      <c r="BU126" s="20"/>
      <c r="BV126" s="20"/>
      <c r="BW126" s="20"/>
      <c r="BX126" s="20"/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20"/>
      <c r="CV126" s="20">
        <v>1</v>
      </c>
      <c r="CW126" s="20"/>
      <c r="CX126" s="20"/>
      <c r="CY126" s="20"/>
      <c r="CZ126" s="20"/>
      <c r="DA126" s="20"/>
      <c r="DB126" s="20"/>
      <c r="DC126" s="20"/>
      <c r="DD126" s="20"/>
      <c r="DE126" s="20"/>
      <c r="DF126" s="20"/>
      <c r="DG126" s="20"/>
      <c r="DH126" s="20"/>
      <c r="DI126" s="20"/>
      <c r="DJ126" s="20"/>
      <c r="DK126" s="20"/>
      <c r="DL126" s="20"/>
      <c r="DM126" s="20"/>
      <c r="DN126" s="20"/>
      <c r="DO126" s="20"/>
      <c r="DP126" s="20"/>
      <c r="DQ126" s="20">
        <v>124.47</v>
      </c>
      <c r="DR126" s="20"/>
      <c r="DS126" s="20">
        <v>4156</v>
      </c>
      <c r="DT126" s="20"/>
      <c r="DU126" s="20"/>
      <c r="DV126" s="20"/>
      <c r="DW126" s="20"/>
      <c r="DX126" s="20"/>
      <c r="DY126" s="20"/>
      <c r="DZ126" s="20"/>
      <c r="EA126" s="20"/>
      <c r="EB126" s="20"/>
      <c r="EC126" s="20"/>
      <c r="ED126" s="20"/>
      <c r="EE126" s="20"/>
      <c r="EF126" s="20"/>
      <c r="EG126" s="20"/>
      <c r="EH126" s="20"/>
      <c r="EI126" s="20"/>
      <c r="EJ126" s="20"/>
      <c r="EK126" s="20"/>
      <c r="EL126" s="20"/>
      <c r="EM126" s="20"/>
      <c r="EN126" s="20"/>
      <c r="EO126" s="20"/>
      <c r="EP126" s="20"/>
      <c r="EQ126" s="20"/>
      <c r="ER126" s="20"/>
      <c r="ES126" s="20"/>
      <c r="ET126" s="20"/>
      <c r="EU126" s="20"/>
      <c r="EV126" s="20"/>
      <c r="EW126" s="20"/>
      <c r="EX126" s="20"/>
      <c r="EY126" s="20"/>
      <c r="EZ126" s="20"/>
      <c r="FA126" s="20"/>
      <c r="FB126" s="20"/>
      <c r="FC126" s="20"/>
      <c r="FD126" s="20"/>
      <c r="FE126" s="20"/>
      <c r="FF126" s="20"/>
      <c r="FG126" s="20"/>
      <c r="FH126" s="20"/>
      <c r="FI126" s="20"/>
      <c r="FJ126" s="20"/>
      <c r="FK126" s="20"/>
      <c r="FL126" s="20"/>
      <c r="FM126" s="20"/>
      <c r="FN126" s="20"/>
      <c r="FO126" s="20"/>
      <c r="FP126" s="20"/>
      <c r="FQ126" s="20"/>
      <c r="FR126" s="20"/>
      <c r="FS126" s="20"/>
      <c r="FT126" s="20"/>
      <c r="FU126" s="20"/>
      <c r="FV126" s="20"/>
      <c r="FW126" s="20"/>
      <c r="FX126" s="20"/>
      <c r="FY126" s="20"/>
      <c r="FZ126" s="20"/>
      <c r="GA126" s="20"/>
      <c r="GB126" s="20"/>
      <c r="GC126" s="20"/>
      <c r="GD126" s="20"/>
      <c r="GE126" s="20"/>
      <c r="GF126" s="20"/>
      <c r="GG126" s="20"/>
      <c r="GH126" s="20"/>
      <c r="GI126" s="20"/>
      <c r="GJ126" s="20"/>
      <c r="GK126" s="20"/>
      <c r="GL126" s="20"/>
      <c r="GM126" s="20"/>
      <c r="GN126" s="20"/>
      <c r="GO126" s="20"/>
      <c r="GP126" s="20"/>
      <c r="GQ126" s="20"/>
      <c r="GR126" s="20"/>
      <c r="GS126" s="20"/>
      <c r="GT126" s="20"/>
      <c r="GU126" s="20"/>
      <c r="GV126" s="20"/>
      <c r="GW126" s="20"/>
      <c r="GX126" s="20"/>
      <c r="GY126" s="20">
        <v>124.47</v>
      </c>
      <c r="GZ126" s="20"/>
      <c r="HA126" s="20"/>
      <c r="HB126" s="20">
        <v>124.47</v>
      </c>
      <c r="HC126" s="20"/>
      <c r="HD126" s="20"/>
      <c r="HE126" s="20"/>
      <c r="HF126" s="20">
        <v>124.47</v>
      </c>
      <c r="HG126" s="20"/>
      <c r="HH126" s="20"/>
      <c r="HI126" s="20"/>
      <c r="HJ126" s="20"/>
      <c r="HK126" s="20"/>
      <c r="HL126" s="20">
        <v>124.47</v>
      </c>
      <c r="HM126" s="20"/>
      <c r="HN126" s="20">
        <v>124.47</v>
      </c>
      <c r="HO126" s="20"/>
      <c r="HP126" s="20"/>
      <c r="HQ126" s="20"/>
      <c r="HR126" s="20"/>
      <c r="HS126" s="20"/>
      <c r="HT126" s="20"/>
      <c r="HU126" s="20"/>
      <c r="HV126" s="20"/>
      <c r="HW126" s="20"/>
      <c r="HX126" s="20"/>
      <c r="HY126" s="20"/>
      <c r="HZ126" s="20"/>
      <c r="IA126" s="20"/>
      <c r="IB126" s="20"/>
      <c r="IC126" s="20"/>
      <c r="ID126" s="20"/>
      <c r="IE126" s="20"/>
      <c r="IF126" s="20"/>
      <c r="IG126" s="20"/>
      <c r="IH126" s="20"/>
      <c r="II126" s="20"/>
      <c r="IJ126" s="20"/>
      <c r="IK126" s="20"/>
      <c r="IL126" s="20"/>
      <c r="IM126" s="20"/>
      <c r="IN126" s="20"/>
      <c r="IO126" s="20"/>
      <c r="IP126" s="20"/>
      <c r="IQ126" s="20"/>
      <c r="IR126" s="20"/>
      <c r="IS126" s="20"/>
      <c r="IT126" s="20"/>
      <c r="IU126" s="20"/>
    </row>
    <row r="127" spans="1:255" x14ac:dyDescent="0.2">
      <c r="A127" s="79"/>
      <c r="B127" s="80"/>
      <c r="C127" s="80" t="s">
        <v>615</v>
      </c>
      <c r="D127" s="81"/>
      <c r="E127" s="82">
        <v>72</v>
      </c>
      <c r="F127" s="83" t="s">
        <v>614</v>
      </c>
      <c r="G127" s="84"/>
      <c r="H127" s="85">
        <v>24.69</v>
      </c>
      <c r="I127" s="85">
        <v>74.069999999999993</v>
      </c>
      <c r="J127" s="87">
        <v>0.72</v>
      </c>
      <c r="K127" s="86">
        <v>2473</v>
      </c>
      <c r="O127" s="20"/>
      <c r="P127" s="20"/>
      <c r="Q127" s="20"/>
      <c r="R127" s="20"/>
      <c r="S127" s="20"/>
      <c r="T127" s="20">
        <v>74.069999999999993</v>
      </c>
      <c r="U127" s="20">
        <v>2473</v>
      </c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20"/>
      <c r="BL127" s="20"/>
      <c r="BM127" s="20"/>
      <c r="BN127" s="20"/>
      <c r="BO127" s="20"/>
      <c r="BP127" s="20"/>
      <c r="BQ127" s="20"/>
      <c r="BR127" s="20"/>
      <c r="BS127" s="20"/>
      <c r="BT127" s="20"/>
      <c r="BU127" s="20"/>
      <c r="BV127" s="20"/>
      <c r="BW127" s="20"/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>
        <v>1</v>
      </c>
      <c r="CW127" s="20"/>
      <c r="CX127" s="20"/>
      <c r="CY127" s="20"/>
      <c r="CZ127" s="20"/>
      <c r="DA127" s="20"/>
      <c r="DB127" s="20"/>
      <c r="DC127" s="20"/>
      <c r="DD127" s="20"/>
      <c r="DE127" s="20"/>
      <c r="DF127" s="20"/>
      <c r="DG127" s="20"/>
      <c r="DH127" s="20"/>
      <c r="DI127" s="20"/>
      <c r="DJ127" s="20"/>
      <c r="DK127" s="20"/>
      <c r="DL127" s="20"/>
      <c r="DM127" s="20"/>
      <c r="DN127" s="20"/>
      <c r="DO127" s="20"/>
      <c r="DP127" s="20"/>
      <c r="DQ127" s="20">
        <v>74.069999999999993</v>
      </c>
      <c r="DR127" s="20"/>
      <c r="DS127" s="20">
        <v>2473</v>
      </c>
      <c r="DT127" s="20"/>
      <c r="DU127" s="20"/>
      <c r="DV127" s="20"/>
      <c r="DW127" s="20"/>
      <c r="DX127" s="20"/>
      <c r="DY127" s="20"/>
      <c r="DZ127" s="20"/>
      <c r="EA127" s="20"/>
      <c r="EB127" s="20"/>
      <c r="EC127" s="20"/>
      <c r="ED127" s="20"/>
      <c r="EE127" s="20"/>
      <c r="EF127" s="20"/>
      <c r="EG127" s="20"/>
      <c r="EH127" s="20"/>
      <c r="EI127" s="20"/>
      <c r="EJ127" s="20"/>
      <c r="EK127" s="20"/>
      <c r="EL127" s="20"/>
      <c r="EM127" s="20"/>
      <c r="EN127" s="20"/>
      <c r="EO127" s="20"/>
      <c r="EP127" s="20"/>
      <c r="EQ127" s="20"/>
      <c r="ER127" s="20"/>
      <c r="ES127" s="20"/>
      <c r="ET127" s="20"/>
      <c r="EU127" s="20"/>
      <c r="EV127" s="20"/>
      <c r="EW127" s="20"/>
      <c r="EX127" s="20"/>
      <c r="EY127" s="20"/>
      <c r="EZ127" s="20"/>
      <c r="FA127" s="20"/>
      <c r="FB127" s="20"/>
      <c r="FC127" s="20"/>
      <c r="FD127" s="20"/>
      <c r="FE127" s="20"/>
      <c r="FF127" s="20"/>
      <c r="FG127" s="20"/>
      <c r="FH127" s="20"/>
      <c r="FI127" s="20"/>
      <c r="FJ127" s="20"/>
      <c r="FK127" s="20"/>
      <c r="FL127" s="20"/>
      <c r="FM127" s="20"/>
      <c r="FN127" s="20"/>
      <c r="FO127" s="20"/>
      <c r="FP127" s="20"/>
      <c r="FQ127" s="20"/>
      <c r="FR127" s="20"/>
      <c r="FS127" s="20"/>
      <c r="FT127" s="20"/>
      <c r="FU127" s="20"/>
      <c r="FV127" s="20"/>
      <c r="FW127" s="20"/>
      <c r="FX127" s="20"/>
      <c r="FY127" s="20"/>
      <c r="FZ127" s="20"/>
      <c r="GA127" s="20"/>
      <c r="GB127" s="20"/>
      <c r="GC127" s="20"/>
      <c r="GD127" s="20"/>
      <c r="GE127" s="20"/>
      <c r="GF127" s="20"/>
      <c r="GG127" s="20"/>
      <c r="GH127" s="20"/>
      <c r="GI127" s="20"/>
      <c r="GJ127" s="20"/>
      <c r="GK127" s="20"/>
      <c r="GL127" s="20"/>
      <c r="GM127" s="20"/>
      <c r="GN127" s="20"/>
      <c r="GO127" s="20"/>
      <c r="GP127" s="20"/>
      <c r="GQ127" s="20"/>
      <c r="GR127" s="20"/>
      <c r="GS127" s="20"/>
      <c r="GT127" s="20"/>
      <c r="GU127" s="20"/>
      <c r="GV127" s="20"/>
      <c r="GW127" s="20"/>
      <c r="GX127" s="20"/>
      <c r="GY127" s="20"/>
      <c r="GZ127" s="20">
        <v>74.069999999999993</v>
      </c>
      <c r="HA127" s="20"/>
      <c r="HB127" s="20">
        <v>74.069999999999993</v>
      </c>
      <c r="HC127" s="20"/>
      <c r="HD127" s="20"/>
      <c r="HE127" s="20"/>
      <c r="HF127" s="20">
        <v>74.069999999999993</v>
      </c>
      <c r="HG127" s="20"/>
      <c r="HH127" s="20"/>
      <c r="HI127" s="20"/>
      <c r="HJ127" s="20"/>
      <c r="HK127" s="20"/>
      <c r="HL127" s="20">
        <v>74.069999999999993</v>
      </c>
      <c r="HM127" s="20"/>
      <c r="HN127" s="20">
        <v>74.069999999999993</v>
      </c>
      <c r="HO127" s="20"/>
      <c r="HP127" s="20"/>
      <c r="HQ127" s="20"/>
      <c r="HR127" s="20"/>
      <c r="HS127" s="20"/>
      <c r="HT127" s="20"/>
      <c r="HU127" s="20"/>
      <c r="HV127" s="20"/>
      <c r="HW127" s="20"/>
      <c r="HX127" s="20"/>
      <c r="HY127" s="20"/>
      <c r="HZ127" s="20"/>
      <c r="IA127" s="20"/>
      <c r="IB127" s="20"/>
      <c r="IC127" s="20"/>
      <c r="ID127" s="20"/>
      <c r="IE127" s="20"/>
      <c r="IF127" s="20"/>
      <c r="IG127" s="20"/>
      <c r="IH127" s="20"/>
      <c r="II127" s="20"/>
      <c r="IJ127" s="20"/>
      <c r="IK127" s="20"/>
      <c r="IL127" s="20"/>
      <c r="IM127" s="20"/>
      <c r="IN127" s="20"/>
      <c r="IO127" s="20"/>
      <c r="IP127" s="20"/>
      <c r="IQ127" s="20"/>
      <c r="IR127" s="20"/>
      <c r="IS127" s="20"/>
      <c r="IT127" s="20"/>
      <c r="IU127" s="20"/>
    </row>
    <row r="128" spans="1:255" x14ac:dyDescent="0.2">
      <c r="A128" s="71"/>
      <c r="B128" s="72"/>
      <c r="C128" s="72" t="s">
        <v>616</v>
      </c>
      <c r="D128" s="73" t="s">
        <v>617</v>
      </c>
      <c r="E128" s="74">
        <v>3.6</v>
      </c>
      <c r="F128" s="75"/>
      <c r="G128" s="76" t="s">
        <v>78</v>
      </c>
      <c r="H128" s="75">
        <v>3.78</v>
      </c>
      <c r="I128" s="88">
        <v>11.34</v>
      </c>
      <c r="J128" s="77"/>
      <c r="K128" s="78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  <c r="BL128" s="20"/>
      <c r="BM128" s="20"/>
      <c r="BN128" s="20"/>
      <c r="BO128" s="20"/>
      <c r="BP128" s="20"/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0"/>
      <c r="CY128" s="20"/>
      <c r="CZ128" s="20"/>
      <c r="DA128" s="20"/>
      <c r="DB128" s="20"/>
      <c r="DC128" s="20"/>
      <c r="DD128" s="20"/>
      <c r="DE128" s="20"/>
      <c r="DF128" s="20"/>
      <c r="DG128" s="20"/>
      <c r="DH128" s="20"/>
      <c r="DI128" s="20"/>
      <c r="DJ128" s="20"/>
      <c r="DK128" s="20"/>
      <c r="DL128" s="20"/>
      <c r="DM128" s="20"/>
      <c r="DN128" s="20"/>
      <c r="DO128" s="20"/>
      <c r="DP128" s="20"/>
      <c r="DQ128" s="20"/>
      <c r="DR128" s="20"/>
      <c r="DS128" s="20"/>
      <c r="DT128" s="20"/>
      <c r="DU128" s="20"/>
      <c r="DV128" s="20"/>
      <c r="DW128" s="20"/>
      <c r="DX128" s="20"/>
      <c r="DY128" s="20"/>
      <c r="DZ128" s="20"/>
      <c r="EA128" s="20"/>
      <c r="EB128" s="20"/>
      <c r="EC128" s="20"/>
      <c r="ED128" s="20"/>
      <c r="EE128" s="20"/>
      <c r="EF128" s="20"/>
      <c r="EG128" s="20"/>
      <c r="EH128" s="20"/>
      <c r="EI128" s="20"/>
      <c r="EJ128" s="20"/>
      <c r="EK128" s="20"/>
      <c r="EL128" s="20"/>
      <c r="EM128" s="20"/>
      <c r="EN128" s="20"/>
      <c r="EO128" s="20"/>
      <c r="EP128" s="20"/>
      <c r="EQ128" s="20"/>
      <c r="ER128" s="20"/>
      <c r="ES128" s="20"/>
      <c r="ET128" s="20"/>
      <c r="EU128" s="20"/>
      <c r="EV128" s="20"/>
      <c r="EW128" s="20"/>
      <c r="EX128" s="20"/>
      <c r="EY128" s="20"/>
      <c r="EZ128" s="20"/>
      <c r="FA128" s="20"/>
      <c r="FB128" s="20"/>
      <c r="FC128" s="20"/>
      <c r="FD128" s="20"/>
      <c r="FE128" s="20"/>
      <c r="FF128" s="20"/>
      <c r="FG128" s="20"/>
      <c r="FH128" s="20"/>
      <c r="FI128" s="20"/>
      <c r="FJ128" s="20"/>
      <c r="FK128" s="20"/>
      <c r="FL128" s="20"/>
      <c r="FM128" s="20"/>
      <c r="FN128" s="20"/>
      <c r="FO128" s="20"/>
      <c r="FP128" s="20"/>
      <c r="FQ128" s="20"/>
      <c r="FR128" s="20"/>
      <c r="FS128" s="20"/>
      <c r="FT128" s="20"/>
      <c r="FU128" s="20"/>
      <c r="FV128" s="20"/>
      <c r="FW128" s="20"/>
      <c r="FX128" s="20"/>
      <c r="FY128" s="20"/>
      <c r="FZ128" s="20"/>
      <c r="GA128" s="20"/>
      <c r="GB128" s="20"/>
      <c r="GC128" s="20"/>
      <c r="GD128" s="20"/>
      <c r="GE128" s="20"/>
      <c r="GF128" s="20"/>
      <c r="GG128" s="20"/>
      <c r="GH128" s="20"/>
      <c r="GI128" s="20"/>
      <c r="GJ128" s="20"/>
      <c r="GK128" s="20"/>
      <c r="GL128" s="20"/>
      <c r="GM128" s="20"/>
      <c r="GN128" s="20"/>
      <c r="GO128" s="20"/>
      <c r="GP128" s="20"/>
      <c r="GQ128" s="20"/>
      <c r="GR128" s="20"/>
      <c r="GS128" s="20"/>
      <c r="GT128" s="20"/>
      <c r="GU128" s="20"/>
      <c r="GV128" s="20"/>
      <c r="GW128" s="20"/>
      <c r="GX128" s="20"/>
      <c r="GY128" s="20"/>
      <c r="GZ128" s="20"/>
      <c r="HA128" s="20"/>
      <c r="HB128" s="20"/>
      <c r="HC128" s="20"/>
      <c r="HD128" s="20"/>
      <c r="HE128" s="20"/>
      <c r="HF128" s="20"/>
      <c r="HG128" s="20"/>
      <c r="HH128" s="20"/>
      <c r="HI128" s="20"/>
      <c r="HJ128" s="20"/>
      <c r="HK128" s="20"/>
      <c r="HL128" s="20"/>
      <c r="HM128" s="20"/>
      <c r="HN128" s="20"/>
      <c r="HO128" s="20"/>
      <c r="HP128" s="20"/>
      <c r="HQ128" s="20"/>
      <c r="HR128" s="20"/>
      <c r="HS128" s="20"/>
      <c r="HT128" s="20"/>
      <c r="HU128" s="20"/>
      <c r="HV128" s="20"/>
      <c r="HW128" s="20"/>
      <c r="HX128" s="20"/>
      <c r="HY128" s="20"/>
      <c r="HZ128" s="20"/>
      <c r="IA128" s="20"/>
      <c r="IB128" s="20"/>
      <c r="IC128" s="20"/>
      <c r="ID128" s="20"/>
      <c r="IE128" s="20"/>
      <c r="IF128" s="20"/>
      <c r="IG128" s="20"/>
      <c r="IH128" s="20"/>
      <c r="II128" s="20"/>
      <c r="IJ128" s="20"/>
      <c r="IK128" s="20"/>
      <c r="IL128" s="20"/>
      <c r="IM128" s="20"/>
      <c r="IN128" s="20"/>
      <c r="IO128" s="20"/>
      <c r="IP128" s="20"/>
      <c r="IQ128" s="20"/>
      <c r="IR128" s="20"/>
      <c r="IS128" s="20"/>
      <c r="IT128" s="20"/>
      <c r="IU128" s="20"/>
    </row>
    <row r="129" spans="1:255" ht="24" x14ac:dyDescent="0.2">
      <c r="A129" s="125" t="s">
        <v>79</v>
      </c>
      <c r="B129" s="131" t="s">
        <v>35</v>
      </c>
      <c r="C129" s="126" t="s">
        <v>80</v>
      </c>
      <c r="D129" s="127" t="s">
        <v>23</v>
      </c>
      <c r="E129" s="128">
        <v>2</v>
      </c>
      <c r="F129" s="100">
        <v>24026.37</v>
      </c>
      <c r="G129" s="96"/>
      <c r="H129" s="100">
        <v>24026.37</v>
      </c>
      <c r="I129" s="129">
        <v>5274.75</v>
      </c>
      <c r="J129" s="97">
        <v>9.11</v>
      </c>
      <c r="K129" s="130">
        <v>48053</v>
      </c>
      <c r="L129" s="20"/>
      <c r="M129" s="20"/>
      <c r="N129" s="20"/>
      <c r="O129" s="20"/>
      <c r="P129" s="20"/>
      <c r="Q129" s="20"/>
      <c r="R129" s="20"/>
      <c r="S129" s="20"/>
      <c r="T129" s="20">
        <v>5274.75</v>
      </c>
      <c r="U129" s="20">
        <v>48053</v>
      </c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  <c r="BN129" s="20"/>
      <c r="BO129" s="20"/>
      <c r="BP129" s="20"/>
      <c r="BQ129" s="20"/>
      <c r="BR129" s="20"/>
      <c r="BS129" s="20"/>
      <c r="BT129" s="20"/>
      <c r="BU129" s="20"/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>
        <v>1</v>
      </c>
      <c r="CW129" s="20"/>
      <c r="CX129" s="20"/>
      <c r="CY129" s="20"/>
      <c r="CZ129" s="20"/>
      <c r="DA129" s="20"/>
      <c r="DB129" s="20"/>
      <c r="DC129" s="20"/>
      <c r="DD129" s="20"/>
      <c r="DE129" s="20">
        <v>48053</v>
      </c>
      <c r="DF129" s="20"/>
      <c r="DG129" s="20"/>
      <c r="DH129" s="20"/>
      <c r="DI129" s="20"/>
      <c r="DJ129" s="20"/>
      <c r="DK129" s="20">
        <v>5274.75</v>
      </c>
      <c r="DL129" s="20"/>
      <c r="DM129" s="20">
        <v>48053</v>
      </c>
      <c r="DN129" s="20"/>
      <c r="DO129" s="20"/>
      <c r="DP129" s="20"/>
      <c r="DQ129" s="20"/>
      <c r="DR129" s="20"/>
      <c r="DS129" s="20"/>
      <c r="DT129" s="20"/>
      <c r="DU129" s="20"/>
      <c r="DV129" s="20"/>
      <c r="DW129" s="20"/>
      <c r="DX129" s="20"/>
      <c r="DY129" s="20"/>
      <c r="DZ129" s="20"/>
      <c r="EA129" s="20"/>
      <c r="EB129" s="20"/>
      <c r="EC129" s="20"/>
      <c r="ED129" s="20"/>
      <c r="EE129" s="20"/>
      <c r="EF129" s="20"/>
      <c r="EG129" s="20"/>
      <c r="EH129" s="20"/>
      <c r="EI129" s="20"/>
      <c r="EJ129" s="20"/>
      <c r="EK129" s="20"/>
      <c r="EL129" s="20"/>
      <c r="EM129" s="20"/>
      <c r="EN129" s="20"/>
      <c r="EO129" s="20"/>
      <c r="EP129" s="20"/>
      <c r="EQ129" s="20"/>
      <c r="ER129" s="20"/>
      <c r="ES129" s="20"/>
      <c r="ET129" s="20"/>
      <c r="EU129" s="20"/>
      <c r="EV129" s="20"/>
      <c r="EW129" s="20"/>
      <c r="EX129" s="20"/>
      <c r="EY129" s="20"/>
      <c r="EZ129" s="20"/>
      <c r="FA129" s="20"/>
      <c r="FB129" s="20"/>
      <c r="FC129" s="20"/>
      <c r="FD129" s="20"/>
      <c r="FE129" s="20"/>
      <c r="FF129" s="20"/>
      <c r="FG129" s="20"/>
      <c r="FH129" s="20"/>
      <c r="FI129" s="20"/>
      <c r="FJ129" s="20"/>
      <c r="FK129" s="20"/>
      <c r="FL129" s="20"/>
      <c r="FM129" s="20"/>
      <c r="FN129" s="20"/>
      <c r="FO129" s="20"/>
      <c r="FP129" s="20"/>
      <c r="FQ129" s="20"/>
      <c r="FR129" s="20"/>
      <c r="FS129" s="20"/>
      <c r="FT129" s="20"/>
      <c r="FU129" s="20"/>
      <c r="FV129" s="20"/>
      <c r="FW129" s="20"/>
      <c r="FX129" s="20"/>
      <c r="FY129" s="20"/>
      <c r="FZ129" s="20"/>
      <c r="GA129" s="20"/>
      <c r="GB129" s="20"/>
      <c r="GC129" s="20"/>
      <c r="GD129" s="20"/>
      <c r="GE129" s="20"/>
      <c r="GF129" s="20"/>
      <c r="GG129" s="20"/>
      <c r="GH129" s="20"/>
      <c r="GI129" s="20"/>
      <c r="GJ129" s="20">
        <v>5274.75</v>
      </c>
      <c r="GK129" s="20"/>
      <c r="GL129" s="20"/>
      <c r="GM129" s="20"/>
      <c r="GN129" s="20">
        <v>5274.75</v>
      </c>
      <c r="GO129" s="20"/>
      <c r="GP129" s="20">
        <v>5274.75</v>
      </c>
      <c r="GQ129" s="20">
        <v>5274.75</v>
      </c>
      <c r="GR129" s="20"/>
      <c r="GS129" s="20">
        <v>5274.75</v>
      </c>
      <c r="GT129" s="20"/>
      <c r="GU129" s="20"/>
      <c r="GV129" s="20"/>
      <c r="GW129" s="20"/>
      <c r="GX129" s="20"/>
      <c r="GY129" s="20"/>
      <c r="GZ129" s="20"/>
      <c r="HA129" s="20"/>
      <c r="HB129" s="20">
        <v>5274.75</v>
      </c>
      <c r="HC129" s="20"/>
      <c r="HD129" s="20"/>
      <c r="HE129" s="20"/>
      <c r="HF129" s="20">
        <v>5274.75</v>
      </c>
      <c r="HG129" s="20"/>
      <c r="HH129" s="20"/>
      <c r="HI129" s="20"/>
      <c r="HJ129" s="20"/>
      <c r="HK129" s="20"/>
      <c r="HL129" s="20">
        <v>5274.75</v>
      </c>
      <c r="HM129" s="20"/>
      <c r="HN129" s="20">
        <v>5274.75</v>
      </c>
      <c r="HO129" s="20"/>
      <c r="HP129" s="20"/>
      <c r="HQ129" s="20"/>
      <c r="HR129" s="20"/>
      <c r="HS129" s="20"/>
      <c r="HT129" s="20"/>
      <c r="HU129" s="20"/>
      <c r="HV129" s="20"/>
      <c r="HW129" s="20"/>
      <c r="HX129" s="20"/>
      <c r="HY129" s="20">
        <v>5274.75</v>
      </c>
      <c r="HZ129" s="20"/>
      <c r="IA129" s="20"/>
      <c r="IB129" s="20"/>
      <c r="IC129" s="20"/>
      <c r="ID129" s="20"/>
      <c r="IE129" s="20"/>
      <c r="IF129" s="20"/>
      <c r="IG129" s="20"/>
      <c r="IH129" s="20"/>
      <c r="II129" s="20"/>
      <c r="IJ129" s="20"/>
      <c r="IK129" s="20"/>
      <c r="IL129" s="20"/>
      <c r="IM129" s="20"/>
      <c r="IN129" s="20"/>
      <c r="IO129" s="20"/>
      <c r="IP129" s="20"/>
      <c r="IQ129" s="20"/>
      <c r="IR129" s="20"/>
      <c r="IS129" s="20"/>
      <c r="IT129" s="20"/>
      <c r="IU129" s="20"/>
    </row>
    <row r="130" spans="1:255" x14ac:dyDescent="0.2">
      <c r="A130" s="58"/>
      <c r="B130" s="101" t="s">
        <v>619</v>
      </c>
      <c r="C130" s="101" t="s">
        <v>636</v>
      </c>
      <c r="D130" s="57"/>
      <c r="E130" s="57"/>
      <c r="F130" s="57"/>
      <c r="G130" s="57"/>
      <c r="H130" s="57"/>
      <c r="I130" s="57"/>
      <c r="J130" s="57"/>
      <c r="K130" s="59"/>
    </row>
    <row r="131" spans="1:255" ht="24" x14ac:dyDescent="0.2">
      <c r="A131" s="133" t="s">
        <v>82</v>
      </c>
      <c r="B131" s="134" t="s">
        <v>35</v>
      </c>
      <c r="C131" s="135" t="s">
        <v>83</v>
      </c>
      <c r="D131" s="136" t="s">
        <v>23</v>
      </c>
      <c r="E131" s="137">
        <v>1</v>
      </c>
      <c r="F131" s="109">
        <v>27010.86</v>
      </c>
      <c r="G131" s="65"/>
      <c r="H131" s="109">
        <v>27010.86</v>
      </c>
      <c r="I131" s="138">
        <v>2964.98</v>
      </c>
      <c r="J131" s="66">
        <v>9.11</v>
      </c>
      <c r="K131" s="139">
        <v>27011</v>
      </c>
      <c r="L131" s="20"/>
      <c r="M131" s="20"/>
      <c r="N131" s="20"/>
      <c r="O131" s="20"/>
      <c r="P131" s="20"/>
      <c r="Q131" s="20"/>
      <c r="R131" s="20"/>
      <c r="S131" s="20"/>
      <c r="T131" s="20">
        <v>2964.98</v>
      </c>
      <c r="U131" s="20">
        <v>27011</v>
      </c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  <c r="BI131" s="20"/>
      <c r="BJ131" s="20"/>
      <c r="BK131" s="20"/>
      <c r="BL131" s="20"/>
      <c r="BM131" s="20"/>
      <c r="BN131" s="20"/>
      <c r="BO131" s="20"/>
      <c r="BP131" s="20"/>
      <c r="BQ131" s="20"/>
      <c r="BR131" s="20"/>
      <c r="BS131" s="20"/>
      <c r="BT131" s="20"/>
      <c r="BU131" s="20"/>
      <c r="BV131" s="20"/>
      <c r="BW131" s="20"/>
      <c r="BX131" s="20"/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>
        <v>1</v>
      </c>
      <c r="CW131" s="20"/>
      <c r="CX131" s="20"/>
      <c r="CY131" s="20"/>
      <c r="CZ131" s="20"/>
      <c r="DA131" s="20"/>
      <c r="DB131" s="20"/>
      <c r="DC131" s="20"/>
      <c r="DD131" s="20"/>
      <c r="DE131" s="20">
        <v>27011</v>
      </c>
      <c r="DF131" s="20"/>
      <c r="DG131" s="20"/>
      <c r="DH131" s="20"/>
      <c r="DI131" s="20"/>
      <c r="DJ131" s="20"/>
      <c r="DK131" s="20">
        <v>2964.98</v>
      </c>
      <c r="DL131" s="20"/>
      <c r="DM131" s="20">
        <v>27011</v>
      </c>
      <c r="DN131" s="20"/>
      <c r="DO131" s="20"/>
      <c r="DP131" s="20"/>
      <c r="DQ131" s="20"/>
      <c r="DR131" s="20"/>
      <c r="DS131" s="20"/>
      <c r="DT131" s="20"/>
      <c r="DU131" s="20"/>
      <c r="DV131" s="20"/>
      <c r="DW131" s="20"/>
      <c r="DX131" s="20"/>
      <c r="DY131" s="20"/>
      <c r="DZ131" s="20"/>
      <c r="EA131" s="20"/>
      <c r="EB131" s="20"/>
      <c r="EC131" s="20"/>
      <c r="ED131" s="20"/>
      <c r="EE131" s="20"/>
      <c r="EF131" s="20"/>
      <c r="EG131" s="20"/>
      <c r="EH131" s="20"/>
      <c r="EI131" s="20"/>
      <c r="EJ131" s="20"/>
      <c r="EK131" s="20"/>
      <c r="EL131" s="20"/>
      <c r="EM131" s="20"/>
      <c r="EN131" s="20"/>
      <c r="EO131" s="20"/>
      <c r="EP131" s="20"/>
      <c r="EQ131" s="20"/>
      <c r="ER131" s="20"/>
      <c r="ES131" s="20"/>
      <c r="ET131" s="20"/>
      <c r="EU131" s="20"/>
      <c r="EV131" s="20"/>
      <c r="EW131" s="20"/>
      <c r="EX131" s="20"/>
      <c r="EY131" s="20"/>
      <c r="EZ131" s="20"/>
      <c r="FA131" s="20"/>
      <c r="FB131" s="20"/>
      <c r="FC131" s="20"/>
      <c r="FD131" s="20"/>
      <c r="FE131" s="20"/>
      <c r="FF131" s="20"/>
      <c r="FG131" s="20"/>
      <c r="FH131" s="20"/>
      <c r="FI131" s="20"/>
      <c r="FJ131" s="20"/>
      <c r="FK131" s="20"/>
      <c r="FL131" s="20"/>
      <c r="FM131" s="20"/>
      <c r="FN131" s="20"/>
      <c r="FO131" s="20"/>
      <c r="FP131" s="20"/>
      <c r="FQ131" s="20"/>
      <c r="FR131" s="20"/>
      <c r="FS131" s="20"/>
      <c r="FT131" s="20"/>
      <c r="FU131" s="20"/>
      <c r="FV131" s="20"/>
      <c r="FW131" s="20"/>
      <c r="FX131" s="20"/>
      <c r="FY131" s="20"/>
      <c r="FZ131" s="20"/>
      <c r="GA131" s="20"/>
      <c r="GB131" s="20"/>
      <c r="GC131" s="20"/>
      <c r="GD131" s="20"/>
      <c r="GE131" s="20"/>
      <c r="GF131" s="20"/>
      <c r="GG131" s="20"/>
      <c r="GH131" s="20"/>
      <c r="GI131" s="20"/>
      <c r="GJ131" s="20">
        <v>2964.98</v>
      </c>
      <c r="GK131" s="20"/>
      <c r="GL131" s="20"/>
      <c r="GM131" s="20"/>
      <c r="GN131" s="20">
        <v>2964.98</v>
      </c>
      <c r="GO131" s="20"/>
      <c r="GP131" s="20">
        <v>2964.98</v>
      </c>
      <c r="GQ131" s="20">
        <v>2964.98</v>
      </c>
      <c r="GR131" s="20"/>
      <c r="GS131" s="20">
        <v>2964.98</v>
      </c>
      <c r="GT131" s="20"/>
      <c r="GU131" s="20"/>
      <c r="GV131" s="20"/>
      <c r="GW131" s="20"/>
      <c r="GX131" s="20"/>
      <c r="GY131" s="20"/>
      <c r="GZ131" s="20"/>
      <c r="HA131" s="20"/>
      <c r="HB131" s="20">
        <v>2964.98</v>
      </c>
      <c r="HC131" s="20"/>
      <c r="HD131" s="20"/>
      <c r="HE131" s="20"/>
      <c r="HF131" s="20">
        <v>2964.98</v>
      </c>
      <c r="HG131" s="20"/>
      <c r="HH131" s="20"/>
      <c r="HI131" s="20"/>
      <c r="HJ131" s="20"/>
      <c r="HK131" s="20"/>
      <c r="HL131" s="20">
        <v>2964.98</v>
      </c>
      <c r="HM131" s="20"/>
      <c r="HN131" s="20">
        <v>2964.98</v>
      </c>
      <c r="HO131" s="20"/>
      <c r="HP131" s="20"/>
      <c r="HQ131" s="20"/>
      <c r="HR131" s="20"/>
      <c r="HS131" s="20"/>
      <c r="HT131" s="20"/>
      <c r="HU131" s="20"/>
      <c r="HV131" s="20"/>
      <c r="HW131" s="20"/>
      <c r="HX131" s="20"/>
      <c r="HY131" s="20">
        <v>2964.98</v>
      </c>
      <c r="HZ131" s="20"/>
      <c r="IA131" s="20"/>
      <c r="IB131" s="20"/>
      <c r="IC131" s="20"/>
      <c r="ID131" s="20"/>
      <c r="IE131" s="20"/>
      <c r="IF131" s="20"/>
      <c r="IG131" s="20"/>
      <c r="IH131" s="20"/>
      <c r="II131" s="20"/>
      <c r="IJ131" s="20"/>
      <c r="IK131" s="20"/>
      <c r="IL131" s="20"/>
      <c r="IM131" s="20"/>
      <c r="IN131" s="20"/>
      <c r="IO131" s="20"/>
      <c r="IP131" s="20"/>
      <c r="IQ131" s="20"/>
      <c r="IR131" s="20"/>
      <c r="IS131" s="20"/>
      <c r="IT131" s="20"/>
      <c r="IU131" s="20"/>
    </row>
    <row r="132" spans="1:255" x14ac:dyDescent="0.2">
      <c r="A132" s="89"/>
      <c r="B132" s="103" t="s">
        <v>619</v>
      </c>
      <c r="C132" s="103" t="s">
        <v>637</v>
      </c>
      <c r="D132" s="29"/>
      <c r="E132" s="29"/>
      <c r="F132" s="29"/>
      <c r="G132" s="29"/>
      <c r="H132" s="29"/>
      <c r="I132" s="29"/>
      <c r="J132" s="29"/>
      <c r="K132" s="90"/>
    </row>
    <row r="133" spans="1:255" ht="13.5" thickBot="1" x14ac:dyDescent="0.25">
      <c r="A133" s="140"/>
      <c r="B133" s="141"/>
      <c r="C133" s="141" t="s">
        <v>632</v>
      </c>
      <c r="D133" s="141"/>
      <c r="E133" s="141"/>
      <c r="F133" s="141"/>
      <c r="G133" s="141"/>
      <c r="H133" s="191">
        <v>8334.9500000000007</v>
      </c>
      <c r="I133" s="192"/>
      <c r="J133" s="191">
        <v>75931</v>
      </c>
      <c r="K133" s="193"/>
      <c r="L133" s="132"/>
      <c r="M133" s="132"/>
      <c r="N133" s="132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  <c r="BG133" s="20"/>
      <c r="BH133" s="20"/>
      <c r="BI133" s="20"/>
      <c r="BJ133" s="20"/>
      <c r="BK133" s="20"/>
      <c r="BL133" s="20"/>
      <c r="BM133" s="20"/>
      <c r="BN133" s="20"/>
      <c r="BO133" s="20"/>
      <c r="BP133" s="20"/>
      <c r="BQ133" s="20"/>
      <c r="BR133" s="20"/>
      <c r="BS133" s="20"/>
      <c r="BT133" s="20"/>
      <c r="BU133" s="20"/>
      <c r="BV133" s="20"/>
      <c r="BW133" s="20"/>
      <c r="BX133" s="20"/>
      <c r="BY133" s="20"/>
      <c r="BZ133" s="20"/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0"/>
      <c r="CY133" s="20"/>
      <c r="CZ133" s="20"/>
      <c r="DA133" s="20"/>
      <c r="DB133" s="20"/>
      <c r="DC133" s="20"/>
      <c r="DD133" s="20"/>
      <c r="DE133" s="20"/>
      <c r="DF133" s="20"/>
      <c r="DG133" s="20"/>
      <c r="DH133" s="20"/>
      <c r="DI133" s="20"/>
      <c r="DJ133" s="20"/>
      <c r="DK133" s="20"/>
      <c r="DL133" s="20"/>
      <c r="DM133" s="20"/>
      <c r="DN133" s="20"/>
      <c r="DO133" s="20"/>
      <c r="DP133" s="20"/>
      <c r="DQ133" s="20"/>
      <c r="DR133" s="20"/>
      <c r="DS133" s="20"/>
      <c r="DT133" s="20"/>
      <c r="DU133" s="20"/>
      <c r="DV133" s="20"/>
      <c r="DW133" s="20"/>
      <c r="DX133" s="20"/>
      <c r="DY133" s="20"/>
      <c r="DZ133" s="20"/>
      <c r="EA133" s="20"/>
      <c r="EB133" s="20"/>
      <c r="EC133" s="20"/>
      <c r="ED133" s="20"/>
      <c r="EE133" s="20"/>
      <c r="EF133" s="20"/>
      <c r="EG133" s="20"/>
      <c r="EH133" s="20"/>
      <c r="EI133" s="20"/>
      <c r="EJ133" s="20"/>
      <c r="EK133" s="20"/>
      <c r="EL133" s="20"/>
      <c r="EM133" s="20"/>
      <c r="EN133" s="20"/>
      <c r="EO133" s="20"/>
      <c r="EP133" s="20"/>
      <c r="EQ133" s="20"/>
      <c r="ER133" s="20"/>
      <c r="ES133" s="20"/>
      <c r="ET133" s="20"/>
      <c r="EU133" s="20"/>
      <c r="EV133" s="20"/>
      <c r="EW133" s="20"/>
      <c r="EX133" s="20"/>
      <c r="EY133" s="20"/>
      <c r="EZ133" s="20"/>
      <c r="FA133" s="20"/>
      <c r="FB133" s="20"/>
      <c r="FC133" s="20"/>
      <c r="FD133" s="20"/>
      <c r="FE133" s="20"/>
      <c r="FF133" s="20"/>
      <c r="FG133" s="20"/>
      <c r="FH133" s="20"/>
      <c r="FI133" s="20"/>
      <c r="FJ133" s="20"/>
      <c r="FK133" s="20"/>
      <c r="FL133" s="20"/>
      <c r="FM133" s="20"/>
      <c r="FN133" s="20"/>
      <c r="FO133" s="20"/>
      <c r="FP133" s="20"/>
      <c r="FQ133" s="20"/>
      <c r="FR133" s="20"/>
      <c r="FS133" s="20"/>
      <c r="FT133" s="20"/>
      <c r="FU133" s="20"/>
      <c r="FV133" s="20"/>
      <c r="FW133" s="20"/>
      <c r="FX133" s="20"/>
      <c r="FY133" s="20"/>
      <c r="FZ133" s="20"/>
      <c r="GA133" s="20"/>
      <c r="GB133" s="20"/>
      <c r="GC133" s="20"/>
      <c r="GD133" s="20"/>
      <c r="GE133" s="20"/>
      <c r="GF133" s="20"/>
      <c r="GG133" s="20"/>
      <c r="GH133" s="20"/>
      <c r="GI133" s="20"/>
      <c r="GJ133" s="20"/>
      <c r="GK133" s="20"/>
      <c r="GL133" s="20"/>
      <c r="GM133" s="20"/>
      <c r="GN133" s="20"/>
      <c r="GO133" s="20"/>
      <c r="GP133" s="20"/>
      <c r="GQ133" s="20"/>
      <c r="GR133" s="20"/>
      <c r="GS133" s="20"/>
      <c r="GT133" s="20"/>
      <c r="GU133" s="20"/>
      <c r="GV133" s="20"/>
      <c r="GW133" s="20"/>
      <c r="GX133" s="20"/>
      <c r="GY133" s="20"/>
      <c r="GZ133" s="20"/>
      <c r="HA133" s="20"/>
      <c r="HB133" s="20"/>
      <c r="HC133" s="20"/>
      <c r="HD133" s="20"/>
      <c r="HE133" s="20"/>
      <c r="HF133" s="20"/>
      <c r="HG133" s="20"/>
      <c r="HH133" s="20"/>
      <c r="HI133" s="20"/>
      <c r="HJ133" s="20"/>
      <c r="HK133" s="20"/>
      <c r="HL133" s="20"/>
      <c r="HM133" s="20"/>
      <c r="HN133" s="20"/>
      <c r="HO133" s="20"/>
      <c r="HP133" s="20"/>
      <c r="HQ133" s="20"/>
      <c r="HR133" s="20"/>
      <c r="HS133" s="20"/>
      <c r="HT133" s="20"/>
      <c r="HU133" s="20"/>
      <c r="HV133" s="20"/>
      <c r="HW133" s="20"/>
      <c r="HX133" s="20"/>
      <c r="HY133" s="20"/>
      <c r="HZ133" s="20"/>
      <c r="IA133" s="20"/>
      <c r="IB133" s="20"/>
      <c r="IC133" s="20"/>
      <c r="ID133" s="20"/>
      <c r="IE133" s="20"/>
      <c r="IF133" s="20"/>
      <c r="IG133" s="20"/>
      <c r="IH133" s="20"/>
      <c r="II133" s="20"/>
      <c r="IJ133" s="20"/>
      <c r="IK133" s="20"/>
      <c r="IL133" s="20"/>
      <c r="IM133" s="20"/>
      <c r="IN133" s="20"/>
      <c r="IO133" s="20"/>
      <c r="IP133" s="20"/>
      <c r="IQ133" s="20"/>
      <c r="IR133" s="20"/>
      <c r="IS133" s="20"/>
      <c r="IT133" s="20"/>
      <c r="IU133" s="20"/>
    </row>
    <row r="134" spans="1:255" x14ac:dyDescent="0.2">
      <c r="A134" s="113"/>
      <c r="B134" s="112"/>
      <c r="C134" s="112" t="s">
        <v>622</v>
      </c>
      <c r="D134" s="112"/>
      <c r="E134" s="112"/>
      <c r="F134" s="112"/>
      <c r="G134" s="112"/>
      <c r="H134" s="185">
        <v>8650.61</v>
      </c>
      <c r="I134" s="186"/>
      <c r="J134" s="185">
        <v>86160</v>
      </c>
      <c r="K134" s="187"/>
      <c r="O134" s="20"/>
      <c r="P134" s="20"/>
      <c r="Q134" s="20"/>
      <c r="R134" s="20">
        <v>8650.61</v>
      </c>
      <c r="S134" s="20">
        <v>86160</v>
      </c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  <c r="BG134" s="20"/>
      <c r="BH134" s="20"/>
      <c r="BI134" s="20"/>
      <c r="BJ134" s="20"/>
      <c r="BK134" s="20"/>
      <c r="BL134" s="20"/>
      <c r="BM134" s="20"/>
      <c r="BN134" s="20"/>
      <c r="BO134" s="20"/>
      <c r="BP134" s="20"/>
      <c r="BQ134" s="20"/>
      <c r="BR134" s="20"/>
      <c r="BS134" s="20"/>
      <c r="BT134" s="20"/>
      <c r="BU134" s="20"/>
      <c r="BV134" s="20"/>
      <c r="BW134" s="20"/>
      <c r="BX134" s="20"/>
      <c r="BY134" s="20"/>
      <c r="BZ134" s="20"/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0"/>
      <c r="CY134" s="20"/>
      <c r="CZ134" s="20"/>
      <c r="DA134" s="20"/>
      <c r="DB134" s="20"/>
      <c r="DC134" s="20"/>
      <c r="DD134" s="20"/>
      <c r="DE134" s="20"/>
      <c r="DF134" s="20"/>
      <c r="DG134" s="20"/>
      <c r="DH134" s="20"/>
      <c r="DI134" s="20"/>
      <c r="DJ134" s="20"/>
      <c r="DK134" s="20"/>
      <c r="DL134" s="20"/>
      <c r="DM134" s="20"/>
      <c r="DN134" s="20"/>
      <c r="DO134" s="20"/>
      <c r="DP134" s="20"/>
      <c r="DQ134" s="20"/>
      <c r="DR134" s="20"/>
      <c r="DS134" s="20"/>
      <c r="DT134" s="20"/>
      <c r="DU134" s="20"/>
      <c r="DV134" s="20"/>
      <c r="DW134" s="20"/>
      <c r="DX134" s="20"/>
      <c r="DY134" s="20"/>
      <c r="DZ134" s="20"/>
      <c r="EA134" s="20"/>
      <c r="EB134" s="20"/>
      <c r="EC134" s="20"/>
      <c r="ED134" s="20"/>
      <c r="EE134" s="20"/>
      <c r="EF134" s="20"/>
      <c r="EG134" s="20"/>
      <c r="EH134" s="20"/>
      <c r="EI134" s="20"/>
      <c r="EJ134" s="20"/>
      <c r="EK134" s="20"/>
      <c r="EL134" s="20"/>
      <c r="EM134" s="20"/>
      <c r="EN134" s="20"/>
      <c r="EO134" s="20"/>
      <c r="EP134" s="20"/>
      <c r="EQ134" s="20"/>
      <c r="ER134" s="20"/>
      <c r="ES134" s="20"/>
      <c r="ET134" s="20"/>
      <c r="EU134" s="20"/>
      <c r="EV134" s="20"/>
      <c r="EW134" s="20"/>
      <c r="EX134" s="20"/>
      <c r="EY134" s="20"/>
      <c r="EZ134" s="20"/>
      <c r="FA134" s="20"/>
      <c r="FB134" s="20"/>
      <c r="FC134" s="20"/>
      <c r="FD134" s="20"/>
      <c r="FE134" s="20"/>
      <c r="FF134" s="20"/>
      <c r="FG134" s="20"/>
      <c r="FH134" s="20"/>
      <c r="FI134" s="20"/>
      <c r="FJ134" s="20"/>
      <c r="FK134" s="20"/>
      <c r="FL134" s="20"/>
      <c r="FM134" s="20"/>
      <c r="FN134" s="20"/>
      <c r="FO134" s="20"/>
      <c r="FP134" s="20"/>
      <c r="FQ134" s="20"/>
      <c r="FR134" s="20"/>
      <c r="FS134" s="20"/>
      <c r="FT134" s="20"/>
      <c r="FU134" s="20"/>
      <c r="FV134" s="20"/>
      <c r="FW134" s="20"/>
      <c r="FX134" s="20"/>
      <c r="FY134" s="20"/>
      <c r="FZ134" s="20"/>
      <c r="GA134" s="20"/>
      <c r="GB134" s="20"/>
      <c r="GC134" s="20"/>
      <c r="GD134" s="20"/>
      <c r="GE134" s="20"/>
      <c r="GF134" s="20"/>
      <c r="GG134" s="20"/>
      <c r="GH134" s="20"/>
      <c r="GI134" s="20"/>
      <c r="GJ134" s="20"/>
      <c r="GK134" s="20"/>
      <c r="GL134" s="20"/>
      <c r="GM134" s="20"/>
      <c r="GN134" s="20"/>
      <c r="GO134" s="20"/>
      <c r="GP134" s="20"/>
      <c r="GQ134" s="20"/>
      <c r="GR134" s="20"/>
      <c r="GS134" s="20"/>
      <c r="GT134" s="20"/>
      <c r="GU134" s="20"/>
      <c r="GV134" s="20"/>
      <c r="GW134" s="20"/>
      <c r="GX134" s="20"/>
      <c r="GY134" s="20"/>
      <c r="GZ134" s="20"/>
      <c r="HA134" s="20">
        <v>8650.61</v>
      </c>
      <c r="HB134" s="20"/>
      <c r="HC134" s="20"/>
      <c r="HD134" s="20"/>
      <c r="HE134" s="20"/>
      <c r="HF134" s="20"/>
      <c r="HG134" s="20"/>
      <c r="HH134" s="20"/>
      <c r="HI134" s="20"/>
      <c r="HJ134" s="20"/>
      <c r="HK134" s="20"/>
      <c r="HL134" s="20"/>
      <c r="HM134" s="20"/>
      <c r="HN134" s="20"/>
      <c r="HO134" s="20"/>
      <c r="HP134" s="20"/>
      <c r="HQ134" s="20"/>
      <c r="HR134" s="20"/>
      <c r="HS134" s="20"/>
      <c r="HT134" s="20"/>
      <c r="HU134" s="20"/>
      <c r="HV134" s="20"/>
      <c r="HW134" s="20"/>
      <c r="HX134" s="20"/>
      <c r="HY134" s="20"/>
      <c r="HZ134" s="20"/>
      <c r="IA134" s="20"/>
      <c r="IB134" s="20"/>
      <c r="IC134" s="20"/>
      <c r="ID134" s="20"/>
      <c r="IE134" s="20"/>
      <c r="IF134" s="20"/>
      <c r="IG134" s="20"/>
      <c r="IH134" s="20"/>
      <c r="II134" s="20"/>
      <c r="IJ134" s="20"/>
      <c r="IK134" s="20"/>
      <c r="IL134" s="20"/>
      <c r="IM134" s="20"/>
      <c r="IN134" s="20"/>
      <c r="IO134" s="20"/>
      <c r="IP134" s="20"/>
      <c r="IQ134" s="20"/>
      <c r="IR134" s="20"/>
      <c r="IS134" s="20"/>
      <c r="IT134" s="20"/>
      <c r="IU134" s="20"/>
    </row>
    <row r="135" spans="1:255" x14ac:dyDescent="0.2">
      <c r="A135" s="70"/>
      <c r="B135" s="69"/>
      <c r="C135" s="69"/>
      <c r="D135" s="69"/>
      <c r="E135" s="69"/>
      <c r="F135" s="69"/>
      <c r="G135" s="69"/>
      <c r="H135" s="188"/>
      <c r="I135" s="189"/>
      <c r="J135" s="188"/>
      <c r="K135" s="190"/>
    </row>
    <row r="136" spans="1:255" ht="35.25" x14ac:dyDescent="0.2">
      <c r="A136" s="116">
        <v>7</v>
      </c>
      <c r="B136" s="123" t="s">
        <v>86</v>
      </c>
      <c r="C136" s="117" t="s">
        <v>638</v>
      </c>
      <c r="D136" s="118" t="s">
        <v>23</v>
      </c>
      <c r="E136" s="119">
        <v>55</v>
      </c>
      <c r="F136" s="120">
        <v>15.169999999999998</v>
      </c>
      <c r="G136" s="124" t="s">
        <v>6</v>
      </c>
      <c r="H136" s="120"/>
      <c r="I136" s="121">
        <v>1723.45</v>
      </c>
      <c r="J136" s="97"/>
      <c r="K136" s="122">
        <v>55829</v>
      </c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EY136" s="20"/>
      <c r="EZ136" s="20"/>
      <c r="FA136" s="20"/>
      <c r="FB136" s="20"/>
      <c r="FC136" s="20"/>
      <c r="FD136" s="20"/>
      <c r="FE136" s="20"/>
      <c r="FF136" s="20"/>
      <c r="FG136" s="20"/>
      <c r="FH136" s="20"/>
      <c r="FI136" s="20"/>
      <c r="FJ136" s="20"/>
      <c r="FK136" s="20"/>
      <c r="FL136" s="20"/>
      <c r="FM136" s="20"/>
      <c r="FN136" s="20"/>
      <c r="FO136" s="20"/>
      <c r="FP136" s="20"/>
      <c r="FQ136" s="20"/>
      <c r="FR136" s="20"/>
      <c r="FS136" s="20"/>
      <c r="FT136" s="20"/>
      <c r="FU136" s="20"/>
      <c r="FV136" s="20"/>
      <c r="FW136" s="20"/>
      <c r="FX136" s="20"/>
      <c r="FY136" s="20"/>
      <c r="FZ136" s="20"/>
      <c r="GA136" s="20"/>
      <c r="GB136" s="20"/>
      <c r="GC136" s="20"/>
      <c r="GD136" s="20"/>
      <c r="GE136" s="20"/>
      <c r="GF136" s="20"/>
      <c r="GG136" s="20"/>
      <c r="GH136" s="20"/>
      <c r="GI136" s="20"/>
      <c r="GJ136" s="20"/>
      <c r="GK136" s="20"/>
      <c r="GL136" s="20"/>
      <c r="GM136" s="20"/>
      <c r="GN136" s="20"/>
      <c r="GO136" s="20"/>
      <c r="GP136" s="20"/>
      <c r="GQ136" s="20"/>
      <c r="GR136" s="20"/>
      <c r="GS136" s="20"/>
      <c r="GT136" s="20"/>
      <c r="GU136" s="20"/>
      <c r="GV136" s="20"/>
      <c r="GW136" s="20"/>
      <c r="GX136" s="20"/>
      <c r="GY136" s="20"/>
      <c r="GZ136" s="20"/>
      <c r="HA136" s="20"/>
      <c r="HB136" s="20"/>
      <c r="HC136" s="20"/>
      <c r="HD136" s="20"/>
      <c r="HE136" s="20"/>
      <c r="HF136" s="20"/>
      <c r="HG136" s="20"/>
      <c r="HH136" s="20"/>
      <c r="HI136" s="20"/>
      <c r="HJ136" s="20"/>
      <c r="HK136" s="20"/>
      <c r="HL136" s="20"/>
      <c r="HM136" s="20"/>
      <c r="HN136" s="20"/>
      <c r="HO136" s="20"/>
      <c r="HP136" s="20"/>
      <c r="HQ136" s="20"/>
      <c r="HR136" s="20"/>
      <c r="HS136" s="20"/>
      <c r="HT136" s="20"/>
      <c r="HU136" s="20"/>
      <c r="HV136" s="20"/>
      <c r="HW136" s="20"/>
      <c r="HX136" s="20"/>
      <c r="HY136" s="20"/>
      <c r="HZ136" s="20"/>
      <c r="IA136" s="20"/>
      <c r="IB136" s="20"/>
      <c r="IC136" s="20"/>
      <c r="ID136" s="20"/>
      <c r="IE136" s="20"/>
      <c r="IF136" s="20"/>
      <c r="IG136" s="20"/>
      <c r="IH136" s="20"/>
      <c r="II136" s="20"/>
      <c r="IJ136" s="20"/>
      <c r="IK136" s="20"/>
      <c r="IL136" s="20"/>
      <c r="IM136" s="20"/>
      <c r="IN136" s="20"/>
      <c r="IO136" s="20"/>
      <c r="IP136" s="20"/>
      <c r="IQ136" s="20"/>
      <c r="IR136" s="20"/>
      <c r="IS136" s="20"/>
      <c r="IT136" s="20"/>
      <c r="IU136" s="20"/>
    </row>
    <row r="137" spans="1:255" x14ac:dyDescent="0.2">
      <c r="A137" s="60"/>
      <c r="B137" s="61"/>
      <c r="C137" s="61" t="s">
        <v>609</v>
      </c>
      <c r="D137" s="62"/>
      <c r="E137" s="63"/>
      <c r="F137" s="64">
        <v>9.6</v>
      </c>
      <c r="G137" s="65" t="s">
        <v>78</v>
      </c>
      <c r="H137" s="64">
        <v>10.08</v>
      </c>
      <c r="I137" s="64">
        <v>554.4</v>
      </c>
      <c r="J137" s="66">
        <v>33.39</v>
      </c>
      <c r="K137" s="67">
        <v>18511</v>
      </c>
      <c r="O137" s="20"/>
      <c r="P137" s="20"/>
      <c r="Q137" s="20"/>
      <c r="R137" s="20"/>
      <c r="S137" s="20"/>
      <c r="T137" s="20">
        <v>554.4</v>
      </c>
      <c r="U137" s="20">
        <v>18511</v>
      </c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  <c r="CU137" s="20"/>
      <c r="CV137" s="20">
        <v>1</v>
      </c>
      <c r="CW137" s="20"/>
      <c r="CX137" s="20"/>
      <c r="CY137" s="20"/>
      <c r="CZ137" s="20"/>
      <c r="DA137" s="20"/>
      <c r="DB137" s="20"/>
      <c r="DC137" s="20"/>
      <c r="DD137" s="20"/>
      <c r="DE137" s="20"/>
      <c r="DF137" s="20"/>
      <c r="DG137" s="20">
        <v>18511</v>
      </c>
      <c r="DH137" s="20">
        <v>1</v>
      </c>
      <c r="DI137" s="20"/>
      <c r="DJ137" s="20"/>
      <c r="DK137" s="20"/>
      <c r="DL137" s="20"/>
      <c r="DM137" s="20"/>
      <c r="DN137" s="20"/>
      <c r="DO137" s="20"/>
      <c r="DP137" s="20"/>
      <c r="DQ137" s="20">
        <v>554.4</v>
      </c>
      <c r="DR137" s="20"/>
      <c r="DS137" s="20">
        <v>18511</v>
      </c>
      <c r="DT137" s="20"/>
      <c r="DU137" s="20"/>
      <c r="DV137" s="20"/>
      <c r="DW137" s="20"/>
      <c r="DX137" s="20"/>
      <c r="DY137" s="20"/>
      <c r="DZ137" s="20"/>
      <c r="EA137" s="20"/>
      <c r="EB137" s="20"/>
      <c r="EC137" s="20"/>
      <c r="ED137" s="20"/>
      <c r="EE137" s="20"/>
      <c r="EF137" s="20"/>
      <c r="EG137" s="20"/>
      <c r="EH137" s="20"/>
      <c r="EI137" s="20"/>
      <c r="EJ137" s="20"/>
      <c r="EK137" s="20"/>
      <c r="EL137" s="20"/>
      <c r="EM137" s="20"/>
      <c r="EN137" s="20"/>
      <c r="EO137" s="20"/>
      <c r="EP137" s="20"/>
      <c r="EQ137" s="20"/>
      <c r="ER137" s="20"/>
      <c r="ES137" s="20"/>
      <c r="ET137" s="20"/>
      <c r="EU137" s="20"/>
      <c r="EV137" s="20"/>
      <c r="EW137" s="20"/>
      <c r="EX137" s="20"/>
      <c r="EY137" s="20"/>
      <c r="EZ137" s="20"/>
      <c r="FA137" s="20"/>
      <c r="FB137" s="20"/>
      <c r="FC137" s="20"/>
      <c r="FD137" s="20"/>
      <c r="FE137" s="20"/>
      <c r="FF137" s="20"/>
      <c r="FG137" s="20"/>
      <c r="FH137" s="20"/>
      <c r="FI137" s="20"/>
      <c r="FJ137" s="20"/>
      <c r="FK137" s="20"/>
      <c r="FL137" s="20"/>
      <c r="FM137" s="20"/>
      <c r="FN137" s="20"/>
      <c r="FO137" s="20"/>
      <c r="FP137" s="20"/>
      <c r="FQ137" s="20"/>
      <c r="FR137" s="20"/>
      <c r="FS137" s="20"/>
      <c r="FT137" s="20"/>
      <c r="FU137" s="20"/>
      <c r="FV137" s="20"/>
      <c r="FW137" s="20"/>
      <c r="FX137" s="20"/>
      <c r="FY137" s="20"/>
      <c r="FZ137" s="20"/>
      <c r="GA137" s="20"/>
      <c r="GB137" s="20"/>
      <c r="GC137" s="20"/>
      <c r="GD137" s="20"/>
      <c r="GE137" s="20"/>
      <c r="GF137" s="20"/>
      <c r="GG137" s="20"/>
      <c r="GH137" s="20"/>
      <c r="GI137" s="20"/>
      <c r="GJ137" s="20">
        <v>554.4</v>
      </c>
      <c r="GK137" s="20">
        <v>554.4</v>
      </c>
      <c r="GL137" s="20"/>
      <c r="GM137" s="20"/>
      <c r="GN137" s="20"/>
      <c r="GO137" s="20"/>
      <c r="GP137" s="20"/>
      <c r="GQ137" s="20"/>
      <c r="GR137" s="20"/>
      <c r="GS137" s="20"/>
      <c r="GT137" s="20"/>
      <c r="GU137" s="20"/>
      <c r="GV137" s="20"/>
      <c r="GW137" s="20"/>
      <c r="GX137" s="20"/>
      <c r="GY137" s="20"/>
      <c r="GZ137" s="20"/>
      <c r="HA137" s="20"/>
      <c r="HB137" s="20">
        <v>554.4</v>
      </c>
      <c r="HC137" s="20"/>
      <c r="HD137" s="20"/>
      <c r="HE137" s="20"/>
      <c r="HF137" s="20">
        <v>554.4</v>
      </c>
      <c r="HG137" s="20"/>
      <c r="HH137" s="20"/>
      <c r="HI137" s="20"/>
      <c r="HJ137" s="20"/>
      <c r="HK137" s="20"/>
      <c r="HL137" s="20">
        <v>554.4</v>
      </c>
      <c r="HM137" s="20"/>
      <c r="HN137" s="20">
        <v>554.4</v>
      </c>
      <c r="HO137" s="20"/>
      <c r="HP137" s="20"/>
      <c r="HQ137" s="20"/>
      <c r="HR137" s="20"/>
      <c r="HS137" s="20"/>
      <c r="HT137" s="20"/>
      <c r="HU137" s="20"/>
      <c r="HV137" s="20"/>
      <c r="HW137" s="20"/>
      <c r="HX137" s="20">
        <v>554.4</v>
      </c>
      <c r="HY137" s="20"/>
      <c r="HZ137" s="20"/>
      <c r="IA137" s="20"/>
      <c r="IB137" s="20"/>
      <c r="IC137" s="20"/>
      <c r="ID137" s="20"/>
      <c r="IE137" s="20"/>
      <c r="IF137" s="20"/>
      <c r="IG137" s="20"/>
      <c r="IH137" s="20"/>
      <c r="II137" s="20"/>
      <c r="IJ137" s="20"/>
      <c r="IK137" s="20"/>
      <c r="IL137" s="20"/>
      <c r="IM137" s="20"/>
      <c r="IN137" s="20"/>
      <c r="IO137" s="20"/>
      <c r="IP137" s="20"/>
      <c r="IQ137" s="20"/>
      <c r="IR137" s="20"/>
      <c r="IS137" s="20"/>
      <c r="IT137" s="20"/>
      <c r="IU137" s="20"/>
    </row>
    <row r="138" spans="1:255" x14ac:dyDescent="0.2">
      <c r="A138" s="71"/>
      <c r="B138" s="72"/>
      <c r="C138" s="72" t="s">
        <v>610</v>
      </c>
      <c r="D138" s="73"/>
      <c r="E138" s="74"/>
      <c r="F138" s="75">
        <v>1.47</v>
      </c>
      <c r="G138" s="76" t="s">
        <v>78</v>
      </c>
      <c r="H138" s="75">
        <v>1.55</v>
      </c>
      <c r="I138" s="75">
        <v>85.25</v>
      </c>
      <c r="J138" s="77">
        <v>13.26</v>
      </c>
      <c r="K138" s="78">
        <v>1130</v>
      </c>
      <c r="O138" s="20"/>
      <c r="P138" s="20"/>
      <c r="Q138" s="20"/>
      <c r="R138" s="20"/>
      <c r="S138" s="20"/>
      <c r="T138" s="20">
        <v>85.25</v>
      </c>
      <c r="U138" s="20">
        <v>1130</v>
      </c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>
        <v>1</v>
      </c>
      <c r="CW138" s="20"/>
      <c r="CX138" s="20"/>
      <c r="CY138" s="20"/>
      <c r="CZ138" s="20"/>
      <c r="DA138" s="20"/>
      <c r="DB138" s="20"/>
      <c r="DC138" s="20"/>
      <c r="DD138" s="20"/>
      <c r="DE138" s="20"/>
      <c r="DF138" s="20"/>
      <c r="DG138" s="20"/>
      <c r="DH138" s="20"/>
      <c r="DI138" s="20"/>
      <c r="DJ138" s="20"/>
      <c r="DK138" s="20"/>
      <c r="DL138" s="20"/>
      <c r="DM138" s="20"/>
      <c r="DN138" s="20"/>
      <c r="DO138" s="20"/>
      <c r="DP138" s="20"/>
      <c r="DQ138" s="20">
        <v>85.25</v>
      </c>
      <c r="DR138" s="20"/>
      <c r="DS138" s="20">
        <v>1130</v>
      </c>
      <c r="DT138" s="20"/>
      <c r="DU138" s="20"/>
      <c r="DV138" s="20"/>
      <c r="DW138" s="20"/>
      <c r="DX138" s="20"/>
      <c r="DY138" s="20"/>
      <c r="DZ138" s="20"/>
      <c r="EA138" s="20"/>
      <c r="EB138" s="20"/>
      <c r="EC138" s="20"/>
      <c r="ED138" s="20"/>
      <c r="EE138" s="20"/>
      <c r="EF138" s="20"/>
      <c r="EG138" s="20"/>
      <c r="EH138" s="20"/>
      <c r="EI138" s="20"/>
      <c r="EJ138" s="20"/>
      <c r="EK138" s="20"/>
      <c r="EL138" s="20"/>
      <c r="EM138" s="20"/>
      <c r="EN138" s="20"/>
      <c r="EO138" s="20"/>
      <c r="EP138" s="20"/>
      <c r="EQ138" s="20"/>
      <c r="ER138" s="20"/>
      <c r="ES138" s="20"/>
      <c r="ET138" s="20"/>
      <c r="EU138" s="20"/>
      <c r="EV138" s="20"/>
      <c r="EW138" s="20"/>
      <c r="EX138" s="20"/>
      <c r="EY138" s="20"/>
      <c r="EZ138" s="20"/>
      <c r="FA138" s="20"/>
      <c r="FB138" s="20"/>
      <c r="FC138" s="20"/>
      <c r="FD138" s="20"/>
      <c r="FE138" s="20"/>
      <c r="FF138" s="20"/>
      <c r="FG138" s="20"/>
      <c r="FH138" s="20"/>
      <c r="FI138" s="20"/>
      <c r="FJ138" s="20"/>
      <c r="FK138" s="20"/>
      <c r="FL138" s="20"/>
      <c r="FM138" s="20"/>
      <c r="FN138" s="20"/>
      <c r="FO138" s="20"/>
      <c r="FP138" s="20"/>
      <c r="FQ138" s="20"/>
      <c r="FR138" s="20"/>
      <c r="FS138" s="20"/>
      <c r="FT138" s="20"/>
      <c r="FU138" s="20"/>
      <c r="FV138" s="20"/>
      <c r="FW138" s="20"/>
      <c r="FX138" s="20"/>
      <c r="FY138" s="20"/>
      <c r="FZ138" s="20"/>
      <c r="GA138" s="20"/>
      <c r="GB138" s="20"/>
      <c r="GC138" s="20"/>
      <c r="GD138" s="20"/>
      <c r="GE138" s="20"/>
      <c r="GF138" s="20"/>
      <c r="GG138" s="20"/>
      <c r="GH138" s="20"/>
      <c r="GI138" s="20"/>
      <c r="GJ138" s="20">
        <v>85.25</v>
      </c>
      <c r="GK138" s="20"/>
      <c r="GL138" s="20">
        <v>85.25</v>
      </c>
      <c r="GM138" s="20"/>
      <c r="GN138" s="20"/>
      <c r="GO138" s="20"/>
      <c r="GP138" s="20"/>
      <c r="GQ138" s="20"/>
      <c r="GR138" s="20"/>
      <c r="GS138" s="20"/>
      <c r="GT138" s="20"/>
      <c r="GU138" s="20"/>
      <c r="GV138" s="20"/>
      <c r="GW138" s="20"/>
      <c r="GX138" s="20"/>
      <c r="GY138" s="20"/>
      <c r="GZ138" s="20"/>
      <c r="HA138" s="20"/>
      <c r="HB138" s="20">
        <v>85.25</v>
      </c>
      <c r="HC138" s="20"/>
      <c r="HD138" s="20"/>
      <c r="HE138" s="20"/>
      <c r="HF138" s="20">
        <v>85.25</v>
      </c>
      <c r="HG138" s="20"/>
      <c r="HH138" s="20"/>
      <c r="HI138" s="20"/>
      <c r="HJ138" s="20"/>
      <c r="HK138" s="20"/>
      <c r="HL138" s="20">
        <v>85.25</v>
      </c>
      <c r="HM138" s="20"/>
      <c r="HN138" s="20">
        <v>85.25</v>
      </c>
      <c r="HO138" s="20"/>
      <c r="HP138" s="20"/>
      <c r="HQ138" s="20"/>
      <c r="HR138" s="20"/>
      <c r="HS138" s="20"/>
      <c r="HT138" s="20"/>
      <c r="HU138" s="20"/>
      <c r="HV138" s="20"/>
      <c r="HW138" s="20"/>
      <c r="HX138" s="20"/>
      <c r="HY138" s="20"/>
      <c r="HZ138" s="20"/>
      <c r="IA138" s="20"/>
      <c r="IB138" s="20"/>
      <c r="IC138" s="20"/>
      <c r="ID138" s="20"/>
      <c r="IE138" s="20"/>
      <c r="IF138" s="20"/>
      <c r="IG138" s="20"/>
      <c r="IH138" s="20"/>
      <c r="II138" s="20"/>
      <c r="IJ138" s="20"/>
      <c r="IK138" s="20"/>
      <c r="IL138" s="20"/>
      <c r="IM138" s="20"/>
      <c r="IN138" s="20"/>
      <c r="IO138" s="20"/>
      <c r="IP138" s="20"/>
      <c r="IQ138" s="20"/>
      <c r="IR138" s="20"/>
      <c r="IS138" s="20"/>
      <c r="IT138" s="20"/>
      <c r="IU138" s="20"/>
    </row>
    <row r="139" spans="1:255" x14ac:dyDescent="0.2">
      <c r="A139" s="71"/>
      <c r="B139" s="72"/>
      <c r="C139" s="72" t="s">
        <v>611</v>
      </c>
      <c r="D139" s="73"/>
      <c r="E139" s="74"/>
      <c r="F139" s="75">
        <v>0.12</v>
      </c>
      <c r="G139" s="76" t="s">
        <v>78</v>
      </c>
      <c r="H139" s="75">
        <v>0.13</v>
      </c>
      <c r="I139" s="75">
        <v>7.15</v>
      </c>
      <c r="J139" s="77">
        <v>33.39</v>
      </c>
      <c r="K139" s="78">
        <v>239</v>
      </c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  <c r="BG139" s="20"/>
      <c r="BH139" s="20"/>
      <c r="BI139" s="20"/>
      <c r="BJ139" s="20"/>
      <c r="BK139" s="20"/>
      <c r="BL139" s="20"/>
      <c r="BM139" s="20"/>
      <c r="BN139" s="20"/>
      <c r="BO139" s="20"/>
      <c r="BP139" s="20"/>
      <c r="BQ139" s="20"/>
      <c r="BR139" s="20"/>
      <c r="BS139" s="20"/>
      <c r="BT139" s="20"/>
      <c r="BU139" s="20"/>
      <c r="BV139" s="20"/>
      <c r="BW139" s="20"/>
      <c r="BX139" s="20"/>
      <c r="BY139" s="20"/>
      <c r="BZ139" s="20"/>
      <c r="CA139" s="20"/>
      <c r="CB139" s="20"/>
      <c r="CC139" s="20"/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0"/>
      <c r="CO139" s="20"/>
      <c r="CP139" s="20"/>
      <c r="CQ139" s="20"/>
      <c r="CR139" s="20"/>
      <c r="CS139" s="20"/>
      <c r="CT139" s="20"/>
      <c r="CU139" s="20"/>
      <c r="CV139" s="20"/>
      <c r="CW139" s="20"/>
      <c r="CX139" s="20"/>
      <c r="CY139" s="20"/>
      <c r="CZ139" s="20"/>
      <c r="DA139" s="20"/>
      <c r="DB139" s="20"/>
      <c r="DC139" s="20"/>
      <c r="DD139" s="20"/>
      <c r="DE139" s="20"/>
      <c r="DF139" s="20"/>
      <c r="DG139" s="20"/>
      <c r="DH139" s="20"/>
      <c r="DI139" s="20"/>
      <c r="DJ139" s="20"/>
      <c r="DK139" s="20"/>
      <c r="DL139" s="20"/>
      <c r="DM139" s="20"/>
      <c r="DN139" s="20"/>
      <c r="DO139" s="20"/>
      <c r="DP139" s="20"/>
      <c r="DQ139" s="20"/>
      <c r="DR139" s="20"/>
      <c r="DS139" s="20"/>
      <c r="DT139" s="20"/>
      <c r="DU139" s="20"/>
      <c r="DV139" s="20"/>
      <c r="DW139" s="20"/>
      <c r="DX139" s="20"/>
      <c r="DY139" s="20"/>
      <c r="DZ139" s="20"/>
      <c r="EA139" s="20"/>
      <c r="EB139" s="20"/>
      <c r="EC139" s="20"/>
      <c r="ED139" s="20"/>
      <c r="EE139" s="20"/>
      <c r="EF139" s="20"/>
      <c r="EG139" s="20"/>
      <c r="EH139" s="20"/>
      <c r="EI139" s="20"/>
      <c r="EJ139" s="20"/>
      <c r="EK139" s="20"/>
      <c r="EL139" s="20"/>
      <c r="EM139" s="20"/>
      <c r="EN139" s="20"/>
      <c r="EO139" s="20"/>
      <c r="EP139" s="20"/>
      <c r="EQ139" s="20"/>
      <c r="ER139" s="20"/>
      <c r="ES139" s="20"/>
      <c r="ET139" s="20"/>
      <c r="EU139" s="20"/>
      <c r="EV139" s="20"/>
      <c r="EW139" s="20"/>
      <c r="EX139" s="20"/>
      <c r="EY139" s="20"/>
      <c r="EZ139" s="20"/>
      <c r="FA139" s="20"/>
      <c r="FB139" s="20"/>
      <c r="FC139" s="20"/>
      <c r="FD139" s="20"/>
      <c r="FE139" s="20"/>
      <c r="FF139" s="20"/>
      <c r="FG139" s="20"/>
      <c r="FH139" s="20"/>
      <c r="FI139" s="20"/>
      <c r="FJ139" s="20"/>
      <c r="FK139" s="20"/>
      <c r="FL139" s="20"/>
      <c r="FM139" s="20"/>
      <c r="FN139" s="20"/>
      <c r="FO139" s="20"/>
      <c r="FP139" s="20"/>
      <c r="FQ139" s="20"/>
      <c r="FR139" s="20"/>
      <c r="FS139" s="20"/>
      <c r="FT139" s="20"/>
      <c r="FU139" s="20"/>
      <c r="FV139" s="20"/>
      <c r="FW139" s="20"/>
      <c r="FX139" s="20"/>
      <c r="FY139" s="20"/>
      <c r="FZ139" s="20"/>
      <c r="GA139" s="20"/>
      <c r="GB139" s="20"/>
      <c r="GC139" s="20"/>
      <c r="GD139" s="20"/>
      <c r="GE139" s="20"/>
      <c r="GF139" s="20"/>
      <c r="GG139" s="20"/>
      <c r="GH139" s="20"/>
      <c r="GI139" s="20"/>
      <c r="GJ139" s="20"/>
      <c r="GK139" s="20"/>
      <c r="GL139" s="20"/>
      <c r="GM139" s="20">
        <v>7.15</v>
      </c>
      <c r="GN139" s="20"/>
      <c r="GO139" s="20"/>
      <c r="GP139" s="20"/>
      <c r="GQ139" s="20"/>
      <c r="GR139" s="20"/>
      <c r="GS139" s="20"/>
      <c r="GT139" s="20"/>
      <c r="GU139" s="20"/>
      <c r="GV139" s="20"/>
      <c r="GW139" s="20"/>
      <c r="GX139" s="20"/>
      <c r="GY139" s="20"/>
      <c r="GZ139" s="20"/>
      <c r="HA139" s="20"/>
      <c r="HB139" s="20"/>
      <c r="HC139" s="20"/>
      <c r="HD139" s="20"/>
      <c r="HE139" s="20"/>
      <c r="HF139" s="20"/>
      <c r="HG139" s="20"/>
      <c r="HH139" s="20"/>
      <c r="HI139" s="20"/>
      <c r="HJ139" s="20"/>
      <c r="HK139" s="20"/>
      <c r="HL139" s="20"/>
      <c r="HM139" s="20"/>
      <c r="HN139" s="20"/>
      <c r="HO139" s="20"/>
      <c r="HP139" s="20"/>
      <c r="HQ139" s="20"/>
      <c r="HR139" s="20"/>
      <c r="HS139" s="20"/>
      <c r="HT139" s="20"/>
      <c r="HU139" s="20"/>
      <c r="HV139" s="20"/>
      <c r="HW139" s="20"/>
      <c r="HX139" s="20">
        <v>7.15</v>
      </c>
      <c r="HY139" s="20"/>
      <c r="HZ139" s="20"/>
      <c r="IA139" s="20"/>
      <c r="IB139" s="20"/>
      <c r="IC139" s="20"/>
      <c r="ID139" s="20"/>
      <c r="IE139" s="20"/>
      <c r="IF139" s="20"/>
      <c r="IG139" s="20"/>
      <c r="IH139" s="20"/>
      <c r="II139" s="20"/>
      <c r="IJ139" s="20"/>
      <c r="IK139" s="20"/>
      <c r="IL139" s="20"/>
      <c r="IM139" s="20"/>
      <c r="IN139" s="20"/>
      <c r="IO139" s="20"/>
      <c r="IP139" s="20"/>
      <c r="IQ139" s="20"/>
      <c r="IR139" s="20"/>
      <c r="IS139" s="20"/>
      <c r="IT139" s="20"/>
      <c r="IU139" s="20"/>
    </row>
    <row r="140" spans="1:255" x14ac:dyDescent="0.2">
      <c r="A140" s="71"/>
      <c r="B140" s="72"/>
      <c r="C140" s="72" t="s">
        <v>612</v>
      </c>
      <c r="D140" s="73"/>
      <c r="E140" s="74"/>
      <c r="F140" s="75">
        <v>4.0999999999999996</v>
      </c>
      <c r="G140" s="76"/>
      <c r="H140" s="75">
        <v>4.0999999999999996</v>
      </c>
      <c r="I140" s="75">
        <v>225.5</v>
      </c>
      <c r="J140" s="77">
        <v>9.11</v>
      </c>
      <c r="K140" s="78">
        <v>2054</v>
      </c>
      <c r="O140" s="20"/>
      <c r="P140" s="20"/>
      <c r="Q140" s="20"/>
      <c r="R140" s="20"/>
      <c r="S140" s="20"/>
      <c r="T140" s="20">
        <v>225.5</v>
      </c>
      <c r="U140" s="20">
        <v>2054</v>
      </c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  <c r="BI140" s="20"/>
      <c r="BJ140" s="20"/>
      <c r="BK140" s="20"/>
      <c r="BL140" s="20"/>
      <c r="BM140" s="20"/>
      <c r="BN140" s="20"/>
      <c r="BO140" s="20"/>
      <c r="BP140" s="20"/>
      <c r="BQ140" s="20"/>
      <c r="BR140" s="20"/>
      <c r="BS140" s="20"/>
      <c r="BT140" s="20"/>
      <c r="BU140" s="20"/>
      <c r="BV140" s="20"/>
      <c r="BW140" s="20"/>
      <c r="BX140" s="20"/>
      <c r="BY140" s="20"/>
      <c r="BZ140" s="20"/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0"/>
      <c r="CO140" s="20"/>
      <c r="CP140" s="20"/>
      <c r="CQ140" s="20"/>
      <c r="CR140" s="20"/>
      <c r="CS140" s="20"/>
      <c r="CT140" s="20"/>
      <c r="CU140" s="20"/>
      <c r="CV140" s="20">
        <v>1</v>
      </c>
      <c r="CW140" s="20"/>
      <c r="CX140" s="20"/>
      <c r="CY140" s="20"/>
      <c r="CZ140" s="20"/>
      <c r="DA140" s="20"/>
      <c r="DB140" s="20"/>
      <c r="DC140" s="20"/>
      <c r="DD140" s="20"/>
      <c r="DE140" s="20"/>
      <c r="DF140" s="20"/>
      <c r="DG140" s="20"/>
      <c r="DH140" s="20"/>
      <c r="DI140" s="20"/>
      <c r="DJ140" s="20"/>
      <c r="DK140" s="20">
        <v>225.5</v>
      </c>
      <c r="DL140" s="20"/>
      <c r="DM140" s="20">
        <v>2054</v>
      </c>
      <c r="DN140" s="20"/>
      <c r="DO140" s="20"/>
      <c r="DP140" s="20"/>
      <c r="DQ140" s="20"/>
      <c r="DR140" s="20"/>
      <c r="DS140" s="20"/>
      <c r="DT140" s="20"/>
      <c r="DU140" s="20"/>
      <c r="DV140" s="20"/>
      <c r="DW140" s="20"/>
      <c r="DX140" s="20"/>
      <c r="DY140" s="20"/>
      <c r="DZ140" s="20"/>
      <c r="EA140" s="20"/>
      <c r="EB140" s="20"/>
      <c r="EC140" s="20"/>
      <c r="ED140" s="20"/>
      <c r="EE140" s="20"/>
      <c r="EF140" s="20"/>
      <c r="EG140" s="20"/>
      <c r="EH140" s="20"/>
      <c r="EI140" s="20"/>
      <c r="EJ140" s="20"/>
      <c r="EK140" s="20"/>
      <c r="EL140" s="20"/>
      <c r="EM140" s="20"/>
      <c r="EN140" s="20"/>
      <c r="EO140" s="20"/>
      <c r="EP140" s="20"/>
      <c r="EQ140" s="20"/>
      <c r="ER140" s="20"/>
      <c r="ES140" s="20"/>
      <c r="ET140" s="20"/>
      <c r="EU140" s="20"/>
      <c r="EV140" s="20"/>
      <c r="EW140" s="20"/>
      <c r="EX140" s="20"/>
      <c r="EY140" s="20"/>
      <c r="EZ140" s="20"/>
      <c r="FA140" s="20"/>
      <c r="FB140" s="20"/>
      <c r="FC140" s="20"/>
      <c r="FD140" s="20"/>
      <c r="FE140" s="20"/>
      <c r="FF140" s="20"/>
      <c r="FG140" s="20"/>
      <c r="FH140" s="20"/>
      <c r="FI140" s="20"/>
      <c r="FJ140" s="20"/>
      <c r="FK140" s="20"/>
      <c r="FL140" s="20"/>
      <c r="FM140" s="20"/>
      <c r="FN140" s="20"/>
      <c r="FO140" s="20"/>
      <c r="FP140" s="20"/>
      <c r="FQ140" s="20"/>
      <c r="FR140" s="20"/>
      <c r="FS140" s="20"/>
      <c r="FT140" s="20"/>
      <c r="FU140" s="20"/>
      <c r="FV140" s="20"/>
      <c r="FW140" s="20"/>
      <c r="FX140" s="20"/>
      <c r="FY140" s="20"/>
      <c r="FZ140" s="20"/>
      <c r="GA140" s="20"/>
      <c r="GB140" s="20"/>
      <c r="GC140" s="20"/>
      <c r="GD140" s="20"/>
      <c r="GE140" s="20"/>
      <c r="GF140" s="20"/>
      <c r="GG140" s="20"/>
      <c r="GH140" s="20"/>
      <c r="GI140" s="20"/>
      <c r="GJ140" s="20">
        <v>225.5</v>
      </c>
      <c r="GK140" s="20"/>
      <c r="GL140" s="20"/>
      <c r="GM140" s="20"/>
      <c r="GN140" s="20">
        <v>225.5</v>
      </c>
      <c r="GO140" s="20"/>
      <c r="GP140" s="20">
        <v>225.5</v>
      </c>
      <c r="GQ140" s="20">
        <v>225.5</v>
      </c>
      <c r="GR140" s="20"/>
      <c r="GS140" s="20">
        <v>225.5</v>
      </c>
      <c r="GT140" s="20"/>
      <c r="GU140" s="20"/>
      <c r="GV140" s="20"/>
      <c r="GW140" s="20">
        <v>0</v>
      </c>
      <c r="GX140" s="20">
        <v>0</v>
      </c>
      <c r="GY140" s="20"/>
      <c r="GZ140" s="20"/>
      <c r="HA140" s="20"/>
      <c r="HB140" s="20">
        <v>225.5</v>
      </c>
      <c r="HC140" s="20"/>
      <c r="HD140" s="20"/>
      <c r="HE140" s="20"/>
      <c r="HF140" s="20">
        <v>225.5</v>
      </c>
      <c r="HG140" s="20"/>
      <c r="HH140" s="20"/>
      <c r="HI140" s="20"/>
      <c r="HJ140" s="20"/>
      <c r="HK140" s="20"/>
      <c r="HL140" s="20">
        <v>225.5</v>
      </c>
      <c r="HM140" s="20"/>
      <c r="HN140" s="20">
        <v>225.5</v>
      </c>
      <c r="HO140" s="20"/>
      <c r="HP140" s="20"/>
      <c r="HQ140" s="20"/>
      <c r="HR140" s="20"/>
      <c r="HS140" s="20"/>
      <c r="HT140" s="20"/>
      <c r="HU140" s="20"/>
      <c r="HV140" s="20"/>
      <c r="HW140" s="20"/>
      <c r="HX140" s="20"/>
      <c r="HY140" s="20"/>
      <c r="HZ140" s="20"/>
      <c r="IA140" s="20"/>
      <c r="IB140" s="20"/>
      <c r="IC140" s="20"/>
      <c r="ID140" s="20"/>
      <c r="IE140" s="20"/>
      <c r="IF140" s="20"/>
      <c r="IG140" s="20"/>
      <c r="IH140" s="20"/>
      <c r="II140" s="20"/>
      <c r="IJ140" s="20"/>
      <c r="IK140" s="20"/>
      <c r="IL140" s="20"/>
      <c r="IM140" s="20"/>
      <c r="IN140" s="20"/>
      <c r="IO140" s="20"/>
      <c r="IP140" s="20"/>
      <c r="IQ140" s="20"/>
      <c r="IR140" s="20"/>
      <c r="IS140" s="20"/>
      <c r="IT140" s="20"/>
      <c r="IU140" s="20"/>
    </row>
    <row r="141" spans="1:255" x14ac:dyDescent="0.2">
      <c r="A141" s="79"/>
      <c r="B141" s="80"/>
      <c r="C141" s="80" t="s">
        <v>613</v>
      </c>
      <c r="D141" s="81"/>
      <c r="E141" s="82">
        <v>121</v>
      </c>
      <c r="F141" s="83" t="s">
        <v>614</v>
      </c>
      <c r="G141" s="84"/>
      <c r="H141" s="85">
        <v>12.35</v>
      </c>
      <c r="I141" s="85">
        <v>679.48</v>
      </c>
      <c r="J141" s="87">
        <v>1.21</v>
      </c>
      <c r="K141" s="86">
        <v>22688</v>
      </c>
      <c r="O141" s="20"/>
      <c r="P141" s="20"/>
      <c r="Q141" s="20"/>
      <c r="R141" s="20"/>
      <c r="S141" s="20"/>
      <c r="T141" s="20">
        <v>679.48</v>
      </c>
      <c r="U141" s="20">
        <v>22688</v>
      </c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  <c r="BG141" s="20"/>
      <c r="BH141" s="20"/>
      <c r="BI141" s="20"/>
      <c r="BJ141" s="20"/>
      <c r="BK141" s="20"/>
      <c r="BL141" s="20"/>
      <c r="BM141" s="20"/>
      <c r="BN141" s="20"/>
      <c r="BO141" s="20"/>
      <c r="BP141" s="20"/>
      <c r="BQ141" s="20"/>
      <c r="BR141" s="20"/>
      <c r="BS141" s="20"/>
      <c r="BT141" s="20"/>
      <c r="BU141" s="20"/>
      <c r="BV141" s="20"/>
      <c r="BW141" s="20"/>
      <c r="BX141" s="20"/>
      <c r="BY141" s="20"/>
      <c r="BZ141" s="20"/>
      <c r="CA141" s="20"/>
      <c r="CB141" s="20"/>
      <c r="CC141" s="20"/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0"/>
      <c r="CO141" s="20"/>
      <c r="CP141" s="20"/>
      <c r="CQ141" s="20"/>
      <c r="CR141" s="20"/>
      <c r="CS141" s="20"/>
      <c r="CT141" s="20"/>
      <c r="CU141" s="20"/>
      <c r="CV141" s="20">
        <v>1</v>
      </c>
      <c r="CW141" s="20"/>
      <c r="CX141" s="20"/>
      <c r="CY141" s="20"/>
      <c r="CZ141" s="20"/>
      <c r="DA141" s="20"/>
      <c r="DB141" s="20"/>
      <c r="DC141" s="20"/>
      <c r="DD141" s="20"/>
      <c r="DE141" s="20"/>
      <c r="DF141" s="20"/>
      <c r="DG141" s="20"/>
      <c r="DH141" s="20"/>
      <c r="DI141" s="20"/>
      <c r="DJ141" s="20"/>
      <c r="DK141" s="20"/>
      <c r="DL141" s="20"/>
      <c r="DM141" s="20"/>
      <c r="DN141" s="20"/>
      <c r="DO141" s="20"/>
      <c r="DP141" s="20"/>
      <c r="DQ141" s="20">
        <v>679.48</v>
      </c>
      <c r="DR141" s="20"/>
      <c r="DS141" s="20">
        <v>22688</v>
      </c>
      <c r="DT141" s="20"/>
      <c r="DU141" s="20"/>
      <c r="DV141" s="20"/>
      <c r="DW141" s="20"/>
      <c r="DX141" s="20"/>
      <c r="DY141" s="20"/>
      <c r="DZ141" s="20"/>
      <c r="EA141" s="20"/>
      <c r="EB141" s="20"/>
      <c r="EC141" s="20"/>
      <c r="ED141" s="20"/>
      <c r="EE141" s="20"/>
      <c r="EF141" s="20"/>
      <c r="EG141" s="20"/>
      <c r="EH141" s="20"/>
      <c r="EI141" s="20"/>
      <c r="EJ141" s="20"/>
      <c r="EK141" s="20"/>
      <c r="EL141" s="20"/>
      <c r="EM141" s="20"/>
      <c r="EN141" s="20"/>
      <c r="EO141" s="20"/>
      <c r="EP141" s="20"/>
      <c r="EQ141" s="20"/>
      <c r="ER141" s="20"/>
      <c r="ES141" s="20"/>
      <c r="ET141" s="20"/>
      <c r="EU141" s="20"/>
      <c r="EV141" s="20"/>
      <c r="EW141" s="20"/>
      <c r="EX141" s="20"/>
      <c r="EY141" s="20"/>
      <c r="EZ141" s="20"/>
      <c r="FA141" s="20"/>
      <c r="FB141" s="20"/>
      <c r="FC141" s="20"/>
      <c r="FD141" s="20"/>
      <c r="FE141" s="20"/>
      <c r="FF141" s="20"/>
      <c r="FG141" s="20"/>
      <c r="FH141" s="20"/>
      <c r="FI141" s="20"/>
      <c r="FJ141" s="20"/>
      <c r="FK141" s="20"/>
      <c r="FL141" s="20"/>
      <c r="FM141" s="20"/>
      <c r="FN141" s="20"/>
      <c r="FO141" s="20"/>
      <c r="FP141" s="20"/>
      <c r="FQ141" s="20"/>
      <c r="FR141" s="20"/>
      <c r="FS141" s="20"/>
      <c r="FT141" s="20"/>
      <c r="FU141" s="20"/>
      <c r="FV141" s="20"/>
      <c r="FW141" s="20"/>
      <c r="FX141" s="20"/>
      <c r="FY141" s="20"/>
      <c r="FZ141" s="20"/>
      <c r="GA141" s="20"/>
      <c r="GB141" s="20"/>
      <c r="GC141" s="20"/>
      <c r="GD141" s="20"/>
      <c r="GE141" s="20"/>
      <c r="GF141" s="20"/>
      <c r="GG141" s="20"/>
      <c r="GH141" s="20"/>
      <c r="GI141" s="20"/>
      <c r="GJ141" s="20"/>
      <c r="GK141" s="20"/>
      <c r="GL141" s="20"/>
      <c r="GM141" s="20"/>
      <c r="GN141" s="20"/>
      <c r="GO141" s="20"/>
      <c r="GP141" s="20"/>
      <c r="GQ141" s="20"/>
      <c r="GR141" s="20"/>
      <c r="GS141" s="20"/>
      <c r="GT141" s="20"/>
      <c r="GU141" s="20"/>
      <c r="GV141" s="20"/>
      <c r="GW141" s="20"/>
      <c r="GX141" s="20"/>
      <c r="GY141" s="20">
        <v>679.48</v>
      </c>
      <c r="GZ141" s="20"/>
      <c r="HA141" s="20"/>
      <c r="HB141" s="20">
        <v>679.48</v>
      </c>
      <c r="HC141" s="20"/>
      <c r="HD141" s="20"/>
      <c r="HE141" s="20"/>
      <c r="HF141" s="20">
        <v>679.48</v>
      </c>
      <c r="HG141" s="20"/>
      <c r="HH141" s="20"/>
      <c r="HI141" s="20"/>
      <c r="HJ141" s="20"/>
      <c r="HK141" s="20"/>
      <c r="HL141" s="20">
        <v>679.48</v>
      </c>
      <c r="HM141" s="20"/>
      <c r="HN141" s="20">
        <v>679.48</v>
      </c>
      <c r="HO141" s="20"/>
      <c r="HP141" s="20"/>
      <c r="HQ141" s="20"/>
      <c r="HR141" s="20"/>
      <c r="HS141" s="20"/>
      <c r="HT141" s="20"/>
      <c r="HU141" s="20"/>
      <c r="HV141" s="20"/>
      <c r="HW141" s="20"/>
      <c r="HX141" s="20"/>
      <c r="HY141" s="20"/>
      <c r="HZ141" s="20"/>
      <c r="IA141" s="20"/>
      <c r="IB141" s="20"/>
      <c r="IC141" s="20"/>
      <c r="ID141" s="20"/>
      <c r="IE141" s="20"/>
      <c r="IF141" s="20"/>
      <c r="IG141" s="20"/>
      <c r="IH141" s="20"/>
      <c r="II141" s="20"/>
      <c r="IJ141" s="20"/>
      <c r="IK141" s="20"/>
      <c r="IL141" s="20"/>
      <c r="IM141" s="20"/>
      <c r="IN141" s="20"/>
      <c r="IO141" s="20"/>
      <c r="IP141" s="20"/>
      <c r="IQ141" s="20"/>
      <c r="IR141" s="20"/>
      <c r="IS141" s="20"/>
      <c r="IT141" s="20"/>
      <c r="IU141" s="20"/>
    </row>
    <row r="142" spans="1:255" x14ac:dyDescent="0.2">
      <c r="A142" s="79"/>
      <c r="B142" s="80"/>
      <c r="C142" s="80" t="s">
        <v>615</v>
      </c>
      <c r="D142" s="81"/>
      <c r="E142" s="82">
        <v>72</v>
      </c>
      <c r="F142" s="83" t="s">
        <v>614</v>
      </c>
      <c r="G142" s="84"/>
      <c r="H142" s="85">
        <v>7.35</v>
      </c>
      <c r="I142" s="85">
        <v>404.32</v>
      </c>
      <c r="J142" s="87">
        <v>0.72</v>
      </c>
      <c r="K142" s="86">
        <v>13500</v>
      </c>
      <c r="O142" s="20"/>
      <c r="P142" s="20"/>
      <c r="Q142" s="20"/>
      <c r="R142" s="20"/>
      <c r="S142" s="20"/>
      <c r="T142" s="20">
        <v>404.32</v>
      </c>
      <c r="U142" s="20">
        <v>13500</v>
      </c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  <c r="BG142" s="20"/>
      <c r="BH142" s="20"/>
      <c r="BI142" s="20"/>
      <c r="BJ142" s="20"/>
      <c r="BK142" s="20"/>
      <c r="BL142" s="20"/>
      <c r="BM142" s="20"/>
      <c r="BN142" s="20"/>
      <c r="BO142" s="20"/>
      <c r="BP142" s="20"/>
      <c r="BQ142" s="20"/>
      <c r="BR142" s="20"/>
      <c r="BS142" s="20"/>
      <c r="BT142" s="20"/>
      <c r="BU142" s="20"/>
      <c r="BV142" s="20"/>
      <c r="BW142" s="20"/>
      <c r="BX142" s="20"/>
      <c r="BY142" s="20"/>
      <c r="BZ142" s="20"/>
      <c r="CA142" s="20"/>
      <c r="CB142" s="20"/>
      <c r="CC142" s="20"/>
      <c r="CD142" s="20"/>
      <c r="CE142" s="20"/>
      <c r="CF142" s="20"/>
      <c r="CG142" s="20"/>
      <c r="CH142" s="20"/>
      <c r="CI142" s="20"/>
      <c r="CJ142" s="20"/>
      <c r="CK142" s="20"/>
      <c r="CL142" s="20"/>
      <c r="CM142" s="20"/>
      <c r="CN142" s="20"/>
      <c r="CO142" s="20"/>
      <c r="CP142" s="20"/>
      <c r="CQ142" s="20"/>
      <c r="CR142" s="20"/>
      <c r="CS142" s="20"/>
      <c r="CT142" s="20"/>
      <c r="CU142" s="20"/>
      <c r="CV142" s="20">
        <v>1</v>
      </c>
      <c r="CW142" s="20"/>
      <c r="CX142" s="20"/>
      <c r="CY142" s="20"/>
      <c r="CZ142" s="20"/>
      <c r="DA142" s="20"/>
      <c r="DB142" s="20"/>
      <c r="DC142" s="20"/>
      <c r="DD142" s="20"/>
      <c r="DE142" s="20"/>
      <c r="DF142" s="20"/>
      <c r="DG142" s="20"/>
      <c r="DH142" s="20"/>
      <c r="DI142" s="20"/>
      <c r="DJ142" s="20"/>
      <c r="DK142" s="20"/>
      <c r="DL142" s="20"/>
      <c r="DM142" s="20"/>
      <c r="DN142" s="20"/>
      <c r="DO142" s="20"/>
      <c r="DP142" s="20"/>
      <c r="DQ142" s="20">
        <v>404.32</v>
      </c>
      <c r="DR142" s="20"/>
      <c r="DS142" s="20">
        <v>13500</v>
      </c>
      <c r="DT142" s="20"/>
      <c r="DU142" s="20"/>
      <c r="DV142" s="20"/>
      <c r="DW142" s="20"/>
      <c r="DX142" s="20"/>
      <c r="DY142" s="20"/>
      <c r="DZ142" s="20"/>
      <c r="EA142" s="20"/>
      <c r="EB142" s="20"/>
      <c r="EC142" s="20"/>
      <c r="ED142" s="20"/>
      <c r="EE142" s="20"/>
      <c r="EF142" s="20"/>
      <c r="EG142" s="20"/>
      <c r="EH142" s="20"/>
      <c r="EI142" s="20"/>
      <c r="EJ142" s="20"/>
      <c r="EK142" s="20"/>
      <c r="EL142" s="20"/>
      <c r="EM142" s="20"/>
      <c r="EN142" s="20"/>
      <c r="EO142" s="20"/>
      <c r="EP142" s="20"/>
      <c r="EQ142" s="20"/>
      <c r="ER142" s="20"/>
      <c r="ES142" s="20"/>
      <c r="ET142" s="20"/>
      <c r="EU142" s="20"/>
      <c r="EV142" s="20"/>
      <c r="EW142" s="20"/>
      <c r="EX142" s="20"/>
      <c r="EY142" s="20"/>
      <c r="EZ142" s="20"/>
      <c r="FA142" s="20"/>
      <c r="FB142" s="20"/>
      <c r="FC142" s="20"/>
      <c r="FD142" s="20"/>
      <c r="FE142" s="20"/>
      <c r="FF142" s="20"/>
      <c r="FG142" s="20"/>
      <c r="FH142" s="20"/>
      <c r="FI142" s="20"/>
      <c r="FJ142" s="20"/>
      <c r="FK142" s="20"/>
      <c r="FL142" s="20"/>
      <c r="FM142" s="20"/>
      <c r="FN142" s="20"/>
      <c r="FO142" s="20"/>
      <c r="FP142" s="20"/>
      <c r="FQ142" s="20"/>
      <c r="FR142" s="20"/>
      <c r="FS142" s="20"/>
      <c r="FT142" s="20"/>
      <c r="FU142" s="20"/>
      <c r="FV142" s="20"/>
      <c r="FW142" s="20"/>
      <c r="FX142" s="20"/>
      <c r="FY142" s="20"/>
      <c r="FZ142" s="20"/>
      <c r="GA142" s="20"/>
      <c r="GB142" s="20"/>
      <c r="GC142" s="20"/>
      <c r="GD142" s="20"/>
      <c r="GE142" s="20"/>
      <c r="GF142" s="20"/>
      <c r="GG142" s="20"/>
      <c r="GH142" s="20"/>
      <c r="GI142" s="20"/>
      <c r="GJ142" s="20"/>
      <c r="GK142" s="20"/>
      <c r="GL142" s="20"/>
      <c r="GM142" s="20"/>
      <c r="GN142" s="20"/>
      <c r="GO142" s="20"/>
      <c r="GP142" s="20"/>
      <c r="GQ142" s="20"/>
      <c r="GR142" s="20"/>
      <c r="GS142" s="20"/>
      <c r="GT142" s="20"/>
      <c r="GU142" s="20"/>
      <c r="GV142" s="20"/>
      <c r="GW142" s="20"/>
      <c r="GX142" s="20"/>
      <c r="GY142" s="20"/>
      <c r="GZ142" s="20">
        <v>404.32</v>
      </c>
      <c r="HA142" s="20"/>
      <c r="HB142" s="20">
        <v>404.32</v>
      </c>
      <c r="HC142" s="20"/>
      <c r="HD142" s="20"/>
      <c r="HE142" s="20"/>
      <c r="HF142" s="20">
        <v>404.32</v>
      </c>
      <c r="HG142" s="20"/>
      <c r="HH142" s="20"/>
      <c r="HI142" s="20"/>
      <c r="HJ142" s="20"/>
      <c r="HK142" s="20"/>
      <c r="HL142" s="20">
        <v>404.32</v>
      </c>
      <c r="HM142" s="20"/>
      <c r="HN142" s="20">
        <v>404.32</v>
      </c>
      <c r="HO142" s="20"/>
      <c r="HP142" s="20"/>
      <c r="HQ142" s="20"/>
      <c r="HR142" s="20"/>
      <c r="HS142" s="20"/>
      <c r="HT142" s="20"/>
      <c r="HU142" s="20"/>
      <c r="HV142" s="20"/>
      <c r="HW142" s="20"/>
      <c r="HX142" s="20"/>
      <c r="HY142" s="20"/>
      <c r="HZ142" s="20"/>
      <c r="IA142" s="20"/>
      <c r="IB142" s="20"/>
      <c r="IC142" s="20"/>
      <c r="ID142" s="20"/>
      <c r="IE142" s="20"/>
      <c r="IF142" s="20"/>
      <c r="IG142" s="20"/>
      <c r="IH142" s="20"/>
      <c r="II142" s="20"/>
      <c r="IJ142" s="20"/>
      <c r="IK142" s="20"/>
      <c r="IL142" s="20"/>
      <c r="IM142" s="20"/>
      <c r="IN142" s="20"/>
      <c r="IO142" s="20"/>
      <c r="IP142" s="20"/>
      <c r="IQ142" s="20"/>
      <c r="IR142" s="20"/>
      <c r="IS142" s="20"/>
      <c r="IT142" s="20"/>
      <c r="IU142" s="20"/>
    </row>
    <row r="143" spans="1:255" x14ac:dyDescent="0.2">
      <c r="A143" s="71"/>
      <c r="B143" s="72"/>
      <c r="C143" s="72" t="s">
        <v>616</v>
      </c>
      <c r="D143" s="73" t="s">
        <v>617</v>
      </c>
      <c r="E143" s="74">
        <v>1.07</v>
      </c>
      <c r="F143" s="75"/>
      <c r="G143" s="76" t="s">
        <v>78</v>
      </c>
      <c r="H143" s="75">
        <v>1.1200000000000001</v>
      </c>
      <c r="I143" s="88">
        <v>61.792499999999997</v>
      </c>
      <c r="J143" s="77"/>
      <c r="K143" s="78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/>
      <c r="BH143" s="20"/>
      <c r="BI143" s="20"/>
      <c r="BJ143" s="20"/>
      <c r="BK143" s="20"/>
      <c r="BL143" s="20"/>
      <c r="BM143" s="20"/>
      <c r="BN143" s="20"/>
      <c r="BO143" s="20"/>
      <c r="BP143" s="20"/>
      <c r="BQ143" s="20"/>
      <c r="BR143" s="20"/>
      <c r="BS143" s="20"/>
      <c r="BT143" s="20"/>
      <c r="BU143" s="20"/>
      <c r="BV143" s="20"/>
      <c r="BW143" s="20"/>
      <c r="BX143" s="20"/>
      <c r="BY143" s="20"/>
      <c r="BZ143" s="20"/>
      <c r="CA143" s="20"/>
      <c r="CB143" s="20"/>
      <c r="CC143" s="20"/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0"/>
      <c r="CO143" s="20"/>
      <c r="CP143" s="20"/>
      <c r="CQ143" s="20"/>
      <c r="CR143" s="20"/>
      <c r="CS143" s="20"/>
      <c r="CT143" s="20"/>
      <c r="CU143" s="20"/>
      <c r="CV143" s="20"/>
      <c r="CW143" s="20"/>
      <c r="CX143" s="20"/>
      <c r="CY143" s="20"/>
      <c r="CZ143" s="20"/>
      <c r="DA143" s="20"/>
      <c r="DB143" s="20"/>
      <c r="DC143" s="20"/>
      <c r="DD143" s="20"/>
      <c r="DE143" s="20"/>
      <c r="DF143" s="20"/>
      <c r="DG143" s="20"/>
      <c r="DH143" s="20"/>
      <c r="DI143" s="20"/>
      <c r="DJ143" s="20"/>
      <c r="DK143" s="20"/>
      <c r="DL143" s="20"/>
      <c r="DM143" s="20"/>
      <c r="DN143" s="20"/>
      <c r="DO143" s="20"/>
      <c r="DP143" s="20"/>
      <c r="DQ143" s="20"/>
      <c r="DR143" s="20"/>
      <c r="DS143" s="20"/>
      <c r="DT143" s="20"/>
      <c r="DU143" s="20"/>
      <c r="DV143" s="20"/>
      <c r="DW143" s="20"/>
      <c r="DX143" s="20"/>
      <c r="DY143" s="20"/>
      <c r="DZ143" s="20"/>
      <c r="EA143" s="20"/>
      <c r="EB143" s="20"/>
      <c r="EC143" s="20"/>
      <c r="ED143" s="20"/>
      <c r="EE143" s="20"/>
      <c r="EF143" s="20"/>
      <c r="EG143" s="20"/>
      <c r="EH143" s="20"/>
      <c r="EI143" s="20"/>
      <c r="EJ143" s="20"/>
      <c r="EK143" s="20"/>
      <c r="EL143" s="20"/>
      <c r="EM143" s="20"/>
      <c r="EN143" s="20"/>
      <c r="EO143" s="20"/>
      <c r="EP143" s="20"/>
      <c r="EQ143" s="20"/>
      <c r="ER143" s="20"/>
      <c r="ES143" s="20"/>
      <c r="ET143" s="20"/>
      <c r="EU143" s="20"/>
      <c r="EV143" s="20"/>
      <c r="EW143" s="20"/>
      <c r="EX143" s="20"/>
      <c r="EY143" s="20"/>
      <c r="EZ143" s="20"/>
      <c r="FA143" s="20"/>
      <c r="FB143" s="20"/>
      <c r="FC143" s="20"/>
      <c r="FD143" s="20"/>
      <c r="FE143" s="20"/>
      <c r="FF143" s="20"/>
      <c r="FG143" s="20"/>
      <c r="FH143" s="20"/>
      <c r="FI143" s="20"/>
      <c r="FJ143" s="20"/>
      <c r="FK143" s="20"/>
      <c r="FL143" s="20"/>
      <c r="FM143" s="20"/>
      <c r="FN143" s="20"/>
      <c r="FO143" s="20"/>
      <c r="FP143" s="20"/>
      <c r="FQ143" s="20"/>
      <c r="FR143" s="20"/>
      <c r="FS143" s="20"/>
      <c r="FT143" s="20"/>
      <c r="FU143" s="20"/>
      <c r="FV143" s="20"/>
      <c r="FW143" s="20"/>
      <c r="FX143" s="20"/>
      <c r="FY143" s="20"/>
      <c r="FZ143" s="20"/>
      <c r="GA143" s="20"/>
      <c r="GB143" s="20"/>
      <c r="GC143" s="20"/>
      <c r="GD143" s="20"/>
      <c r="GE143" s="20"/>
      <c r="GF143" s="20"/>
      <c r="GG143" s="20"/>
      <c r="GH143" s="20"/>
      <c r="GI143" s="20"/>
      <c r="GJ143" s="20"/>
      <c r="GK143" s="20"/>
      <c r="GL143" s="20"/>
      <c r="GM143" s="20"/>
      <c r="GN143" s="20"/>
      <c r="GO143" s="20"/>
      <c r="GP143" s="20"/>
      <c r="GQ143" s="20"/>
      <c r="GR143" s="20"/>
      <c r="GS143" s="20"/>
      <c r="GT143" s="20"/>
      <c r="GU143" s="20"/>
      <c r="GV143" s="20"/>
      <c r="GW143" s="20"/>
      <c r="GX143" s="20"/>
      <c r="GY143" s="20"/>
      <c r="GZ143" s="20"/>
      <c r="HA143" s="20"/>
      <c r="HB143" s="20"/>
      <c r="HC143" s="20"/>
      <c r="HD143" s="20"/>
      <c r="HE143" s="20"/>
      <c r="HF143" s="20"/>
      <c r="HG143" s="20"/>
      <c r="HH143" s="20"/>
      <c r="HI143" s="20"/>
      <c r="HJ143" s="20"/>
      <c r="HK143" s="20"/>
      <c r="HL143" s="20"/>
      <c r="HM143" s="20"/>
      <c r="HN143" s="20"/>
      <c r="HO143" s="20"/>
      <c r="HP143" s="20"/>
      <c r="HQ143" s="20"/>
      <c r="HR143" s="20"/>
      <c r="HS143" s="20"/>
      <c r="HT143" s="20"/>
      <c r="HU143" s="20"/>
      <c r="HV143" s="20"/>
      <c r="HW143" s="20"/>
      <c r="HX143" s="20"/>
      <c r="HY143" s="20"/>
      <c r="HZ143" s="20"/>
      <c r="IA143" s="20"/>
      <c r="IB143" s="20"/>
      <c r="IC143" s="20"/>
      <c r="ID143" s="20"/>
      <c r="IE143" s="20"/>
      <c r="IF143" s="20"/>
      <c r="IG143" s="20"/>
      <c r="IH143" s="20"/>
      <c r="II143" s="20"/>
      <c r="IJ143" s="20"/>
      <c r="IK143" s="20"/>
      <c r="IL143" s="20"/>
      <c r="IM143" s="20"/>
      <c r="IN143" s="20"/>
      <c r="IO143" s="20"/>
      <c r="IP143" s="20"/>
      <c r="IQ143" s="20"/>
      <c r="IR143" s="20"/>
      <c r="IS143" s="20"/>
      <c r="IT143" s="20"/>
      <c r="IU143" s="20"/>
    </row>
    <row r="144" spans="1:255" ht="24" x14ac:dyDescent="0.2">
      <c r="A144" s="133" t="s">
        <v>89</v>
      </c>
      <c r="B144" s="134" t="s">
        <v>90</v>
      </c>
      <c r="C144" s="135" t="s">
        <v>91</v>
      </c>
      <c r="D144" s="136" t="s">
        <v>92</v>
      </c>
      <c r="E144" s="137">
        <v>5.5</v>
      </c>
      <c r="F144" s="138">
        <v>1</v>
      </c>
      <c r="G144" s="65"/>
      <c r="H144" s="138">
        <v>1</v>
      </c>
      <c r="I144" s="138">
        <v>5.5</v>
      </c>
      <c r="J144" s="66">
        <v>9.11</v>
      </c>
      <c r="K144" s="139">
        <v>50</v>
      </c>
      <c r="L144" s="20"/>
      <c r="M144" s="20"/>
      <c r="N144" s="20"/>
      <c r="O144" s="20"/>
      <c r="P144" s="20"/>
      <c r="Q144" s="20"/>
      <c r="R144" s="20"/>
      <c r="S144" s="20"/>
      <c r="T144" s="20">
        <v>5.5</v>
      </c>
      <c r="U144" s="20">
        <v>50</v>
      </c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  <c r="BI144" s="20"/>
      <c r="BJ144" s="20"/>
      <c r="BK144" s="20"/>
      <c r="BL144" s="20"/>
      <c r="BM144" s="20"/>
      <c r="BN144" s="20"/>
      <c r="BO144" s="20"/>
      <c r="BP144" s="20"/>
      <c r="BQ144" s="20"/>
      <c r="BR144" s="20"/>
      <c r="BS144" s="20"/>
      <c r="BT144" s="20"/>
      <c r="BU144" s="20"/>
      <c r="BV144" s="20"/>
      <c r="BW144" s="20"/>
      <c r="BX144" s="20"/>
      <c r="BY144" s="20"/>
      <c r="BZ144" s="20"/>
      <c r="CA144" s="20"/>
      <c r="CB144" s="20"/>
      <c r="CC144" s="20"/>
      <c r="CD144" s="20"/>
      <c r="CE144" s="20"/>
      <c r="CF144" s="20"/>
      <c r="CG144" s="20"/>
      <c r="CH144" s="20"/>
      <c r="CI144" s="20"/>
      <c r="CJ144" s="20"/>
      <c r="CK144" s="20"/>
      <c r="CL144" s="20"/>
      <c r="CM144" s="20"/>
      <c r="CN144" s="20"/>
      <c r="CO144" s="20"/>
      <c r="CP144" s="20"/>
      <c r="CQ144" s="20"/>
      <c r="CR144" s="20"/>
      <c r="CS144" s="20"/>
      <c r="CT144" s="20"/>
      <c r="CU144" s="20"/>
      <c r="CV144" s="20">
        <v>1</v>
      </c>
      <c r="CW144" s="20"/>
      <c r="CX144" s="20"/>
      <c r="CY144" s="20"/>
      <c r="CZ144" s="20"/>
      <c r="DA144" s="20"/>
      <c r="DB144" s="20"/>
      <c r="DC144" s="20"/>
      <c r="DD144" s="20"/>
      <c r="DE144" s="20"/>
      <c r="DF144" s="20"/>
      <c r="DG144" s="20"/>
      <c r="DH144" s="20"/>
      <c r="DI144" s="20"/>
      <c r="DJ144" s="20"/>
      <c r="DK144" s="20">
        <v>5.5</v>
      </c>
      <c r="DL144" s="20"/>
      <c r="DM144" s="20">
        <v>50</v>
      </c>
      <c r="DN144" s="20"/>
      <c r="DO144" s="20"/>
      <c r="DP144" s="20"/>
      <c r="DQ144" s="20"/>
      <c r="DR144" s="20"/>
      <c r="DS144" s="20"/>
      <c r="DT144" s="20"/>
      <c r="DU144" s="20"/>
      <c r="DV144" s="20"/>
      <c r="DW144" s="20"/>
      <c r="DX144" s="20"/>
      <c r="DY144" s="20"/>
      <c r="DZ144" s="20"/>
      <c r="EA144" s="20"/>
      <c r="EB144" s="20"/>
      <c r="EC144" s="20"/>
      <c r="ED144" s="20"/>
      <c r="EE144" s="20"/>
      <c r="EF144" s="20"/>
      <c r="EG144" s="20"/>
      <c r="EH144" s="20"/>
      <c r="EI144" s="20"/>
      <c r="EJ144" s="20"/>
      <c r="EK144" s="20"/>
      <c r="EL144" s="20"/>
      <c r="EM144" s="20"/>
      <c r="EN144" s="20"/>
      <c r="EO144" s="20"/>
      <c r="EP144" s="20"/>
      <c r="EQ144" s="20"/>
      <c r="ER144" s="20"/>
      <c r="ES144" s="20"/>
      <c r="ET144" s="20"/>
      <c r="EU144" s="20"/>
      <c r="EV144" s="20"/>
      <c r="EW144" s="20"/>
      <c r="EX144" s="20"/>
      <c r="EY144" s="20"/>
      <c r="EZ144" s="20"/>
      <c r="FA144" s="20"/>
      <c r="FB144" s="20"/>
      <c r="FC144" s="20"/>
      <c r="FD144" s="20"/>
      <c r="FE144" s="20"/>
      <c r="FF144" s="20"/>
      <c r="FG144" s="20"/>
      <c r="FH144" s="20"/>
      <c r="FI144" s="20"/>
      <c r="FJ144" s="20"/>
      <c r="FK144" s="20"/>
      <c r="FL144" s="20"/>
      <c r="FM144" s="20"/>
      <c r="FN144" s="20"/>
      <c r="FO144" s="20"/>
      <c r="FP144" s="20"/>
      <c r="FQ144" s="20"/>
      <c r="FR144" s="20"/>
      <c r="FS144" s="20"/>
      <c r="FT144" s="20"/>
      <c r="FU144" s="20"/>
      <c r="FV144" s="20"/>
      <c r="FW144" s="20"/>
      <c r="FX144" s="20"/>
      <c r="FY144" s="20"/>
      <c r="FZ144" s="20"/>
      <c r="GA144" s="20"/>
      <c r="GB144" s="20"/>
      <c r="GC144" s="20"/>
      <c r="GD144" s="20"/>
      <c r="GE144" s="20"/>
      <c r="GF144" s="20"/>
      <c r="GG144" s="20"/>
      <c r="GH144" s="20"/>
      <c r="GI144" s="20"/>
      <c r="GJ144" s="20">
        <v>5.5</v>
      </c>
      <c r="GK144" s="20"/>
      <c r="GL144" s="20"/>
      <c r="GM144" s="20"/>
      <c r="GN144" s="20">
        <v>5.5</v>
      </c>
      <c r="GO144" s="20"/>
      <c r="GP144" s="20">
        <v>5.5</v>
      </c>
      <c r="GQ144" s="20">
        <v>5.5</v>
      </c>
      <c r="GR144" s="20"/>
      <c r="GS144" s="20">
        <v>5.5</v>
      </c>
      <c r="GT144" s="20"/>
      <c r="GU144" s="20"/>
      <c r="GV144" s="20"/>
      <c r="GW144" s="20"/>
      <c r="GX144" s="20"/>
      <c r="GY144" s="20"/>
      <c r="GZ144" s="20"/>
      <c r="HA144" s="20"/>
      <c r="HB144" s="20">
        <v>5.5</v>
      </c>
      <c r="HC144" s="20"/>
      <c r="HD144" s="20"/>
      <c r="HE144" s="20"/>
      <c r="HF144" s="20">
        <v>5.5</v>
      </c>
      <c r="HG144" s="20"/>
      <c r="HH144" s="20"/>
      <c r="HI144" s="20"/>
      <c r="HJ144" s="20"/>
      <c r="HK144" s="20"/>
      <c r="HL144" s="20">
        <v>5.5</v>
      </c>
      <c r="HM144" s="20"/>
      <c r="HN144" s="20">
        <v>5.5</v>
      </c>
      <c r="HO144" s="20"/>
      <c r="HP144" s="20"/>
      <c r="HQ144" s="20"/>
      <c r="HR144" s="20"/>
      <c r="HS144" s="20"/>
      <c r="HT144" s="20"/>
      <c r="HU144" s="20"/>
      <c r="HV144" s="20"/>
      <c r="HW144" s="20"/>
      <c r="HX144" s="20"/>
      <c r="HY144" s="20"/>
      <c r="HZ144" s="20"/>
      <c r="IA144" s="20"/>
      <c r="IB144" s="20"/>
      <c r="IC144" s="20"/>
      <c r="ID144" s="20"/>
      <c r="IE144" s="20"/>
      <c r="IF144" s="20"/>
      <c r="IG144" s="20"/>
      <c r="IH144" s="20"/>
      <c r="II144" s="20"/>
      <c r="IJ144" s="20"/>
      <c r="IK144" s="20"/>
      <c r="IL144" s="20"/>
      <c r="IM144" s="20"/>
      <c r="IN144" s="20"/>
      <c r="IO144" s="20"/>
      <c r="IP144" s="20"/>
      <c r="IQ144" s="20"/>
      <c r="IR144" s="20"/>
      <c r="IS144" s="20"/>
      <c r="IT144" s="20"/>
      <c r="IU144" s="20"/>
    </row>
    <row r="145" spans="1:255" x14ac:dyDescent="0.2">
      <c r="A145" s="133" t="s">
        <v>94</v>
      </c>
      <c r="B145" s="134" t="s">
        <v>35</v>
      </c>
      <c r="C145" s="135" t="s">
        <v>95</v>
      </c>
      <c r="D145" s="136" t="s">
        <v>23</v>
      </c>
      <c r="E145" s="137">
        <v>55</v>
      </c>
      <c r="F145" s="109">
        <v>3782.6800000000003</v>
      </c>
      <c r="G145" s="65"/>
      <c r="H145" s="109">
        <v>3782.68</v>
      </c>
      <c r="I145" s="138">
        <v>22837.21</v>
      </c>
      <c r="J145" s="66">
        <v>9.11</v>
      </c>
      <c r="K145" s="139">
        <v>208047</v>
      </c>
      <c r="L145" s="20"/>
      <c r="M145" s="20"/>
      <c r="N145" s="20"/>
      <c r="O145" s="20"/>
      <c r="P145" s="20"/>
      <c r="Q145" s="20"/>
      <c r="R145" s="20"/>
      <c r="S145" s="20"/>
      <c r="T145" s="20">
        <v>22837.21</v>
      </c>
      <c r="U145" s="20">
        <v>208047</v>
      </c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  <c r="BG145" s="20"/>
      <c r="BH145" s="20"/>
      <c r="BI145" s="20"/>
      <c r="BJ145" s="20"/>
      <c r="BK145" s="20"/>
      <c r="BL145" s="20"/>
      <c r="BM145" s="20"/>
      <c r="BN145" s="20"/>
      <c r="BO145" s="20"/>
      <c r="BP145" s="20"/>
      <c r="BQ145" s="20"/>
      <c r="BR145" s="20"/>
      <c r="BS145" s="20"/>
      <c r="BT145" s="20"/>
      <c r="BU145" s="20"/>
      <c r="BV145" s="20"/>
      <c r="BW145" s="20"/>
      <c r="BX145" s="20"/>
      <c r="BY145" s="20"/>
      <c r="BZ145" s="20"/>
      <c r="CA145" s="20"/>
      <c r="CB145" s="20"/>
      <c r="CC145" s="20"/>
      <c r="CD145" s="20"/>
      <c r="CE145" s="20"/>
      <c r="CF145" s="20"/>
      <c r="CG145" s="20"/>
      <c r="CH145" s="20"/>
      <c r="CI145" s="20"/>
      <c r="CJ145" s="20"/>
      <c r="CK145" s="20"/>
      <c r="CL145" s="20"/>
      <c r="CM145" s="20"/>
      <c r="CN145" s="20"/>
      <c r="CO145" s="20"/>
      <c r="CP145" s="20"/>
      <c r="CQ145" s="20"/>
      <c r="CR145" s="20"/>
      <c r="CS145" s="20"/>
      <c r="CT145" s="20"/>
      <c r="CU145" s="20"/>
      <c r="CV145" s="20">
        <v>1</v>
      </c>
      <c r="CW145" s="20"/>
      <c r="CX145" s="20"/>
      <c r="CY145" s="20"/>
      <c r="CZ145" s="20"/>
      <c r="DA145" s="20"/>
      <c r="DB145" s="20"/>
      <c r="DC145" s="20"/>
      <c r="DD145" s="20"/>
      <c r="DE145" s="20">
        <v>208047</v>
      </c>
      <c r="DF145" s="20"/>
      <c r="DG145" s="20"/>
      <c r="DH145" s="20"/>
      <c r="DI145" s="20"/>
      <c r="DJ145" s="20"/>
      <c r="DK145" s="20">
        <v>22837.21</v>
      </c>
      <c r="DL145" s="20"/>
      <c r="DM145" s="20">
        <v>208047</v>
      </c>
      <c r="DN145" s="20"/>
      <c r="DO145" s="20"/>
      <c r="DP145" s="20"/>
      <c r="DQ145" s="20"/>
      <c r="DR145" s="20"/>
      <c r="DS145" s="20"/>
      <c r="DT145" s="20"/>
      <c r="DU145" s="20"/>
      <c r="DV145" s="20"/>
      <c r="DW145" s="20"/>
      <c r="DX145" s="20"/>
      <c r="DY145" s="20"/>
      <c r="DZ145" s="20"/>
      <c r="EA145" s="20"/>
      <c r="EB145" s="20"/>
      <c r="EC145" s="20"/>
      <c r="ED145" s="20"/>
      <c r="EE145" s="20"/>
      <c r="EF145" s="20"/>
      <c r="EG145" s="20"/>
      <c r="EH145" s="20"/>
      <c r="EI145" s="20"/>
      <c r="EJ145" s="20"/>
      <c r="EK145" s="20"/>
      <c r="EL145" s="20"/>
      <c r="EM145" s="20"/>
      <c r="EN145" s="20"/>
      <c r="EO145" s="20"/>
      <c r="EP145" s="20"/>
      <c r="EQ145" s="20"/>
      <c r="ER145" s="20"/>
      <c r="ES145" s="20"/>
      <c r="ET145" s="20"/>
      <c r="EU145" s="20"/>
      <c r="EV145" s="20"/>
      <c r="EW145" s="20"/>
      <c r="EX145" s="20"/>
      <c r="EY145" s="20"/>
      <c r="EZ145" s="20"/>
      <c r="FA145" s="20"/>
      <c r="FB145" s="20"/>
      <c r="FC145" s="20"/>
      <c r="FD145" s="20"/>
      <c r="FE145" s="20"/>
      <c r="FF145" s="20"/>
      <c r="FG145" s="20"/>
      <c r="FH145" s="20"/>
      <c r="FI145" s="20"/>
      <c r="FJ145" s="20"/>
      <c r="FK145" s="20"/>
      <c r="FL145" s="20"/>
      <c r="FM145" s="20"/>
      <c r="FN145" s="20"/>
      <c r="FO145" s="20"/>
      <c r="FP145" s="20"/>
      <c r="FQ145" s="20"/>
      <c r="FR145" s="20"/>
      <c r="FS145" s="20"/>
      <c r="FT145" s="20"/>
      <c r="FU145" s="20"/>
      <c r="FV145" s="20"/>
      <c r="FW145" s="20"/>
      <c r="FX145" s="20"/>
      <c r="FY145" s="20"/>
      <c r="FZ145" s="20"/>
      <c r="GA145" s="20"/>
      <c r="GB145" s="20"/>
      <c r="GC145" s="20"/>
      <c r="GD145" s="20"/>
      <c r="GE145" s="20"/>
      <c r="GF145" s="20"/>
      <c r="GG145" s="20"/>
      <c r="GH145" s="20"/>
      <c r="GI145" s="20"/>
      <c r="GJ145" s="20">
        <v>22837.21</v>
      </c>
      <c r="GK145" s="20"/>
      <c r="GL145" s="20"/>
      <c r="GM145" s="20"/>
      <c r="GN145" s="20">
        <v>22837.21</v>
      </c>
      <c r="GO145" s="20"/>
      <c r="GP145" s="20">
        <v>22837.21</v>
      </c>
      <c r="GQ145" s="20">
        <v>22837.21</v>
      </c>
      <c r="GR145" s="20"/>
      <c r="GS145" s="20">
        <v>22837.21</v>
      </c>
      <c r="GT145" s="20"/>
      <c r="GU145" s="20"/>
      <c r="GV145" s="20"/>
      <c r="GW145" s="20"/>
      <c r="GX145" s="20"/>
      <c r="GY145" s="20"/>
      <c r="GZ145" s="20"/>
      <c r="HA145" s="20"/>
      <c r="HB145" s="20">
        <v>22837.21</v>
      </c>
      <c r="HC145" s="20"/>
      <c r="HD145" s="20"/>
      <c r="HE145" s="20"/>
      <c r="HF145" s="20">
        <v>22837.21</v>
      </c>
      <c r="HG145" s="20"/>
      <c r="HH145" s="20"/>
      <c r="HI145" s="20"/>
      <c r="HJ145" s="20"/>
      <c r="HK145" s="20"/>
      <c r="HL145" s="20">
        <v>22837.21</v>
      </c>
      <c r="HM145" s="20"/>
      <c r="HN145" s="20">
        <v>22837.21</v>
      </c>
      <c r="HO145" s="20"/>
      <c r="HP145" s="20"/>
      <c r="HQ145" s="20"/>
      <c r="HR145" s="20"/>
      <c r="HS145" s="20"/>
      <c r="HT145" s="20"/>
      <c r="HU145" s="20"/>
      <c r="HV145" s="20"/>
      <c r="HW145" s="20"/>
      <c r="HX145" s="20"/>
      <c r="HY145" s="20">
        <v>22837.21</v>
      </c>
      <c r="HZ145" s="20"/>
      <c r="IA145" s="20"/>
      <c r="IB145" s="20"/>
      <c r="IC145" s="20"/>
      <c r="ID145" s="20"/>
      <c r="IE145" s="20"/>
      <c r="IF145" s="20"/>
      <c r="IG145" s="20"/>
      <c r="IH145" s="20"/>
      <c r="II145" s="20"/>
      <c r="IJ145" s="20"/>
      <c r="IK145" s="20"/>
      <c r="IL145" s="20"/>
      <c r="IM145" s="20"/>
      <c r="IN145" s="20"/>
      <c r="IO145" s="20"/>
      <c r="IP145" s="20"/>
      <c r="IQ145" s="20"/>
      <c r="IR145" s="20"/>
      <c r="IS145" s="20"/>
      <c r="IT145" s="20"/>
      <c r="IU145" s="20"/>
    </row>
    <row r="146" spans="1:255" x14ac:dyDescent="0.2">
      <c r="A146" s="89"/>
      <c r="B146" s="103" t="s">
        <v>619</v>
      </c>
      <c r="C146" s="103" t="s">
        <v>639</v>
      </c>
      <c r="D146" s="29"/>
      <c r="E146" s="29"/>
      <c r="F146" s="29"/>
      <c r="G146" s="29"/>
      <c r="H146" s="29"/>
      <c r="I146" s="29"/>
      <c r="J146" s="29"/>
      <c r="K146" s="90"/>
    </row>
    <row r="147" spans="1:255" ht="13.5" thickBot="1" x14ac:dyDescent="0.25">
      <c r="A147" s="140"/>
      <c r="B147" s="141"/>
      <c r="C147" s="141" t="s">
        <v>632</v>
      </c>
      <c r="D147" s="141"/>
      <c r="E147" s="141"/>
      <c r="F147" s="141"/>
      <c r="G147" s="141"/>
      <c r="H147" s="191">
        <v>23068.21</v>
      </c>
      <c r="I147" s="192"/>
      <c r="J147" s="191">
        <v>210151</v>
      </c>
      <c r="K147" s="193"/>
      <c r="L147" s="132"/>
      <c r="M147" s="132"/>
      <c r="N147" s="132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0"/>
      <c r="BI147" s="20"/>
      <c r="BJ147" s="20"/>
      <c r="BK147" s="20"/>
      <c r="BL147" s="20"/>
      <c r="BM147" s="20"/>
      <c r="BN147" s="20"/>
      <c r="BO147" s="20"/>
      <c r="BP147" s="20"/>
      <c r="BQ147" s="20"/>
      <c r="BR147" s="20"/>
      <c r="BS147" s="20"/>
      <c r="BT147" s="20"/>
      <c r="BU147" s="20"/>
      <c r="BV147" s="20"/>
      <c r="BW147" s="20"/>
      <c r="BX147" s="20"/>
      <c r="BY147" s="20"/>
      <c r="BZ147" s="20"/>
      <c r="CA147" s="20"/>
      <c r="CB147" s="20"/>
      <c r="CC147" s="20"/>
      <c r="CD147" s="20"/>
      <c r="CE147" s="20"/>
      <c r="CF147" s="20"/>
      <c r="CG147" s="20"/>
      <c r="CH147" s="20"/>
      <c r="CI147" s="20"/>
      <c r="CJ147" s="20"/>
      <c r="CK147" s="20"/>
      <c r="CL147" s="20"/>
      <c r="CM147" s="20"/>
      <c r="CN147" s="20"/>
      <c r="CO147" s="20"/>
      <c r="CP147" s="20"/>
      <c r="CQ147" s="20"/>
      <c r="CR147" s="20"/>
      <c r="CS147" s="20"/>
      <c r="CT147" s="20"/>
      <c r="CU147" s="20"/>
      <c r="CV147" s="20"/>
      <c r="CW147" s="20"/>
      <c r="CX147" s="20"/>
      <c r="CY147" s="20"/>
      <c r="CZ147" s="20"/>
      <c r="DA147" s="20"/>
      <c r="DB147" s="20"/>
      <c r="DC147" s="20"/>
      <c r="DD147" s="20"/>
      <c r="DE147" s="20"/>
      <c r="DF147" s="20"/>
      <c r="DG147" s="20"/>
      <c r="DH147" s="20"/>
      <c r="DI147" s="20"/>
      <c r="DJ147" s="20"/>
      <c r="DK147" s="20"/>
      <c r="DL147" s="20"/>
      <c r="DM147" s="20"/>
      <c r="DN147" s="20"/>
      <c r="DO147" s="20"/>
      <c r="DP147" s="20"/>
      <c r="DQ147" s="20"/>
      <c r="DR147" s="20"/>
      <c r="DS147" s="20"/>
      <c r="DT147" s="20"/>
      <c r="DU147" s="20"/>
      <c r="DV147" s="20"/>
      <c r="DW147" s="20"/>
      <c r="DX147" s="20"/>
      <c r="DY147" s="20"/>
      <c r="DZ147" s="20"/>
      <c r="EA147" s="20"/>
      <c r="EB147" s="20"/>
      <c r="EC147" s="20"/>
      <c r="ED147" s="20"/>
      <c r="EE147" s="20"/>
      <c r="EF147" s="20"/>
      <c r="EG147" s="20"/>
      <c r="EH147" s="20"/>
      <c r="EI147" s="20"/>
      <c r="EJ147" s="20"/>
      <c r="EK147" s="20"/>
      <c r="EL147" s="20"/>
      <c r="EM147" s="20"/>
      <c r="EN147" s="20"/>
      <c r="EO147" s="20"/>
      <c r="EP147" s="20"/>
      <c r="EQ147" s="20"/>
      <c r="ER147" s="20"/>
      <c r="ES147" s="20"/>
      <c r="ET147" s="20"/>
      <c r="EU147" s="20"/>
      <c r="EV147" s="20"/>
      <c r="EW147" s="20"/>
      <c r="EX147" s="20"/>
      <c r="EY147" s="20"/>
      <c r="EZ147" s="20"/>
      <c r="FA147" s="20"/>
      <c r="FB147" s="20"/>
      <c r="FC147" s="20"/>
      <c r="FD147" s="20"/>
      <c r="FE147" s="20"/>
      <c r="FF147" s="20"/>
      <c r="FG147" s="20"/>
      <c r="FH147" s="20"/>
      <c r="FI147" s="20"/>
      <c r="FJ147" s="20"/>
      <c r="FK147" s="20"/>
      <c r="FL147" s="20"/>
      <c r="FM147" s="20"/>
      <c r="FN147" s="20"/>
      <c r="FO147" s="20"/>
      <c r="FP147" s="20"/>
      <c r="FQ147" s="20"/>
      <c r="FR147" s="20"/>
      <c r="FS147" s="20"/>
      <c r="FT147" s="20"/>
      <c r="FU147" s="20"/>
      <c r="FV147" s="20"/>
      <c r="FW147" s="20"/>
      <c r="FX147" s="20"/>
      <c r="FY147" s="20"/>
      <c r="FZ147" s="20"/>
      <c r="GA147" s="20"/>
      <c r="GB147" s="20"/>
      <c r="GC147" s="20"/>
      <c r="GD147" s="20"/>
      <c r="GE147" s="20"/>
      <c r="GF147" s="20"/>
      <c r="GG147" s="20"/>
      <c r="GH147" s="20"/>
      <c r="GI147" s="20"/>
      <c r="GJ147" s="20"/>
      <c r="GK147" s="20"/>
      <c r="GL147" s="20"/>
      <c r="GM147" s="20"/>
      <c r="GN147" s="20"/>
      <c r="GO147" s="20"/>
      <c r="GP147" s="20"/>
      <c r="GQ147" s="20"/>
      <c r="GR147" s="20"/>
      <c r="GS147" s="20"/>
      <c r="GT147" s="20"/>
      <c r="GU147" s="20"/>
      <c r="GV147" s="20"/>
      <c r="GW147" s="20"/>
      <c r="GX147" s="20"/>
      <c r="GY147" s="20"/>
      <c r="GZ147" s="20"/>
      <c r="HA147" s="20"/>
      <c r="HB147" s="20"/>
      <c r="HC147" s="20"/>
      <c r="HD147" s="20"/>
      <c r="HE147" s="20"/>
      <c r="HF147" s="20"/>
      <c r="HG147" s="20"/>
      <c r="HH147" s="20"/>
      <c r="HI147" s="20"/>
      <c r="HJ147" s="20"/>
      <c r="HK147" s="20"/>
      <c r="HL147" s="20"/>
      <c r="HM147" s="20"/>
      <c r="HN147" s="20"/>
      <c r="HO147" s="20"/>
      <c r="HP147" s="20"/>
      <c r="HQ147" s="20"/>
      <c r="HR147" s="20"/>
      <c r="HS147" s="20"/>
      <c r="HT147" s="20"/>
      <c r="HU147" s="20"/>
      <c r="HV147" s="20"/>
      <c r="HW147" s="20"/>
      <c r="HX147" s="20"/>
      <c r="HY147" s="20"/>
      <c r="HZ147" s="20"/>
      <c r="IA147" s="20"/>
      <c r="IB147" s="20"/>
      <c r="IC147" s="20"/>
      <c r="ID147" s="20"/>
      <c r="IE147" s="20"/>
      <c r="IF147" s="20"/>
      <c r="IG147" s="20"/>
      <c r="IH147" s="20"/>
      <c r="II147" s="20"/>
      <c r="IJ147" s="20"/>
      <c r="IK147" s="20"/>
      <c r="IL147" s="20"/>
      <c r="IM147" s="20"/>
      <c r="IN147" s="20"/>
      <c r="IO147" s="20"/>
      <c r="IP147" s="20"/>
      <c r="IQ147" s="20"/>
      <c r="IR147" s="20"/>
      <c r="IS147" s="20"/>
      <c r="IT147" s="20"/>
      <c r="IU147" s="20"/>
    </row>
    <row r="148" spans="1:255" x14ac:dyDescent="0.2">
      <c r="A148" s="113"/>
      <c r="B148" s="112"/>
      <c r="C148" s="112" t="s">
        <v>622</v>
      </c>
      <c r="D148" s="112"/>
      <c r="E148" s="112"/>
      <c r="F148" s="112"/>
      <c r="G148" s="112"/>
      <c r="H148" s="185">
        <v>24791.66</v>
      </c>
      <c r="I148" s="186"/>
      <c r="J148" s="185">
        <v>265980</v>
      </c>
      <c r="K148" s="187"/>
      <c r="O148" s="20"/>
      <c r="P148" s="20"/>
      <c r="Q148" s="20"/>
      <c r="R148" s="20">
        <v>24791.66</v>
      </c>
      <c r="S148" s="20">
        <v>265980</v>
      </c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  <c r="BG148" s="20"/>
      <c r="BH148" s="20"/>
      <c r="BI148" s="20"/>
      <c r="BJ148" s="20"/>
      <c r="BK148" s="20"/>
      <c r="BL148" s="20"/>
      <c r="BM148" s="20"/>
      <c r="BN148" s="20"/>
      <c r="BO148" s="20"/>
      <c r="BP148" s="20"/>
      <c r="BQ148" s="20"/>
      <c r="BR148" s="20"/>
      <c r="BS148" s="20"/>
      <c r="BT148" s="20"/>
      <c r="BU148" s="20"/>
      <c r="BV148" s="20"/>
      <c r="BW148" s="20"/>
      <c r="BX148" s="20"/>
      <c r="BY148" s="20"/>
      <c r="BZ148" s="20"/>
      <c r="CA148" s="20"/>
      <c r="CB148" s="20"/>
      <c r="CC148" s="20"/>
      <c r="CD148" s="20"/>
      <c r="CE148" s="20"/>
      <c r="CF148" s="20"/>
      <c r="CG148" s="20"/>
      <c r="CH148" s="20"/>
      <c r="CI148" s="20"/>
      <c r="CJ148" s="20"/>
      <c r="CK148" s="20"/>
      <c r="CL148" s="20"/>
      <c r="CM148" s="20"/>
      <c r="CN148" s="20"/>
      <c r="CO148" s="20"/>
      <c r="CP148" s="20"/>
      <c r="CQ148" s="20"/>
      <c r="CR148" s="20"/>
      <c r="CS148" s="20"/>
      <c r="CT148" s="20"/>
      <c r="CU148" s="20"/>
      <c r="CV148" s="20"/>
      <c r="CW148" s="20"/>
      <c r="CX148" s="20"/>
      <c r="CY148" s="20"/>
      <c r="CZ148" s="20"/>
      <c r="DA148" s="20"/>
      <c r="DB148" s="20"/>
      <c r="DC148" s="20"/>
      <c r="DD148" s="20"/>
      <c r="DE148" s="20"/>
      <c r="DF148" s="20"/>
      <c r="DG148" s="20"/>
      <c r="DH148" s="20"/>
      <c r="DI148" s="20"/>
      <c r="DJ148" s="20"/>
      <c r="DK148" s="20"/>
      <c r="DL148" s="20"/>
      <c r="DM148" s="20"/>
      <c r="DN148" s="20"/>
      <c r="DO148" s="20"/>
      <c r="DP148" s="20"/>
      <c r="DQ148" s="20"/>
      <c r="DR148" s="20"/>
      <c r="DS148" s="20"/>
      <c r="DT148" s="20"/>
      <c r="DU148" s="20"/>
      <c r="DV148" s="20"/>
      <c r="DW148" s="20"/>
      <c r="DX148" s="20"/>
      <c r="DY148" s="20"/>
      <c r="DZ148" s="20"/>
      <c r="EA148" s="20"/>
      <c r="EB148" s="20"/>
      <c r="EC148" s="20"/>
      <c r="ED148" s="20"/>
      <c r="EE148" s="20"/>
      <c r="EF148" s="20"/>
      <c r="EG148" s="20"/>
      <c r="EH148" s="20"/>
      <c r="EI148" s="20"/>
      <c r="EJ148" s="20"/>
      <c r="EK148" s="20"/>
      <c r="EL148" s="20"/>
      <c r="EM148" s="20"/>
      <c r="EN148" s="20"/>
      <c r="EO148" s="20"/>
      <c r="EP148" s="20"/>
      <c r="EQ148" s="20"/>
      <c r="ER148" s="20"/>
      <c r="ES148" s="20"/>
      <c r="ET148" s="20"/>
      <c r="EU148" s="20"/>
      <c r="EV148" s="20"/>
      <c r="EW148" s="20"/>
      <c r="EX148" s="20"/>
      <c r="EY148" s="20"/>
      <c r="EZ148" s="20"/>
      <c r="FA148" s="20"/>
      <c r="FB148" s="20"/>
      <c r="FC148" s="20"/>
      <c r="FD148" s="20"/>
      <c r="FE148" s="20"/>
      <c r="FF148" s="20"/>
      <c r="FG148" s="20"/>
      <c r="FH148" s="20"/>
      <c r="FI148" s="20"/>
      <c r="FJ148" s="20"/>
      <c r="FK148" s="20"/>
      <c r="FL148" s="20"/>
      <c r="FM148" s="20"/>
      <c r="FN148" s="20"/>
      <c r="FO148" s="20"/>
      <c r="FP148" s="20"/>
      <c r="FQ148" s="20"/>
      <c r="FR148" s="20"/>
      <c r="FS148" s="20"/>
      <c r="FT148" s="20"/>
      <c r="FU148" s="20"/>
      <c r="FV148" s="20"/>
      <c r="FW148" s="20"/>
      <c r="FX148" s="20"/>
      <c r="FY148" s="20"/>
      <c r="FZ148" s="20"/>
      <c r="GA148" s="20"/>
      <c r="GB148" s="20"/>
      <c r="GC148" s="20"/>
      <c r="GD148" s="20"/>
      <c r="GE148" s="20"/>
      <c r="GF148" s="20"/>
      <c r="GG148" s="20"/>
      <c r="GH148" s="20"/>
      <c r="GI148" s="20"/>
      <c r="GJ148" s="20"/>
      <c r="GK148" s="20"/>
      <c r="GL148" s="20"/>
      <c r="GM148" s="20"/>
      <c r="GN148" s="20"/>
      <c r="GO148" s="20"/>
      <c r="GP148" s="20"/>
      <c r="GQ148" s="20"/>
      <c r="GR148" s="20"/>
      <c r="GS148" s="20"/>
      <c r="GT148" s="20"/>
      <c r="GU148" s="20"/>
      <c r="GV148" s="20"/>
      <c r="GW148" s="20"/>
      <c r="GX148" s="20"/>
      <c r="GY148" s="20"/>
      <c r="GZ148" s="20"/>
      <c r="HA148" s="20">
        <v>24791.66</v>
      </c>
      <c r="HB148" s="20"/>
      <c r="HC148" s="20"/>
      <c r="HD148" s="20"/>
      <c r="HE148" s="20"/>
      <c r="HF148" s="20"/>
      <c r="HG148" s="20"/>
      <c r="HH148" s="20"/>
      <c r="HI148" s="20"/>
      <c r="HJ148" s="20"/>
      <c r="HK148" s="20"/>
      <c r="HL148" s="20"/>
      <c r="HM148" s="20"/>
      <c r="HN148" s="20"/>
      <c r="HO148" s="20"/>
      <c r="HP148" s="20"/>
      <c r="HQ148" s="20"/>
      <c r="HR148" s="20"/>
      <c r="HS148" s="20"/>
      <c r="HT148" s="20"/>
      <c r="HU148" s="20"/>
      <c r="HV148" s="20"/>
      <c r="HW148" s="20"/>
      <c r="HX148" s="20"/>
      <c r="HY148" s="20"/>
      <c r="HZ148" s="20"/>
      <c r="IA148" s="20"/>
      <c r="IB148" s="20"/>
      <c r="IC148" s="20"/>
      <c r="ID148" s="20"/>
      <c r="IE148" s="20"/>
      <c r="IF148" s="20"/>
      <c r="IG148" s="20"/>
      <c r="IH148" s="20"/>
      <c r="II148" s="20"/>
      <c r="IJ148" s="20"/>
      <c r="IK148" s="20"/>
      <c r="IL148" s="20"/>
      <c r="IM148" s="20"/>
      <c r="IN148" s="20"/>
      <c r="IO148" s="20"/>
      <c r="IP148" s="20"/>
      <c r="IQ148" s="20"/>
      <c r="IR148" s="20"/>
      <c r="IS148" s="20"/>
      <c r="IT148" s="20"/>
      <c r="IU148" s="20"/>
    </row>
    <row r="149" spans="1:255" x14ac:dyDescent="0.2">
      <c r="A149" s="70"/>
      <c r="B149" s="69"/>
      <c r="C149" s="69"/>
      <c r="D149" s="69"/>
      <c r="E149" s="69"/>
      <c r="F149" s="69"/>
      <c r="G149" s="69"/>
      <c r="H149" s="188"/>
      <c r="I149" s="189"/>
      <c r="J149" s="188"/>
      <c r="K149" s="190"/>
    </row>
    <row r="150" spans="1:255" ht="59.25" x14ac:dyDescent="0.2">
      <c r="A150" s="116">
        <v>8</v>
      </c>
      <c r="B150" s="123" t="s">
        <v>99</v>
      </c>
      <c r="C150" s="117" t="s">
        <v>640</v>
      </c>
      <c r="D150" s="118" t="s">
        <v>101</v>
      </c>
      <c r="E150" s="119">
        <v>0.21990000000000001</v>
      </c>
      <c r="F150" s="120">
        <v>1322.62</v>
      </c>
      <c r="G150" s="124" t="s">
        <v>6</v>
      </c>
      <c r="H150" s="120"/>
      <c r="I150" s="121">
        <v>464.52</v>
      </c>
      <c r="J150" s="97"/>
      <c r="K150" s="122">
        <v>15063</v>
      </c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  <c r="IH150" s="20"/>
      <c r="II150" s="20"/>
      <c r="IJ150" s="20"/>
      <c r="IK150" s="20"/>
      <c r="IL150" s="20"/>
      <c r="IM150" s="20"/>
      <c r="IN150" s="20"/>
      <c r="IO150" s="20"/>
      <c r="IP150" s="20"/>
      <c r="IQ150" s="20"/>
      <c r="IR150" s="20"/>
      <c r="IS150" s="20"/>
      <c r="IT150" s="20"/>
      <c r="IU150" s="20"/>
    </row>
    <row r="151" spans="1:255" x14ac:dyDescent="0.2">
      <c r="A151" s="60"/>
      <c r="B151" s="61"/>
      <c r="C151" s="61" t="s">
        <v>609</v>
      </c>
      <c r="D151" s="62"/>
      <c r="E151" s="63"/>
      <c r="F151" s="64">
        <v>648.51</v>
      </c>
      <c r="G151" s="65" t="s">
        <v>78</v>
      </c>
      <c r="H151" s="64">
        <v>680.94</v>
      </c>
      <c r="I151" s="64">
        <v>149.74</v>
      </c>
      <c r="J151" s="66">
        <v>33.39</v>
      </c>
      <c r="K151" s="67">
        <v>5000</v>
      </c>
      <c r="O151" s="20"/>
      <c r="P151" s="20"/>
      <c r="Q151" s="20"/>
      <c r="R151" s="20"/>
      <c r="S151" s="20"/>
      <c r="T151" s="20">
        <v>149.74</v>
      </c>
      <c r="U151" s="20">
        <v>5000</v>
      </c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20">
        <v>1</v>
      </c>
      <c r="CW151" s="20"/>
      <c r="CX151" s="20"/>
      <c r="CY151" s="20"/>
      <c r="CZ151" s="20"/>
      <c r="DA151" s="20"/>
      <c r="DB151" s="20"/>
      <c r="DC151" s="20"/>
      <c r="DD151" s="20"/>
      <c r="DE151" s="20"/>
      <c r="DF151" s="20"/>
      <c r="DG151" s="20">
        <v>5000</v>
      </c>
      <c r="DH151" s="20">
        <v>1</v>
      </c>
      <c r="DI151" s="20"/>
      <c r="DJ151" s="20"/>
      <c r="DK151" s="20"/>
      <c r="DL151" s="20"/>
      <c r="DM151" s="20"/>
      <c r="DN151" s="20"/>
      <c r="DO151" s="20"/>
      <c r="DP151" s="20"/>
      <c r="DQ151" s="20">
        <v>149.74</v>
      </c>
      <c r="DR151" s="20"/>
      <c r="DS151" s="20">
        <v>5000</v>
      </c>
      <c r="DT151" s="20"/>
      <c r="DU151" s="20"/>
      <c r="DV151" s="20"/>
      <c r="DW151" s="20"/>
      <c r="DX151" s="20"/>
      <c r="DY151" s="20"/>
      <c r="DZ151" s="20"/>
      <c r="EA151" s="20"/>
      <c r="EB151" s="20"/>
      <c r="EC151" s="20"/>
      <c r="ED151" s="20"/>
      <c r="EE151" s="20"/>
      <c r="EF151" s="20"/>
      <c r="EG151" s="20"/>
      <c r="EH151" s="20"/>
      <c r="EI151" s="20"/>
      <c r="EJ151" s="20"/>
      <c r="EK151" s="20"/>
      <c r="EL151" s="20"/>
      <c r="EM151" s="20"/>
      <c r="EN151" s="20"/>
      <c r="EO151" s="20"/>
      <c r="EP151" s="20"/>
      <c r="EQ151" s="20"/>
      <c r="ER151" s="20"/>
      <c r="ES151" s="20"/>
      <c r="ET151" s="20"/>
      <c r="EU151" s="20"/>
      <c r="EV151" s="20"/>
      <c r="EW151" s="20"/>
      <c r="EX151" s="20"/>
      <c r="EY151" s="20"/>
      <c r="EZ151" s="20"/>
      <c r="FA151" s="20"/>
      <c r="FB151" s="20"/>
      <c r="FC151" s="20"/>
      <c r="FD151" s="20"/>
      <c r="FE151" s="20"/>
      <c r="FF151" s="20"/>
      <c r="FG151" s="20"/>
      <c r="FH151" s="20"/>
      <c r="FI151" s="20"/>
      <c r="FJ151" s="20"/>
      <c r="FK151" s="20"/>
      <c r="FL151" s="20"/>
      <c r="FM151" s="20"/>
      <c r="FN151" s="20"/>
      <c r="FO151" s="20"/>
      <c r="FP151" s="20"/>
      <c r="FQ151" s="20"/>
      <c r="FR151" s="20"/>
      <c r="FS151" s="20"/>
      <c r="FT151" s="20"/>
      <c r="FU151" s="20"/>
      <c r="FV151" s="20"/>
      <c r="FW151" s="20"/>
      <c r="FX151" s="20"/>
      <c r="FY151" s="20"/>
      <c r="FZ151" s="20"/>
      <c r="GA151" s="20"/>
      <c r="GB151" s="20"/>
      <c r="GC151" s="20"/>
      <c r="GD151" s="20"/>
      <c r="GE151" s="20"/>
      <c r="GF151" s="20"/>
      <c r="GG151" s="20"/>
      <c r="GH151" s="20"/>
      <c r="GI151" s="20"/>
      <c r="GJ151" s="20">
        <v>149.74</v>
      </c>
      <c r="GK151" s="20">
        <v>149.74</v>
      </c>
      <c r="GL151" s="20"/>
      <c r="GM151" s="20"/>
      <c r="GN151" s="20"/>
      <c r="GO151" s="20"/>
      <c r="GP151" s="20"/>
      <c r="GQ151" s="20"/>
      <c r="GR151" s="20"/>
      <c r="GS151" s="20"/>
      <c r="GT151" s="20"/>
      <c r="GU151" s="20"/>
      <c r="GV151" s="20"/>
      <c r="GW151" s="20"/>
      <c r="GX151" s="20"/>
      <c r="GY151" s="20"/>
      <c r="GZ151" s="20"/>
      <c r="HA151" s="20"/>
      <c r="HB151" s="20">
        <v>149.74</v>
      </c>
      <c r="HC151" s="20"/>
      <c r="HD151" s="20"/>
      <c r="HE151" s="20"/>
      <c r="HF151" s="20">
        <v>149.74</v>
      </c>
      <c r="HG151" s="20"/>
      <c r="HH151" s="20"/>
      <c r="HI151" s="20"/>
      <c r="HJ151" s="20"/>
      <c r="HK151" s="20"/>
      <c r="HL151" s="20">
        <v>149.74</v>
      </c>
      <c r="HM151" s="20"/>
      <c r="HN151" s="20">
        <v>149.74</v>
      </c>
      <c r="HO151" s="20"/>
      <c r="HP151" s="20"/>
      <c r="HQ151" s="20"/>
      <c r="HR151" s="20"/>
      <c r="HS151" s="20"/>
      <c r="HT151" s="20"/>
      <c r="HU151" s="20"/>
      <c r="HV151" s="20"/>
      <c r="HW151" s="20"/>
      <c r="HX151" s="20">
        <v>149.74</v>
      </c>
      <c r="HY151" s="20"/>
      <c r="HZ151" s="20"/>
      <c r="IA151" s="20"/>
      <c r="IB151" s="20"/>
      <c r="IC151" s="20"/>
      <c r="ID151" s="20"/>
      <c r="IE151" s="20"/>
      <c r="IF151" s="20"/>
      <c r="IG151" s="20"/>
      <c r="IH151" s="20"/>
      <c r="II151" s="20"/>
      <c r="IJ151" s="20"/>
      <c r="IK151" s="20"/>
      <c r="IL151" s="20"/>
      <c r="IM151" s="20"/>
      <c r="IN151" s="20"/>
      <c r="IO151" s="20"/>
      <c r="IP151" s="20"/>
      <c r="IQ151" s="20"/>
      <c r="IR151" s="20"/>
      <c r="IS151" s="20"/>
      <c r="IT151" s="20"/>
      <c r="IU151" s="20"/>
    </row>
    <row r="152" spans="1:255" x14ac:dyDescent="0.2">
      <c r="A152" s="71"/>
      <c r="B152" s="72"/>
      <c r="C152" s="72" t="s">
        <v>610</v>
      </c>
      <c r="D152" s="73"/>
      <c r="E152" s="74"/>
      <c r="F152" s="75">
        <v>96.35</v>
      </c>
      <c r="G152" s="76" t="s">
        <v>78</v>
      </c>
      <c r="H152" s="75">
        <v>101.17</v>
      </c>
      <c r="I152" s="75">
        <v>22.25</v>
      </c>
      <c r="J152" s="77">
        <v>13.26</v>
      </c>
      <c r="K152" s="78">
        <v>295</v>
      </c>
      <c r="O152" s="20"/>
      <c r="P152" s="20"/>
      <c r="Q152" s="20"/>
      <c r="R152" s="20"/>
      <c r="S152" s="20"/>
      <c r="T152" s="20">
        <v>22.25</v>
      </c>
      <c r="U152" s="20">
        <v>295</v>
      </c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20">
        <v>1</v>
      </c>
      <c r="CW152" s="20"/>
      <c r="CX152" s="20"/>
      <c r="CY152" s="20"/>
      <c r="CZ152" s="20"/>
      <c r="DA152" s="20"/>
      <c r="DB152" s="20"/>
      <c r="DC152" s="20"/>
      <c r="DD152" s="20"/>
      <c r="DE152" s="20"/>
      <c r="DF152" s="20"/>
      <c r="DG152" s="20"/>
      <c r="DH152" s="20"/>
      <c r="DI152" s="20"/>
      <c r="DJ152" s="20"/>
      <c r="DK152" s="20"/>
      <c r="DL152" s="20"/>
      <c r="DM152" s="20"/>
      <c r="DN152" s="20"/>
      <c r="DO152" s="20"/>
      <c r="DP152" s="20"/>
      <c r="DQ152" s="20">
        <v>22.25</v>
      </c>
      <c r="DR152" s="20"/>
      <c r="DS152" s="20">
        <v>295</v>
      </c>
      <c r="DT152" s="20"/>
      <c r="DU152" s="20"/>
      <c r="DV152" s="20"/>
      <c r="DW152" s="20"/>
      <c r="DX152" s="20"/>
      <c r="DY152" s="20"/>
      <c r="DZ152" s="20"/>
      <c r="EA152" s="20"/>
      <c r="EB152" s="20"/>
      <c r="EC152" s="20"/>
      <c r="ED152" s="20"/>
      <c r="EE152" s="20"/>
      <c r="EF152" s="20"/>
      <c r="EG152" s="20"/>
      <c r="EH152" s="20"/>
      <c r="EI152" s="20"/>
      <c r="EJ152" s="20"/>
      <c r="EK152" s="20"/>
      <c r="EL152" s="20"/>
      <c r="EM152" s="20"/>
      <c r="EN152" s="20"/>
      <c r="EO152" s="20"/>
      <c r="EP152" s="20"/>
      <c r="EQ152" s="20"/>
      <c r="ER152" s="20"/>
      <c r="ES152" s="20"/>
      <c r="ET152" s="20"/>
      <c r="EU152" s="20"/>
      <c r="EV152" s="20"/>
      <c r="EW152" s="20"/>
      <c r="EX152" s="20"/>
      <c r="EY152" s="20"/>
      <c r="EZ152" s="20"/>
      <c r="FA152" s="20"/>
      <c r="FB152" s="20"/>
      <c r="FC152" s="20"/>
      <c r="FD152" s="20"/>
      <c r="FE152" s="20"/>
      <c r="FF152" s="20"/>
      <c r="FG152" s="20"/>
      <c r="FH152" s="20"/>
      <c r="FI152" s="20"/>
      <c r="FJ152" s="20"/>
      <c r="FK152" s="20"/>
      <c r="FL152" s="20"/>
      <c r="FM152" s="20"/>
      <c r="FN152" s="20"/>
      <c r="FO152" s="20"/>
      <c r="FP152" s="20"/>
      <c r="FQ152" s="20"/>
      <c r="FR152" s="20"/>
      <c r="FS152" s="20"/>
      <c r="FT152" s="20"/>
      <c r="FU152" s="20"/>
      <c r="FV152" s="20"/>
      <c r="FW152" s="20"/>
      <c r="FX152" s="20"/>
      <c r="FY152" s="20"/>
      <c r="FZ152" s="20"/>
      <c r="GA152" s="20"/>
      <c r="GB152" s="20"/>
      <c r="GC152" s="20"/>
      <c r="GD152" s="20"/>
      <c r="GE152" s="20"/>
      <c r="GF152" s="20"/>
      <c r="GG152" s="20"/>
      <c r="GH152" s="20"/>
      <c r="GI152" s="20"/>
      <c r="GJ152" s="20">
        <v>22.25</v>
      </c>
      <c r="GK152" s="20"/>
      <c r="GL152" s="20">
        <v>22.25</v>
      </c>
      <c r="GM152" s="20"/>
      <c r="GN152" s="20"/>
      <c r="GO152" s="20"/>
      <c r="GP152" s="20"/>
      <c r="GQ152" s="20"/>
      <c r="GR152" s="20"/>
      <c r="GS152" s="20"/>
      <c r="GT152" s="20"/>
      <c r="GU152" s="20"/>
      <c r="GV152" s="20"/>
      <c r="GW152" s="20"/>
      <c r="GX152" s="20"/>
      <c r="GY152" s="20"/>
      <c r="GZ152" s="20"/>
      <c r="HA152" s="20"/>
      <c r="HB152" s="20">
        <v>22.25</v>
      </c>
      <c r="HC152" s="20"/>
      <c r="HD152" s="20"/>
      <c r="HE152" s="20"/>
      <c r="HF152" s="20">
        <v>22.25</v>
      </c>
      <c r="HG152" s="20"/>
      <c r="HH152" s="20"/>
      <c r="HI152" s="20"/>
      <c r="HJ152" s="20"/>
      <c r="HK152" s="20"/>
      <c r="HL152" s="20">
        <v>22.25</v>
      </c>
      <c r="HM152" s="20"/>
      <c r="HN152" s="20">
        <v>22.25</v>
      </c>
      <c r="HO152" s="20"/>
      <c r="HP152" s="20"/>
      <c r="HQ152" s="20"/>
      <c r="HR152" s="20"/>
      <c r="HS152" s="20"/>
      <c r="HT152" s="20"/>
      <c r="HU152" s="20"/>
      <c r="HV152" s="20"/>
      <c r="HW152" s="20"/>
      <c r="HX152" s="20"/>
      <c r="HY152" s="20"/>
      <c r="HZ152" s="20"/>
      <c r="IA152" s="20"/>
      <c r="IB152" s="20"/>
      <c r="IC152" s="20"/>
      <c r="ID152" s="20"/>
      <c r="IE152" s="20"/>
      <c r="IF152" s="20"/>
      <c r="IG152" s="20"/>
      <c r="IH152" s="20"/>
      <c r="II152" s="20"/>
      <c r="IJ152" s="20"/>
      <c r="IK152" s="20"/>
      <c r="IL152" s="20"/>
      <c r="IM152" s="20"/>
      <c r="IN152" s="20"/>
      <c r="IO152" s="20"/>
      <c r="IP152" s="20"/>
      <c r="IQ152" s="20"/>
      <c r="IR152" s="20"/>
      <c r="IS152" s="20"/>
      <c r="IT152" s="20"/>
      <c r="IU152" s="20"/>
    </row>
    <row r="153" spans="1:255" x14ac:dyDescent="0.2">
      <c r="A153" s="71"/>
      <c r="B153" s="72"/>
      <c r="C153" s="72" t="s">
        <v>611</v>
      </c>
      <c r="D153" s="73"/>
      <c r="E153" s="74"/>
      <c r="F153" s="75">
        <v>7.92</v>
      </c>
      <c r="G153" s="76" t="s">
        <v>78</v>
      </c>
      <c r="H153" s="75">
        <v>8.32</v>
      </c>
      <c r="I153" s="75">
        <v>1.83</v>
      </c>
      <c r="J153" s="77">
        <v>33.39</v>
      </c>
      <c r="K153" s="78">
        <v>61</v>
      </c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  <c r="BN153" s="20"/>
      <c r="BO153" s="20"/>
      <c r="BP153" s="20"/>
      <c r="BQ153" s="20"/>
      <c r="BR153" s="20"/>
      <c r="BS153" s="20"/>
      <c r="BT153" s="20"/>
      <c r="BU153" s="20"/>
      <c r="BV153" s="20"/>
      <c r="BW153" s="20"/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0"/>
      <c r="CO153" s="20"/>
      <c r="CP153" s="20"/>
      <c r="CQ153" s="20"/>
      <c r="CR153" s="20"/>
      <c r="CS153" s="20"/>
      <c r="CT153" s="20"/>
      <c r="CU153" s="20"/>
      <c r="CV153" s="20"/>
      <c r="CW153" s="20"/>
      <c r="CX153" s="20"/>
      <c r="CY153" s="20"/>
      <c r="CZ153" s="20"/>
      <c r="DA153" s="20"/>
      <c r="DB153" s="20"/>
      <c r="DC153" s="20"/>
      <c r="DD153" s="20"/>
      <c r="DE153" s="20"/>
      <c r="DF153" s="20"/>
      <c r="DG153" s="20"/>
      <c r="DH153" s="20"/>
      <c r="DI153" s="20"/>
      <c r="DJ153" s="20"/>
      <c r="DK153" s="20"/>
      <c r="DL153" s="20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  <c r="EU153" s="20"/>
      <c r="EV153" s="20"/>
      <c r="EW153" s="20"/>
      <c r="EX153" s="20"/>
      <c r="EY153" s="20"/>
      <c r="EZ153" s="20"/>
      <c r="FA153" s="20"/>
      <c r="FB153" s="20"/>
      <c r="FC153" s="20"/>
      <c r="FD153" s="20"/>
      <c r="FE153" s="20"/>
      <c r="FF153" s="20"/>
      <c r="FG153" s="20"/>
      <c r="FH153" s="20"/>
      <c r="FI153" s="20"/>
      <c r="FJ153" s="20"/>
      <c r="FK153" s="20"/>
      <c r="FL153" s="20"/>
      <c r="FM153" s="20"/>
      <c r="FN153" s="20"/>
      <c r="FO153" s="20"/>
      <c r="FP153" s="20"/>
      <c r="FQ153" s="20"/>
      <c r="FR153" s="20"/>
      <c r="FS153" s="20"/>
      <c r="FT153" s="20"/>
      <c r="FU153" s="20"/>
      <c r="FV153" s="20"/>
      <c r="FW153" s="20"/>
      <c r="FX153" s="20"/>
      <c r="FY153" s="20"/>
      <c r="FZ153" s="20"/>
      <c r="GA153" s="20"/>
      <c r="GB153" s="20"/>
      <c r="GC153" s="20"/>
      <c r="GD153" s="20"/>
      <c r="GE153" s="20"/>
      <c r="GF153" s="20"/>
      <c r="GG153" s="20"/>
      <c r="GH153" s="20"/>
      <c r="GI153" s="20"/>
      <c r="GJ153" s="20"/>
      <c r="GK153" s="20"/>
      <c r="GL153" s="20"/>
      <c r="GM153" s="20">
        <v>1.83</v>
      </c>
      <c r="GN153" s="20"/>
      <c r="GO153" s="20"/>
      <c r="GP153" s="20"/>
      <c r="GQ153" s="20"/>
      <c r="GR153" s="20"/>
      <c r="GS153" s="20"/>
      <c r="GT153" s="20"/>
      <c r="GU153" s="20"/>
      <c r="GV153" s="20"/>
      <c r="GW153" s="20"/>
      <c r="GX153" s="20"/>
      <c r="GY153" s="20"/>
      <c r="GZ153" s="20"/>
      <c r="HA153" s="20"/>
      <c r="HB153" s="20"/>
      <c r="HC153" s="20"/>
      <c r="HD153" s="20"/>
      <c r="HE153" s="20"/>
      <c r="HF153" s="20"/>
      <c r="HG153" s="20"/>
      <c r="HH153" s="20"/>
      <c r="HI153" s="20"/>
      <c r="HJ153" s="20"/>
      <c r="HK153" s="20"/>
      <c r="HL153" s="20"/>
      <c r="HM153" s="20"/>
      <c r="HN153" s="20"/>
      <c r="HO153" s="20"/>
      <c r="HP153" s="20"/>
      <c r="HQ153" s="20"/>
      <c r="HR153" s="20"/>
      <c r="HS153" s="20"/>
      <c r="HT153" s="20"/>
      <c r="HU153" s="20"/>
      <c r="HV153" s="20"/>
      <c r="HW153" s="20"/>
      <c r="HX153" s="20">
        <v>1.83</v>
      </c>
      <c r="HY153" s="20"/>
      <c r="HZ153" s="20"/>
      <c r="IA153" s="20"/>
      <c r="IB153" s="20"/>
      <c r="IC153" s="20"/>
      <c r="ID153" s="20"/>
      <c r="IE153" s="20"/>
      <c r="IF153" s="20"/>
      <c r="IG153" s="20"/>
      <c r="IH153" s="20"/>
      <c r="II153" s="20"/>
      <c r="IJ153" s="20"/>
      <c r="IK153" s="20"/>
      <c r="IL153" s="20"/>
      <c r="IM153" s="20"/>
      <c r="IN153" s="20"/>
      <c r="IO153" s="20"/>
      <c r="IP153" s="20"/>
      <c r="IQ153" s="20"/>
      <c r="IR153" s="20"/>
      <c r="IS153" s="20"/>
      <c r="IT153" s="20"/>
      <c r="IU153" s="20"/>
    </row>
    <row r="154" spans="1:255" x14ac:dyDescent="0.2">
      <c r="A154" s="71"/>
      <c r="B154" s="72"/>
      <c r="C154" s="72" t="s">
        <v>612</v>
      </c>
      <c r="D154" s="73"/>
      <c r="E154" s="74"/>
      <c r="F154" s="75">
        <v>577.76</v>
      </c>
      <c r="G154" s="76"/>
      <c r="H154" s="75">
        <v>577.76</v>
      </c>
      <c r="I154" s="75">
        <v>127.05</v>
      </c>
      <c r="J154" s="77">
        <v>9.11</v>
      </c>
      <c r="K154" s="78">
        <v>1157</v>
      </c>
      <c r="O154" s="20"/>
      <c r="P154" s="20"/>
      <c r="Q154" s="20"/>
      <c r="R154" s="20"/>
      <c r="S154" s="20"/>
      <c r="T154" s="20">
        <v>127.05</v>
      </c>
      <c r="U154" s="20">
        <v>1157</v>
      </c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  <c r="BL154" s="20"/>
      <c r="BM154" s="20"/>
      <c r="BN154" s="20"/>
      <c r="BO154" s="20"/>
      <c r="BP154" s="20"/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0"/>
      <c r="CO154" s="20"/>
      <c r="CP154" s="20"/>
      <c r="CQ154" s="20"/>
      <c r="CR154" s="20"/>
      <c r="CS154" s="20"/>
      <c r="CT154" s="20"/>
      <c r="CU154" s="20"/>
      <c r="CV154" s="20">
        <v>1</v>
      </c>
      <c r="CW154" s="20"/>
      <c r="CX154" s="20"/>
      <c r="CY154" s="20"/>
      <c r="CZ154" s="20"/>
      <c r="DA154" s="20"/>
      <c r="DB154" s="20"/>
      <c r="DC154" s="20"/>
      <c r="DD154" s="20"/>
      <c r="DE154" s="20"/>
      <c r="DF154" s="20"/>
      <c r="DG154" s="20"/>
      <c r="DH154" s="20"/>
      <c r="DI154" s="20"/>
      <c r="DJ154" s="20"/>
      <c r="DK154" s="20">
        <v>127.05</v>
      </c>
      <c r="DL154" s="20"/>
      <c r="DM154" s="20">
        <v>1157</v>
      </c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  <c r="EU154" s="20"/>
      <c r="EV154" s="20"/>
      <c r="EW154" s="20"/>
      <c r="EX154" s="20"/>
      <c r="EY154" s="20"/>
      <c r="EZ154" s="20"/>
      <c r="FA154" s="20"/>
      <c r="FB154" s="20"/>
      <c r="FC154" s="20"/>
      <c r="FD154" s="20"/>
      <c r="FE154" s="20"/>
      <c r="FF154" s="20"/>
      <c r="FG154" s="20"/>
      <c r="FH154" s="20"/>
      <c r="FI154" s="20"/>
      <c r="FJ154" s="20"/>
      <c r="FK154" s="20"/>
      <c r="FL154" s="20"/>
      <c r="FM154" s="20"/>
      <c r="FN154" s="20"/>
      <c r="FO154" s="20"/>
      <c r="FP154" s="20"/>
      <c r="FQ154" s="20"/>
      <c r="FR154" s="20"/>
      <c r="FS154" s="20"/>
      <c r="FT154" s="20"/>
      <c r="FU154" s="20"/>
      <c r="FV154" s="20"/>
      <c r="FW154" s="20"/>
      <c r="FX154" s="20"/>
      <c r="FY154" s="20"/>
      <c r="FZ154" s="20"/>
      <c r="GA154" s="20"/>
      <c r="GB154" s="20"/>
      <c r="GC154" s="20"/>
      <c r="GD154" s="20"/>
      <c r="GE154" s="20"/>
      <c r="GF154" s="20"/>
      <c r="GG154" s="20"/>
      <c r="GH154" s="20"/>
      <c r="GI154" s="20"/>
      <c r="GJ154" s="20">
        <v>127.05</v>
      </c>
      <c r="GK154" s="20"/>
      <c r="GL154" s="20"/>
      <c r="GM154" s="20"/>
      <c r="GN154" s="20">
        <v>127.05</v>
      </c>
      <c r="GO154" s="20"/>
      <c r="GP154" s="20">
        <v>127.05</v>
      </c>
      <c r="GQ154" s="20">
        <v>127.05</v>
      </c>
      <c r="GR154" s="20"/>
      <c r="GS154" s="20">
        <v>127.05</v>
      </c>
      <c r="GT154" s="20"/>
      <c r="GU154" s="20"/>
      <c r="GV154" s="20"/>
      <c r="GW154" s="20">
        <v>0</v>
      </c>
      <c r="GX154" s="20">
        <v>0</v>
      </c>
      <c r="GY154" s="20"/>
      <c r="GZ154" s="20"/>
      <c r="HA154" s="20"/>
      <c r="HB154" s="20">
        <v>127.05</v>
      </c>
      <c r="HC154" s="20"/>
      <c r="HD154" s="20"/>
      <c r="HE154" s="20"/>
      <c r="HF154" s="20">
        <v>127.05</v>
      </c>
      <c r="HG154" s="20"/>
      <c r="HH154" s="20"/>
      <c r="HI154" s="20"/>
      <c r="HJ154" s="20"/>
      <c r="HK154" s="20"/>
      <c r="HL154" s="20">
        <v>127.05</v>
      </c>
      <c r="HM154" s="20"/>
      <c r="HN154" s="20">
        <v>127.05</v>
      </c>
      <c r="HO154" s="20"/>
      <c r="HP154" s="20"/>
      <c r="HQ154" s="20"/>
      <c r="HR154" s="20"/>
      <c r="HS154" s="20"/>
      <c r="HT154" s="20"/>
      <c r="HU154" s="20"/>
      <c r="HV154" s="20"/>
      <c r="HW154" s="20"/>
      <c r="HX154" s="20"/>
      <c r="HY154" s="20"/>
      <c r="HZ154" s="20"/>
      <c r="IA154" s="20"/>
      <c r="IB154" s="20"/>
      <c r="IC154" s="20"/>
      <c r="ID154" s="20"/>
      <c r="IE154" s="20"/>
      <c r="IF154" s="20"/>
      <c r="IG154" s="20"/>
      <c r="IH154" s="20"/>
      <c r="II154" s="20"/>
      <c r="IJ154" s="20"/>
      <c r="IK154" s="20"/>
      <c r="IL154" s="20"/>
      <c r="IM154" s="20"/>
      <c r="IN154" s="20"/>
      <c r="IO154" s="20"/>
      <c r="IP154" s="20"/>
      <c r="IQ154" s="20"/>
      <c r="IR154" s="20"/>
      <c r="IS154" s="20"/>
      <c r="IT154" s="20"/>
      <c r="IU154" s="20"/>
    </row>
    <row r="155" spans="1:255" x14ac:dyDescent="0.2">
      <c r="A155" s="79"/>
      <c r="B155" s="80"/>
      <c r="C155" s="80" t="s">
        <v>613</v>
      </c>
      <c r="D155" s="81"/>
      <c r="E155" s="82">
        <v>121</v>
      </c>
      <c r="F155" s="83" t="s">
        <v>614</v>
      </c>
      <c r="G155" s="84"/>
      <c r="H155" s="85">
        <v>834</v>
      </c>
      <c r="I155" s="85">
        <v>183.4</v>
      </c>
      <c r="J155" s="87">
        <v>1.21</v>
      </c>
      <c r="K155" s="86">
        <v>6124</v>
      </c>
      <c r="O155" s="20"/>
      <c r="P155" s="20"/>
      <c r="Q155" s="20"/>
      <c r="R155" s="20"/>
      <c r="S155" s="20"/>
      <c r="T155" s="20">
        <v>183.4</v>
      </c>
      <c r="U155" s="20">
        <v>6124</v>
      </c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  <c r="BL155" s="20"/>
      <c r="BM155" s="20"/>
      <c r="BN155" s="20"/>
      <c r="BO155" s="20"/>
      <c r="BP155" s="20"/>
      <c r="BQ155" s="20"/>
      <c r="BR155" s="20"/>
      <c r="BS155" s="20"/>
      <c r="BT155" s="20"/>
      <c r="BU155" s="20"/>
      <c r="BV155" s="20"/>
      <c r="BW155" s="20"/>
      <c r="BX155" s="20"/>
      <c r="BY155" s="20"/>
      <c r="BZ155" s="20"/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0"/>
      <c r="CO155" s="20"/>
      <c r="CP155" s="20"/>
      <c r="CQ155" s="20"/>
      <c r="CR155" s="20"/>
      <c r="CS155" s="20"/>
      <c r="CT155" s="20"/>
      <c r="CU155" s="20"/>
      <c r="CV155" s="20">
        <v>1</v>
      </c>
      <c r="CW155" s="20"/>
      <c r="CX155" s="20"/>
      <c r="CY155" s="20"/>
      <c r="CZ155" s="20"/>
      <c r="DA155" s="20"/>
      <c r="DB155" s="20"/>
      <c r="DC155" s="20"/>
      <c r="DD155" s="20"/>
      <c r="DE155" s="20"/>
      <c r="DF155" s="20"/>
      <c r="DG155" s="20"/>
      <c r="DH155" s="20"/>
      <c r="DI155" s="20"/>
      <c r="DJ155" s="20"/>
      <c r="DK155" s="20"/>
      <c r="DL155" s="20"/>
      <c r="DM155" s="20"/>
      <c r="DN155" s="20"/>
      <c r="DO155" s="20"/>
      <c r="DP155" s="20"/>
      <c r="DQ155" s="20">
        <v>183.4</v>
      </c>
      <c r="DR155" s="20"/>
      <c r="DS155" s="20">
        <v>6124</v>
      </c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  <c r="EU155" s="20"/>
      <c r="EV155" s="20"/>
      <c r="EW155" s="20"/>
      <c r="EX155" s="20"/>
      <c r="EY155" s="20"/>
      <c r="EZ155" s="20"/>
      <c r="FA155" s="20"/>
      <c r="FB155" s="20"/>
      <c r="FC155" s="20"/>
      <c r="FD155" s="20"/>
      <c r="FE155" s="20"/>
      <c r="FF155" s="20"/>
      <c r="FG155" s="20"/>
      <c r="FH155" s="20"/>
      <c r="FI155" s="20"/>
      <c r="FJ155" s="20"/>
      <c r="FK155" s="20"/>
      <c r="FL155" s="20"/>
      <c r="FM155" s="20"/>
      <c r="FN155" s="20"/>
      <c r="FO155" s="20"/>
      <c r="FP155" s="20"/>
      <c r="FQ155" s="20"/>
      <c r="FR155" s="20"/>
      <c r="FS155" s="20"/>
      <c r="FT155" s="20"/>
      <c r="FU155" s="20"/>
      <c r="FV155" s="20"/>
      <c r="FW155" s="20"/>
      <c r="FX155" s="20"/>
      <c r="FY155" s="20"/>
      <c r="FZ155" s="20"/>
      <c r="GA155" s="20"/>
      <c r="GB155" s="20"/>
      <c r="GC155" s="20"/>
      <c r="GD155" s="20"/>
      <c r="GE155" s="20"/>
      <c r="GF155" s="20"/>
      <c r="GG155" s="20"/>
      <c r="GH155" s="20"/>
      <c r="GI155" s="20"/>
      <c r="GJ155" s="20"/>
      <c r="GK155" s="20"/>
      <c r="GL155" s="20"/>
      <c r="GM155" s="20"/>
      <c r="GN155" s="20"/>
      <c r="GO155" s="20"/>
      <c r="GP155" s="20"/>
      <c r="GQ155" s="20"/>
      <c r="GR155" s="20"/>
      <c r="GS155" s="20"/>
      <c r="GT155" s="20"/>
      <c r="GU155" s="20"/>
      <c r="GV155" s="20"/>
      <c r="GW155" s="20"/>
      <c r="GX155" s="20"/>
      <c r="GY155" s="20">
        <v>183.4</v>
      </c>
      <c r="GZ155" s="20"/>
      <c r="HA155" s="20"/>
      <c r="HB155" s="20">
        <v>183.4</v>
      </c>
      <c r="HC155" s="20"/>
      <c r="HD155" s="20"/>
      <c r="HE155" s="20"/>
      <c r="HF155" s="20">
        <v>183.4</v>
      </c>
      <c r="HG155" s="20"/>
      <c r="HH155" s="20"/>
      <c r="HI155" s="20"/>
      <c r="HJ155" s="20"/>
      <c r="HK155" s="20"/>
      <c r="HL155" s="20">
        <v>183.4</v>
      </c>
      <c r="HM155" s="20"/>
      <c r="HN155" s="20">
        <v>183.4</v>
      </c>
      <c r="HO155" s="20"/>
      <c r="HP155" s="20"/>
      <c r="HQ155" s="20"/>
      <c r="HR155" s="20"/>
      <c r="HS155" s="20"/>
      <c r="HT155" s="20"/>
      <c r="HU155" s="20"/>
      <c r="HV155" s="20"/>
      <c r="HW155" s="20"/>
      <c r="HX155" s="20"/>
      <c r="HY155" s="20"/>
      <c r="HZ155" s="20"/>
      <c r="IA155" s="20"/>
      <c r="IB155" s="20"/>
      <c r="IC155" s="20"/>
      <c r="ID155" s="20"/>
      <c r="IE155" s="20"/>
      <c r="IF155" s="20"/>
      <c r="IG155" s="20"/>
      <c r="IH155" s="20"/>
      <c r="II155" s="20"/>
      <c r="IJ155" s="20"/>
      <c r="IK155" s="20"/>
      <c r="IL155" s="20"/>
      <c r="IM155" s="20"/>
      <c r="IN155" s="20"/>
      <c r="IO155" s="20"/>
      <c r="IP155" s="20"/>
      <c r="IQ155" s="20"/>
      <c r="IR155" s="20"/>
      <c r="IS155" s="20"/>
      <c r="IT155" s="20"/>
      <c r="IU155" s="20"/>
    </row>
    <row r="156" spans="1:255" x14ac:dyDescent="0.2">
      <c r="A156" s="79"/>
      <c r="B156" s="80"/>
      <c r="C156" s="80" t="s">
        <v>615</v>
      </c>
      <c r="D156" s="81"/>
      <c r="E156" s="82">
        <v>72</v>
      </c>
      <c r="F156" s="83" t="s">
        <v>614</v>
      </c>
      <c r="G156" s="84"/>
      <c r="H156" s="85">
        <v>496.27</v>
      </c>
      <c r="I156" s="85">
        <v>109.13</v>
      </c>
      <c r="J156" s="87">
        <v>0.72</v>
      </c>
      <c r="K156" s="86">
        <v>3644</v>
      </c>
      <c r="O156" s="20"/>
      <c r="P156" s="20"/>
      <c r="Q156" s="20"/>
      <c r="R156" s="20"/>
      <c r="S156" s="20"/>
      <c r="T156" s="20">
        <v>109.13</v>
      </c>
      <c r="U156" s="20">
        <v>3644</v>
      </c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  <c r="BN156" s="20"/>
      <c r="BO156" s="20"/>
      <c r="BP156" s="20"/>
      <c r="BQ156" s="20"/>
      <c r="BR156" s="20"/>
      <c r="BS156" s="20"/>
      <c r="BT156" s="20"/>
      <c r="BU156" s="20"/>
      <c r="BV156" s="20"/>
      <c r="BW156" s="20"/>
      <c r="BX156" s="20"/>
      <c r="BY156" s="20"/>
      <c r="BZ156" s="20"/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0"/>
      <c r="CO156" s="20"/>
      <c r="CP156" s="20"/>
      <c r="CQ156" s="20"/>
      <c r="CR156" s="20"/>
      <c r="CS156" s="20"/>
      <c r="CT156" s="20"/>
      <c r="CU156" s="20"/>
      <c r="CV156" s="20">
        <v>1</v>
      </c>
      <c r="CW156" s="20"/>
      <c r="CX156" s="20"/>
      <c r="CY156" s="20"/>
      <c r="CZ156" s="20"/>
      <c r="DA156" s="20"/>
      <c r="DB156" s="20"/>
      <c r="DC156" s="20"/>
      <c r="DD156" s="20"/>
      <c r="DE156" s="20"/>
      <c r="DF156" s="20"/>
      <c r="DG156" s="20"/>
      <c r="DH156" s="20"/>
      <c r="DI156" s="20"/>
      <c r="DJ156" s="20"/>
      <c r="DK156" s="20"/>
      <c r="DL156" s="20"/>
      <c r="DM156" s="20"/>
      <c r="DN156" s="20"/>
      <c r="DO156" s="20"/>
      <c r="DP156" s="20"/>
      <c r="DQ156" s="20">
        <v>109.13</v>
      </c>
      <c r="DR156" s="20"/>
      <c r="DS156" s="20">
        <v>3644</v>
      </c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  <c r="EU156" s="20"/>
      <c r="EV156" s="20"/>
      <c r="EW156" s="20"/>
      <c r="EX156" s="20"/>
      <c r="EY156" s="20"/>
      <c r="EZ156" s="20"/>
      <c r="FA156" s="20"/>
      <c r="FB156" s="20"/>
      <c r="FC156" s="20"/>
      <c r="FD156" s="20"/>
      <c r="FE156" s="20"/>
      <c r="FF156" s="20"/>
      <c r="FG156" s="20"/>
      <c r="FH156" s="20"/>
      <c r="FI156" s="20"/>
      <c r="FJ156" s="20"/>
      <c r="FK156" s="20"/>
      <c r="FL156" s="20"/>
      <c r="FM156" s="20"/>
      <c r="FN156" s="20"/>
      <c r="FO156" s="20"/>
      <c r="FP156" s="20"/>
      <c r="FQ156" s="20"/>
      <c r="FR156" s="20"/>
      <c r="FS156" s="20"/>
      <c r="FT156" s="20"/>
      <c r="FU156" s="20"/>
      <c r="FV156" s="20"/>
      <c r="FW156" s="20"/>
      <c r="FX156" s="20"/>
      <c r="FY156" s="20"/>
      <c r="FZ156" s="20"/>
      <c r="GA156" s="20"/>
      <c r="GB156" s="20"/>
      <c r="GC156" s="20"/>
      <c r="GD156" s="20"/>
      <c r="GE156" s="20"/>
      <c r="GF156" s="20"/>
      <c r="GG156" s="20"/>
      <c r="GH156" s="20"/>
      <c r="GI156" s="20"/>
      <c r="GJ156" s="20"/>
      <c r="GK156" s="20"/>
      <c r="GL156" s="20"/>
      <c r="GM156" s="20"/>
      <c r="GN156" s="20"/>
      <c r="GO156" s="20"/>
      <c r="GP156" s="20"/>
      <c r="GQ156" s="20"/>
      <c r="GR156" s="20"/>
      <c r="GS156" s="20"/>
      <c r="GT156" s="20"/>
      <c r="GU156" s="20"/>
      <c r="GV156" s="20"/>
      <c r="GW156" s="20"/>
      <c r="GX156" s="20"/>
      <c r="GY156" s="20"/>
      <c r="GZ156" s="20">
        <v>109.13</v>
      </c>
      <c r="HA156" s="20"/>
      <c r="HB156" s="20">
        <v>109.13</v>
      </c>
      <c r="HC156" s="20"/>
      <c r="HD156" s="20"/>
      <c r="HE156" s="20"/>
      <c r="HF156" s="20">
        <v>109.13</v>
      </c>
      <c r="HG156" s="20"/>
      <c r="HH156" s="20"/>
      <c r="HI156" s="20"/>
      <c r="HJ156" s="20"/>
      <c r="HK156" s="20"/>
      <c r="HL156" s="20">
        <v>109.13</v>
      </c>
      <c r="HM156" s="20"/>
      <c r="HN156" s="20">
        <v>109.13</v>
      </c>
      <c r="HO156" s="20"/>
      <c r="HP156" s="20"/>
      <c r="HQ156" s="20"/>
      <c r="HR156" s="20"/>
      <c r="HS156" s="20"/>
      <c r="HT156" s="20"/>
      <c r="HU156" s="20"/>
      <c r="HV156" s="20"/>
      <c r="HW156" s="20"/>
      <c r="HX156" s="20"/>
      <c r="HY156" s="20"/>
      <c r="HZ156" s="20"/>
      <c r="IA156" s="20"/>
      <c r="IB156" s="20"/>
      <c r="IC156" s="20"/>
      <c r="ID156" s="20"/>
      <c r="IE156" s="20"/>
      <c r="IF156" s="20"/>
      <c r="IG156" s="20"/>
      <c r="IH156" s="20"/>
      <c r="II156" s="20"/>
      <c r="IJ156" s="20"/>
      <c r="IK156" s="20"/>
      <c r="IL156" s="20"/>
      <c r="IM156" s="20"/>
      <c r="IN156" s="20"/>
      <c r="IO156" s="20"/>
      <c r="IP156" s="20"/>
      <c r="IQ156" s="20"/>
      <c r="IR156" s="20"/>
      <c r="IS156" s="20"/>
      <c r="IT156" s="20"/>
      <c r="IU156" s="20"/>
    </row>
    <row r="157" spans="1:255" x14ac:dyDescent="0.2">
      <c r="A157" s="71"/>
      <c r="B157" s="72"/>
      <c r="C157" s="72" t="s">
        <v>616</v>
      </c>
      <c r="D157" s="73" t="s">
        <v>617</v>
      </c>
      <c r="E157" s="74">
        <v>74.2</v>
      </c>
      <c r="F157" s="75"/>
      <c r="G157" s="76" t="s">
        <v>78</v>
      </c>
      <c r="H157" s="75">
        <v>77.91</v>
      </c>
      <c r="I157" s="88">
        <v>17.132408999999999</v>
      </c>
      <c r="J157" s="77"/>
      <c r="K157" s="78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  <c r="BI157" s="20"/>
      <c r="BJ157" s="20"/>
      <c r="BK157" s="20"/>
      <c r="BL157" s="20"/>
      <c r="BM157" s="20"/>
      <c r="BN157" s="20"/>
      <c r="BO157" s="20"/>
      <c r="BP157" s="20"/>
      <c r="BQ157" s="20"/>
      <c r="BR157" s="20"/>
      <c r="BS157" s="20"/>
      <c r="BT157" s="20"/>
      <c r="BU157" s="20"/>
      <c r="BV157" s="20"/>
      <c r="BW157" s="20"/>
      <c r="BX157" s="20"/>
      <c r="BY157" s="20"/>
      <c r="BZ157" s="20"/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0"/>
      <c r="CO157" s="20"/>
      <c r="CP157" s="20"/>
      <c r="CQ157" s="20"/>
      <c r="CR157" s="20"/>
      <c r="CS157" s="20"/>
      <c r="CT157" s="20"/>
      <c r="CU157" s="20"/>
      <c r="CV157" s="20"/>
      <c r="CW157" s="20"/>
      <c r="CX157" s="20"/>
      <c r="CY157" s="20"/>
      <c r="CZ157" s="20"/>
      <c r="DA157" s="20"/>
      <c r="DB157" s="20"/>
      <c r="DC157" s="20"/>
      <c r="DD157" s="20"/>
      <c r="DE157" s="20"/>
      <c r="DF157" s="20"/>
      <c r="DG157" s="20"/>
      <c r="DH157" s="20"/>
      <c r="DI157" s="20"/>
      <c r="DJ157" s="20"/>
      <c r="DK157" s="20"/>
      <c r="DL157" s="20"/>
      <c r="DM157" s="20"/>
      <c r="DN157" s="20"/>
      <c r="DO157" s="20"/>
      <c r="DP157" s="20"/>
      <c r="DQ157" s="20"/>
      <c r="DR157" s="20"/>
      <c r="DS157" s="20"/>
      <c r="DT157" s="20"/>
      <c r="DU157" s="20"/>
      <c r="DV157" s="20"/>
      <c r="DW157" s="20"/>
      <c r="DX157" s="20"/>
      <c r="DY157" s="20"/>
      <c r="DZ157" s="20"/>
      <c r="EA157" s="20"/>
      <c r="EB157" s="20"/>
      <c r="EC157" s="20"/>
      <c r="ED157" s="20"/>
      <c r="EE157" s="20"/>
      <c r="EF157" s="20"/>
      <c r="EG157" s="20"/>
      <c r="EH157" s="20"/>
      <c r="EI157" s="20"/>
      <c r="EJ157" s="20"/>
      <c r="EK157" s="20"/>
      <c r="EL157" s="20"/>
      <c r="EM157" s="20"/>
      <c r="EN157" s="20"/>
      <c r="EO157" s="20"/>
      <c r="EP157" s="20"/>
      <c r="EQ157" s="20"/>
      <c r="ER157" s="20"/>
      <c r="ES157" s="20"/>
      <c r="ET157" s="20"/>
      <c r="EU157" s="20"/>
      <c r="EV157" s="20"/>
      <c r="EW157" s="20"/>
      <c r="EX157" s="20"/>
      <c r="EY157" s="20"/>
      <c r="EZ157" s="20"/>
      <c r="FA157" s="20"/>
      <c r="FB157" s="20"/>
      <c r="FC157" s="20"/>
      <c r="FD157" s="20"/>
      <c r="FE157" s="20"/>
      <c r="FF157" s="20"/>
      <c r="FG157" s="20"/>
      <c r="FH157" s="20"/>
      <c r="FI157" s="20"/>
      <c r="FJ157" s="20"/>
      <c r="FK157" s="20"/>
      <c r="FL157" s="20"/>
      <c r="FM157" s="20"/>
      <c r="FN157" s="20"/>
      <c r="FO157" s="20"/>
      <c r="FP157" s="20"/>
      <c r="FQ157" s="20"/>
      <c r="FR157" s="20"/>
      <c r="FS157" s="20"/>
      <c r="FT157" s="20"/>
      <c r="FU157" s="20"/>
      <c r="FV157" s="20"/>
      <c r="FW157" s="20"/>
      <c r="FX157" s="20"/>
      <c r="FY157" s="20"/>
      <c r="FZ157" s="20"/>
      <c r="GA157" s="20"/>
      <c r="GB157" s="20"/>
      <c r="GC157" s="20"/>
      <c r="GD157" s="20"/>
      <c r="GE157" s="20"/>
      <c r="GF157" s="20"/>
      <c r="GG157" s="20"/>
      <c r="GH157" s="20"/>
      <c r="GI157" s="20"/>
      <c r="GJ157" s="20"/>
      <c r="GK157" s="20"/>
      <c r="GL157" s="20"/>
      <c r="GM157" s="20"/>
      <c r="GN157" s="20"/>
      <c r="GO157" s="20"/>
      <c r="GP157" s="20"/>
      <c r="GQ157" s="20"/>
      <c r="GR157" s="20"/>
      <c r="GS157" s="20"/>
      <c r="GT157" s="20"/>
      <c r="GU157" s="20"/>
      <c r="GV157" s="20"/>
      <c r="GW157" s="20"/>
      <c r="GX157" s="20"/>
      <c r="GY157" s="20"/>
      <c r="GZ157" s="20"/>
      <c r="HA157" s="20"/>
      <c r="HB157" s="20"/>
      <c r="HC157" s="20"/>
      <c r="HD157" s="20"/>
      <c r="HE157" s="20"/>
      <c r="HF157" s="20"/>
      <c r="HG157" s="20"/>
      <c r="HH157" s="20"/>
      <c r="HI157" s="20"/>
      <c r="HJ157" s="20"/>
      <c r="HK157" s="20"/>
      <c r="HL157" s="20"/>
      <c r="HM157" s="20"/>
      <c r="HN157" s="20"/>
      <c r="HO157" s="20"/>
      <c r="HP157" s="20"/>
      <c r="HQ157" s="20"/>
      <c r="HR157" s="20"/>
      <c r="HS157" s="20"/>
      <c r="HT157" s="20"/>
      <c r="HU157" s="20"/>
      <c r="HV157" s="20"/>
      <c r="HW157" s="20"/>
      <c r="HX157" s="20"/>
      <c r="HY157" s="20"/>
      <c r="HZ157" s="20"/>
      <c r="IA157" s="20"/>
      <c r="IB157" s="20"/>
      <c r="IC157" s="20"/>
      <c r="ID157" s="20"/>
      <c r="IE157" s="20"/>
      <c r="IF157" s="20"/>
      <c r="IG157" s="20"/>
      <c r="IH157" s="20"/>
      <c r="II157" s="20"/>
      <c r="IJ157" s="20"/>
      <c r="IK157" s="20"/>
      <c r="IL157" s="20"/>
      <c r="IM157" s="20"/>
      <c r="IN157" s="20"/>
      <c r="IO157" s="20"/>
      <c r="IP157" s="20"/>
      <c r="IQ157" s="20"/>
      <c r="IR157" s="20"/>
      <c r="IS157" s="20"/>
      <c r="IT157" s="20"/>
      <c r="IU157" s="20"/>
    </row>
    <row r="158" spans="1:255" ht="24" x14ac:dyDescent="0.2">
      <c r="A158" s="125" t="s">
        <v>103</v>
      </c>
      <c r="B158" s="131" t="s">
        <v>35</v>
      </c>
      <c r="C158" s="126" t="s">
        <v>104</v>
      </c>
      <c r="D158" s="127" t="s">
        <v>52</v>
      </c>
      <c r="E158" s="128">
        <v>14.140000000000002</v>
      </c>
      <c r="F158" s="100">
        <v>1247.97</v>
      </c>
      <c r="G158" s="96"/>
      <c r="H158" s="100">
        <v>1247.97</v>
      </c>
      <c r="I158" s="129">
        <v>1936.99</v>
      </c>
      <c r="J158" s="97">
        <v>9.11</v>
      </c>
      <c r="K158" s="130">
        <v>17646</v>
      </c>
      <c r="L158" s="20"/>
      <c r="M158" s="20"/>
      <c r="N158" s="20"/>
      <c r="O158" s="20"/>
      <c r="P158" s="20"/>
      <c r="Q158" s="20"/>
      <c r="R158" s="20"/>
      <c r="S158" s="20"/>
      <c r="T158" s="20">
        <v>1936.99</v>
      </c>
      <c r="U158" s="20">
        <v>17646</v>
      </c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  <c r="BN158" s="20"/>
      <c r="BO158" s="20"/>
      <c r="BP158" s="20"/>
      <c r="BQ158" s="20"/>
      <c r="BR158" s="20"/>
      <c r="BS158" s="20"/>
      <c r="BT158" s="20"/>
      <c r="BU158" s="20"/>
      <c r="BV158" s="20"/>
      <c r="BW158" s="20"/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0"/>
      <c r="CO158" s="20"/>
      <c r="CP158" s="20"/>
      <c r="CQ158" s="20"/>
      <c r="CR158" s="20"/>
      <c r="CS158" s="20"/>
      <c r="CT158" s="20"/>
      <c r="CU158" s="20"/>
      <c r="CV158" s="20">
        <v>1</v>
      </c>
      <c r="CW158" s="20"/>
      <c r="CX158" s="20"/>
      <c r="CY158" s="20"/>
      <c r="CZ158" s="20"/>
      <c r="DA158" s="20"/>
      <c r="DB158" s="20"/>
      <c r="DC158" s="20"/>
      <c r="DD158" s="20"/>
      <c r="DE158" s="20">
        <v>17646</v>
      </c>
      <c r="DF158" s="20"/>
      <c r="DG158" s="20"/>
      <c r="DH158" s="20"/>
      <c r="DI158" s="20"/>
      <c r="DJ158" s="20"/>
      <c r="DK158" s="20">
        <v>1936.99</v>
      </c>
      <c r="DL158" s="20"/>
      <c r="DM158" s="20">
        <v>17646</v>
      </c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  <c r="EU158" s="20"/>
      <c r="EV158" s="20"/>
      <c r="EW158" s="20"/>
      <c r="EX158" s="20"/>
      <c r="EY158" s="20"/>
      <c r="EZ158" s="20"/>
      <c r="FA158" s="20"/>
      <c r="FB158" s="20"/>
      <c r="FC158" s="20"/>
      <c r="FD158" s="20"/>
      <c r="FE158" s="20"/>
      <c r="FF158" s="20"/>
      <c r="FG158" s="20"/>
      <c r="FH158" s="20"/>
      <c r="FI158" s="20"/>
      <c r="FJ158" s="20"/>
      <c r="FK158" s="20"/>
      <c r="FL158" s="20"/>
      <c r="FM158" s="20"/>
      <c r="FN158" s="20"/>
      <c r="FO158" s="20"/>
      <c r="FP158" s="20"/>
      <c r="FQ158" s="20"/>
      <c r="FR158" s="20"/>
      <c r="FS158" s="20"/>
      <c r="FT158" s="20"/>
      <c r="FU158" s="20"/>
      <c r="FV158" s="20"/>
      <c r="FW158" s="20"/>
      <c r="FX158" s="20"/>
      <c r="FY158" s="20"/>
      <c r="FZ158" s="20"/>
      <c r="GA158" s="20"/>
      <c r="GB158" s="20"/>
      <c r="GC158" s="20"/>
      <c r="GD158" s="20"/>
      <c r="GE158" s="20"/>
      <c r="GF158" s="20"/>
      <c r="GG158" s="20"/>
      <c r="GH158" s="20"/>
      <c r="GI158" s="20"/>
      <c r="GJ158" s="20">
        <v>1936.99</v>
      </c>
      <c r="GK158" s="20"/>
      <c r="GL158" s="20"/>
      <c r="GM158" s="20"/>
      <c r="GN158" s="20">
        <v>1936.99</v>
      </c>
      <c r="GO158" s="20"/>
      <c r="GP158" s="20">
        <v>1936.99</v>
      </c>
      <c r="GQ158" s="20">
        <v>1936.99</v>
      </c>
      <c r="GR158" s="20"/>
      <c r="GS158" s="20">
        <v>1936.99</v>
      </c>
      <c r="GT158" s="20"/>
      <c r="GU158" s="20"/>
      <c r="GV158" s="20"/>
      <c r="GW158" s="20"/>
      <c r="GX158" s="20"/>
      <c r="GY158" s="20"/>
      <c r="GZ158" s="20"/>
      <c r="HA158" s="20"/>
      <c r="HB158" s="20">
        <v>1936.99</v>
      </c>
      <c r="HC158" s="20"/>
      <c r="HD158" s="20"/>
      <c r="HE158" s="20"/>
      <c r="HF158" s="20">
        <v>1936.99</v>
      </c>
      <c r="HG158" s="20"/>
      <c r="HH158" s="20"/>
      <c r="HI158" s="20"/>
      <c r="HJ158" s="20"/>
      <c r="HK158" s="20"/>
      <c r="HL158" s="20">
        <v>1936.99</v>
      </c>
      <c r="HM158" s="20"/>
      <c r="HN158" s="20">
        <v>1936.99</v>
      </c>
      <c r="HO158" s="20"/>
      <c r="HP158" s="20"/>
      <c r="HQ158" s="20"/>
      <c r="HR158" s="20"/>
      <c r="HS158" s="20"/>
      <c r="HT158" s="20"/>
      <c r="HU158" s="20"/>
      <c r="HV158" s="20"/>
      <c r="HW158" s="20"/>
      <c r="HX158" s="20"/>
      <c r="HY158" s="20">
        <v>1936.99</v>
      </c>
      <c r="HZ158" s="20"/>
      <c r="IA158" s="20"/>
      <c r="IB158" s="20"/>
      <c r="IC158" s="20"/>
      <c r="ID158" s="20"/>
      <c r="IE158" s="20"/>
      <c r="IF158" s="20"/>
      <c r="IG158" s="20"/>
      <c r="IH158" s="20"/>
      <c r="II158" s="20"/>
      <c r="IJ158" s="20"/>
      <c r="IK158" s="20"/>
      <c r="IL158" s="20"/>
      <c r="IM158" s="20"/>
      <c r="IN158" s="20"/>
      <c r="IO158" s="20"/>
      <c r="IP158" s="20"/>
      <c r="IQ158" s="20"/>
      <c r="IR158" s="20"/>
      <c r="IS158" s="20"/>
      <c r="IT158" s="20"/>
      <c r="IU158" s="20"/>
    </row>
    <row r="159" spans="1:255" x14ac:dyDescent="0.2">
      <c r="A159" s="58"/>
      <c r="B159" s="101" t="s">
        <v>619</v>
      </c>
      <c r="C159" s="101" t="s">
        <v>641</v>
      </c>
      <c r="D159" s="57"/>
      <c r="E159" s="57"/>
      <c r="F159" s="57"/>
      <c r="G159" s="57"/>
      <c r="H159" s="57"/>
      <c r="I159" s="57"/>
      <c r="J159" s="57"/>
      <c r="K159" s="59"/>
    </row>
    <row r="160" spans="1:255" ht="24" x14ac:dyDescent="0.2">
      <c r="A160" s="125" t="s">
        <v>107</v>
      </c>
      <c r="B160" s="131" t="s">
        <v>35</v>
      </c>
      <c r="C160" s="126" t="s">
        <v>108</v>
      </c>
      <c r="D160" s="127" t="s">
        <v>52</v>
      </c>
      <c r="E160" s="128">
        <v>7.85</v>
      </c>
      <c r="F160" s="100">
        <v>1249.32</v>
      </c>
      <c r="G160" s="96"/>
      <c r="H160" s="100">
        <v>1249.32</v>
      </c>
      <c r="I160" s="129">
        <v>1076.51</v>
      </c>
      <c r="J160" s="97">
        <v>9.11</v>
      </c>
      <c r="K160" s="130">
        <v>9807</v>
      </c>
      <c r="L160" s="20"/>
      <c r="M160" s="20"/>
      <c r="N160" s="20"/>
      <c r="O160" s="20"/>
      <c r="P160" s="20"/>
      <c r="Q160" s="20"/>
      <c r="R160" s="20"/>
      <c r="S160" s="20"/>
      <c r="T160" s="20">
        <v>1076.51</v>
      </c>
      <c r="U160" s="20">
        <v>9807</v>
      </c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  <c r="BN160" s="20"/>
      <c r="BO160" s="20"/>
      <c r="BP160" s="20"/>
      <c r="BQ160" s="20"/>
      <c r="BR160" s="20"/>
      <c r="BS160" s="20"/>
      <c r="BT160" s="20"/>
      <c r="BU160" s="20"/>
      <c r="BV160" s="20"/>
      <c r="BW160" s="20"/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20"/>
      <c r="CT160" s="20"/>
      <c r="CU160" s="20"/>
      <c r="CV160" s="20">
        <v>1</v>
      </c>
      <c r="CW160" s="20"/>
      <c r="CX160" s="20"/>
      <c r="CY160" s="20"/>
      <c r="CZ160" s="20"/>
      <c r="DA160" s="20"/>
      <c r="DB160" s="20"/>
      <c r="DC160" s="20"/>
      <c r="DD160" s="20"/>
      <c r="DE160" s="20">
        <v>9807</v>
      </c>
      <c r="DF160" s="20"/>
      <c r="DG160" s="20"/>
      <c r="DH160" s="20"/>
      <c r="DI160" s="20"/>
      <c r="DJ160" s="20"/>
      <c r="DK160" s="20">
        <v>1076.51</v>
      </c>
      <c r="DL160" s="20"/>
      <c r="DM160" s="20">
        <v>9807</v>
      </c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  <c r="EU160" s="20"/>
      <c r="EV160" s="20"/>
      <c r="EW160" s="20"/>
      <c r="EX160" s="20"/>
      <c r="EY160" s="20"/>
      <c r="EZ160" s="20"/>
      <c r="FA160" s="20"/>
      <c r="FB160" s="20"/>
      <c r="FC160" s="20"/>
      <c r="FD160" s="20"/>
      <c r="FE160" s="20"/>
      <c r="FF160" s="20"/>
      <c r="FG160" s="20"/>
      <c r="FH160" s="20"/>
      <c r="FI160" s="20"/>
      <c r="FJ160" s="20"/>
      <c r="FK160" s="20"/>
      <c r="FL160" s="20"/>
      <c r="FM160" s="20"/>
      <c r="FN160" s="20"/>
      <c r="FO160" s="20"/>
      <c r="FP160" s="20"/>
      <c r="FQ160" s="20"/>
      <c r="FR160" s="20"/>
      <c r="FS160" s="20"/>
      <c r="FT160" s="20"/>
      <c r="FU160" s="20"/>
      <c r="FV160" s="20"/>
      <c r="FW160" s="20"/>
      <c r="FX160" s="20"/>
      <c r="FY160" s="20"/>
      <c r="FZ160" s="20"/>
      <c r="GA160" s="20"/>
      <c r="GB160" s="20"/>
      <c r="GC160" s="20"/>
      <c r="GD160" s="20"/>
      <c r="GE160" s="20"/>
      <c r="GF160" s="20"/>
      <c r="GG160" s="20"/>
      <c r="GH160" s="20"/>
      <c r="GI160" s="20"/>
      <c r="GJ160" s="20">
        <v>1076.51</v>
      </c>
      <c r="GK160" s="20"/>
      <c r="GL160" s="20"/>
      <c r="GM160" s="20"/>
      <c r="GN160" s="20">
        <v>1076.51</v>
      </c>
      <c r="GO160" s="20"/>
      <c r="GP160" s="20">
        <v>1076.51</v>
      </c>
      <c r="GQ160" s="20">
        <v>1076.51</v>
      </c>
      <c r="GR160" s="20"/>
      <c r="GS160" s="20">
        <v>1076.51</v>
      </c>
      <c r="GT160" s="20"/>
      <c r="GU160" s="20"/>
      <c r="GV160" s="20"/>
      <c r="GW160" s="20"/>
      <c r="GX160" s="20"/>
      <c r="GY160" s="20"/>
      <c r="GZ160" s="20"/>
      <c r="HA160" s="20"/>
      <c r="HB160" s="20">
        <v>1076.51</v>
      </c>
      <c r="HC160" s="20"/>
      <c r="HD160" s="20"/>
      <c r="HE160" s="20"/>
      <c r="HF160" s="20">
        <v>1076.51</v>
      </c>
      <c r="HG160" s="20"/>
      <c r="HH160" s="20"/>
      <c r="HI160" s="20"/>
      <c r="HJ160" s="20"/>
      <c r="HK160" s="20"/>
      <c r="HL160" s="20">
        <v>1076.51</v>
      </c>
      <c r="HM160" s="20"/>
      <c r="HN160" s="20">
        <v>1076.51</v>
      </c>
      <c r="HO160" s="20"/>
      <c r="HP160" s="20"/>
      <c r="HQ160" s="20"/>
      <c r="HR160" s="20"/>
      <c r="HS160" s="20"/>
      <c r="HT160" s="20"/>
      <c r="HU160" s="20"/>
      <c r="HV160" s="20"/>
      <c r="HW160" s="20"/>
      <c r="HX160" s="20"/>
      <c r="HY160" s="20">
        <v>1076.51</v>
      </c>
      <c r="HZ160" s="20"/>
      <c r="IA160" s="20"/>
      <c r="IB160" s="20"/>
      <c r="IC160" s="20"/>
      <c r="ID160" s="20"/>
      <c r="IE160" s="20"/>
      <c r="IF160" s="20"/>
      <c r="IG160" s="20"/>
      <c r="IH160" s="20"/>
      <c r="II160" s="20"/>
      <c r="IJ160" s="20"/>
      <c r="IK160" s="20"/>
      <c r="IL160" s="20"/>
      <c r="IM160" s="20"/>
      <c r="IN160" s="20"/>
      <c r="IO160" s="20"/>
      <c r="IP160" s="20"/>
      <c r="IQ160" s="20"/>
      <c r="IR160" s="20"/>
      <c r="IS160" s="20"/>
      <c r="IT160" s="20"/>
      <c r="IU160" s="20"/>
    </row>
    <row r="161" spans="1:255" x14ac:dyDescent="0.2">
      <c r="A161" s="58"/>
      <c r="B161" s="101" t="s">
        <v>619</v>
      </c>
      <c r="C161" s="101" t="s">
        <v>642</v>
      </c>
      <c r="D161" s="57"/>
      <c r="E161" s="57"/>
      <c r="F161" s="57"/>
      <c r="G161" s="57"/>
      <c r="H161" s="57"/>
      <c r="I161" s="57"/>
      <c r="J161" s="57"/>
      <c r="K161" s="59"/>
    </row>
    <row r="162" spans="1:255" ht="24" x14ac:dyDescent="0.2">
      <c r="A162" s="125" t="s">
        <v>110</v>
      </c>
      <c r="B162" s="131" t="s">
        <v>111</v>
      </c>
      <c r="C162" s="126" t="s">
        <v>112</v>
      </c>
      <c r="D162" s="127" t="s">
        <v>52</v>
      </c>
      <c r="E162" s="128">
        <v>3</v>
      </c>
      <c r="F162" s="129">
        <v>34.200000000000003</v>
      </c>
      <c r="G162" s="96"/>
      <c r="H162" s="129">
        <v>34.200000000000003</v>
      </c>
      <c r="I162" s="129">
        <v>102.6</v>
      </c>
      <c r="J162" s="97">
        <v>9.11</v>
      </c>
      <c r="K162" s="130">
        <v>935</v>
      </c>
      <c r="L162" s="20"/>
      <c r="M162" s="20"/>
      <c r="N162" s="20"/>
      <c r="O162" s="20"/>
      <c r="P162" s="20"/>
      <c r="Q162" s="20"/>
      <c r="R162" s="20"/>
      <c r="S162" s="20"/>
      <c r="T162" s="20">
        <v>102.6</v>
      </c>
      <c r="U162" s="20">
        <v>935</v>
      </c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  <c r="BL162" s="20"/>
      <c r="BM162" s="20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20"/>
      <c r="CV162" s="20">
        <v>1</v>
      </c>
      <c r="CW162" s="20"/>
      <c r="CX162" s="20"/>
      <c r="CY162" s="20"/>
      <c r="CZ162" s="20"/>
      <c r="DA162" s="20"/>
      <c r="DB162" s="20"/>
      <c r="DC162" s="20"/>
      <c r="DD162" s="20"/>
      <c r="DE162" s="20"/>
      <c r="DF162" s="20"/>
      <c r="DG162" s="20"/>
      <c r="DH162" s="20"/>
      <c r="DI162" s="20"/>
      <c r="DJ162" s="20"/>
      <c r="DK162" s="20">
        <v>102.6</v>
      </c>
      <c r="DL162" s="20"/>
      <c r="DM162" s="20">
        <v>935</v>
      </c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  <c r="EU162" s="20"/>
      <c r="EV162" s="20"/>
      <c r="EW162" s="20"/>
      <c r="EX162" s="20"/>
      <c r="EY162" s="20"/>
      <c r="EZ162" s="20"/>
      <c r="FA162" s="20"/>
      <c r="FB162" s="20"/>
      <c r="FC162" s="20"/>
      <c r="FD162" s="20"/>
      <c r="FE162" s="20"/>
      <c r="FF162" s="20"/>
      <c r="FG162" s="20"/>
      <c r="FH162" s="20"/>
      <c r="FI162" s="20"/>
      <c r="FJ162" s="20"/>
      <c r="FK162" s="20"/>
      <c r="FL162" s="20"/>
      <c r="FM162" s="20"/>
      <c r="FN162" s="20"/>
      <c r="FO162" s="20"/>
      <c r="FP162" s="20"/>
      <c r="FQ162" s="20"/>
      <c r="FR162" s="20"/>
      <c r="FS162" s="20"/>
      <c r="FT162" s="20"/>
      <c r="FU162" s="20"/>
      <c r="FV162" s="20"/>
      <c r="FW162" s="20"/>
      <c r="FX162" s="20"/>
      <c r="FY162" s="20"/>
      <c r="FZ162" s="20"/>
      <c r="GA162" s="20"/>
      <c r="GB162" s="20"/>
      <c r="GC162" s="20"/>
      <c r="GD162" s="20"/>
      <c r="GE162" s="20"/>
      <c r="GF162" s="20"/>
      <c r="GG162" s="20"/>
      <c r="GH162" s="20"/>
      <c r="GI162" s="20"/>
      <c r="GJ162" s="20">
        <v>102.6</v>
      </c>
      <c r="GK162" s="20"/>
      <c r="GL162" s="20"/>
      <c r="GM162" s="20"/>
      <c r="GN162" s="20">
        <v>102.6</v>
      </c>
      <c r="GO162" s="20"/>
      <c r="GP162" s="20">
        <v>102.6</v>
      </c>
      <c r="GQ162" s="20">
        <v>102.6</v>
      </c>
      <c r="GR162" s="20"/>
      <c r="GS162" s="20">
        <v>102.6</v>
      </c>
      <c r="GT162" s="20"/>
      <c r="GU162" s="20"/>
      <c r="GV162" s="20"/>
      <c r="GW162" s="20"/>
      <c r="GX162" s="20"/>
      <c r="GY162" s="20"/>
      <c r="GZ162" s="20"/>
      <c r="HA162" s="20"/>
      <c r="HB162" s="20">
        <v>102.6</v>
      </c>
      <c r="HC162" s="20"/>
      <c r="HD162" s="20"/>
      <c r="HE162" s="20"/>
      <c r="HF162" s="20">
        <v>102.6</v>
      </c>
      <c r="HG162" s="20"/>
      <c r="HH162" s="20"/>
      <c r="HI162" s="20"/>
      <c r="HJ162" s="20"/>
      <c r="HK162" s="20"/>
      <c r="HL162" s="20">
        <v>102.6</v>
      </c>
      <c r="HM162" s="20"/>
      <c r="HN162" s="20">
        <v>102.6</v>
      </c>
      <c r="HO162" s="20"/>
      <c r="HP162" s="20"/>
      <c r="HQ162" s="20"/>
      <c r="HR162" s="20"/>
      <c r="HS162" s="20"/>
      <c r="HT162" s="20"/>
      <c r="HU162" s="20"/>
      <c r="HV162" s="20"/>
      <c r="HW162" s="20"/>
      <c r="HX162" s="20"/>
      <c r="HY162" s="20"/>
      <c r="HZ162" s="20"/>
      <c r="IA162" s="20"/>
      <c r="IB162" s="20"/>
      <c r="IC162" s="20"/>
      <c r="ID162" s="20"/>
      <c r="IE162" s="20"/>
      <c r="IF162" s="20"/>
      <c r="IG162" s="20"/>
      <c r="IH162" s="20"/>
      <c r="II162" s="20"/>
      <c r="IJ162" s="20"/>
      <c r="IK162" s="20"/>
      <c r="IL162" s="20"/>
      <c r="IM162" s="20"/>
      <c r="IN162" s="20"/>
      <c r="IO162" s="20"/>
      <c r="IP162" s="20"/>
      <c r="IQ162" s="20"/>
      <c r="IR162" s="20"/>
      <c r="IS162" s="20"/>
      <c r="IT162" s="20"/>
      <c r="IU162" s="20"/>
    </row>
    <row r="163" spans="1:255" ht="13.5" thickBot="1" x14ac:dyDescent="0.25">
      <c r="A163" s="140"/>
      <c r="B163" s="141"/>
      <c r="C163" s="141" t="s">
        <v>632</v>
      </c>
      <c r="D163" s="141"/>
      <c r="E163" s="141"/>
      <c r="F163" s="141"/>
      <c r="G163" s="141"/>
      <c r="H163" s="191">
        <v>3243.15</v>
      </c>
      <c r="I163" s="192"/>
      <c r="J163" s="191">
        <v>29545</v>
      </c>
      <c r="K163" s="193"/>
      <c r="L163" s="132"/>
      <c r="M163" s="132"/>
      <c r="N163" s="132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  <c r="BL163" s="20"/>
      <c r="BM163" s="20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  <c r="EU163" s="20"/>
      <c r="EV163" s="20"/>
      <c r="EW163" s="20"/>
      <c r="EX163" s="20"/>
      <c r="EY163" s="20"/>
      <c r="EZ163" s="20"/>
      <c r="FA163" s="20"/>
      <c r="FB163" s="20"/>
      <c r="FC163" s="20"/>
      <c r="FD163" s="20"/>
      <c r="FE163" s="20"/>
      <c r="FF163" s="20"/>
      <c r="FG163" s="20"/>
      <c r="FH163" s="20"/>
      <c r="FI163" s="20"/>
      <c r="FJ163" s="20"/>
      <c r="FK163" s="20"/>
      <c r="FL163" s="20"/>
      <c r="FM163" s="20"/>
      <c r="FN163" s="20"/>
      <c r="FO163" s="20"/>
      <c r="FP163" s="20"/>
      <c r="FQ163" s="20"/>
      <c r="FR163" s="20"/>
      <c r="FS163" s="20"/>
      <c r="FT163" s="20"/>
      <c r="FU163" s="20"/>
      <c r="FV163" s="20"/>
      <c r="FW163" s="20"/>
      <c r="FX163" s="20"/>
      <c r="FY163" s="20"/>
      <c r="FZ163" s="20"/>
      <c r="GA163" s="20"/>
      <c r="GB163" s="20"/>
      <c r="GC163" s="20"/>
      <c r="GD163" s="20"/>
      <c r="GE163" s="20"/>
      <c r="GF163" s="20"/>
      <c r="GG163" s="20"/>
      <c r="GH163" s="20"/>
      <c r="GI163" s="20"/>
      <c r="GJ163" s="20"/>
      <c r="GK163" s="20"/>
      <c r="GL163" s="20"/>
      <c r="GM163" s="20"/>
      <c r="GN163" s="20"/>
      <c r="GO163" s="20"/>
      <c r="GP163" s="20"/>
      <c r="GQ163" s="20"/>
      <c r="GR163" s="20"/>
      <c r="GS163" s="20"/>
      <c r="GT163" s="20"/>
      <c r="GU163" s="20"/>
      <c r="GV163" s="20"/>
      <c r="GW163" s="20"/>
      <c r="GX163" s="20"/>
      <c r="GY163" s="20"/>
      <c r="GZ163" s="20"/>
      <c r="HA163" s="20"/>
      <c r="HB163" s="20"/>
      <c r="HC163" s="20"/>
      <c r="HD163" s="20"/>
      <c r="HE163" s="20"/>
      <c r="HF163" s="20"/>
      <c r="HG163" s="20"/>
      <c r="HH163" s="20"/>
      <c r="HI163" s="20"/>
      <c r="HJ163" s="20"/>
      <c r="HK163" s="20"/>
      <c r="HL163" s="20"/>
      <c r="HM163" s="20"/>
      <c r="HN163" s="20"/>
      <c r="HO163" s="20"/>
      <c r="HP163" s="20"/>
      <c r="HQ163" s="20"/>
      <c r="HR163" s="20"/>
      <c r="HS163" s="20"/>
      <c r="HT163" s="20"/>
      <c r="HU163" s="20"/>
      <c r="HV163" s="20"/>
      <c r="HW163" s="20"/>
      <c r="HX163" s="20"/>
      <c r="HY163" s="20"/>
      <c r="HZ163" s="20"/>
      <c r="IA163" s="20"/>
      <c r="IB163" s="20"/>
      <c r="IC163" s="20"/>
      <c r="ID163" s="20"/>
      <c r="IE163" s="20"/>
      <c r="IF163" s="20"/>
      <c r="IG163" s="20"/>
      <c r="IH163" s="20"/>
      <c r="II163" s="20"/>
      <c r="IJ163" s="20"/>
      <c r="IK163" s="20"/>
      <c r="IL163" s="20"/>
      <c r="IM163" s="20"/>
      <c r="IN163" s="20"/>
      <c r="IO163" s="20"/>
      <c r="IP163" s="20"/>
      <c r="IQ163" s="20"/>
      <c r="IR163" s="20"/>
      <c r="IS163" s="20"/>
      <c r="IT163" s="20"/>
      <c r="IU163" s="20"/>
    </row>
    <row r="164" spans="1:255" x14ac:dyDescent="0.2">
      <c r="A164" s="113"/>
      <c r="B164" s="112"/>
      <c r="C164" s="112" t="s">
        <v>622</v>
      </c>
      <c r="D164" s="112"/>
      <c r="E164" s="112"/>
      <c r="F164" s="112"/>
      <c r="G164" s="112"/>
      <c r="H164" s="185">
        <v>3707.6699999999996</v>
      </c>
      <c r="I164" s="186"/>
      <c r="J164" s="185">
        <v>44608</v>
      </c>
      <c r="K164" s="187"/>
      <c r="O164" s="20"/>
      <c r="P164" s="20"/>
      <c r="Q164" s="20"/>
      <c r="R164" s="20">
        <v>3707.6699999999996</v>
      </c>
      <c r="S164" s="20">
        <v>44608</v>
      </c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  <c r="BN164" s="20"/>
      <c r="BO164" s="20"/>
      <c r="BP164" s="20"/>
      <c r="BQ164" s="20"/>
      <c r="BR164" s="20"/>
      <c r="BS164" s="20"/>
      <c r="BT164" s="20"/>
      <c r="BU164" s="20"/>
      <c r="BV164" s="20"/>
      <c r="BW164" s="20"/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20"/>
      <c r="CV164" s="20"/>
      <c r="CW164" s="20"/>
      <c r="CX164" s="20"/>
      <c r="CY164" s="20"/>
      <c r="CZ164" s="20"/>
      <c r="DA164" s="20"/>
      <c r="DB164" s="20"/>
      <c r="DC164" s="20"/>
      <c r="DD164" s="20"/>
      <c r="DE164" s="20"/>
      <c r="DF164" s="20"/>
      <c r="DG164" s="20"/>
      <c r="DH164" s="20"/>
      <c r="DI164" s="20"/>
      <c r="DJ164" s="20"/>
      <c r="DK164" s="20"/>
      <c r="DL164" s="20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  <c r="EU164" s="20"/>
      <c r="EV164" s="20"/>
      <c r="EW164" s="20"/>
      <c r="EX164" s="20"/>
      <c r="EY164" s="20"/>
      <c r="EZ164" s="20"/>
      <c r="FA164" s="20"/>
      <c r="FB164" s="20"/>
      <c r="FC164" s="20"/>
      <c r="FD164" s="20"/>
      <c r="FE164" s="20"/>
      <c r="FF164" s="20"/>
      <c r="FG164" s="20"/>
      <c r="FH164" s="20"/>
      <c r="FI164" s="20"/>
      <c r="FJ164" s="20"/>
      <c r="FK164" s="20"/>
      <c r="FL164" s="20"/>
      <c r="FM164" s="20"/>
      <c r="FN164" s="20"/>
      <c r="FO164" s="20"/>
      <c r="FP164" s="20"/>
      <c r="FQ164" s="20"/>
      <c r="FR164" s="20"/>
      <c r="FS164" s="20"/>
      <c r="FT164" s="20"/>
      <c r="FU164" s="20"/>
      <c r="FV164" s="20"/>
      <c r="FW164" s="20"/>
      <c r="FX164" s="20"/>
      <c r="FY164" s="20"/>
      <c r="FZ164" s="20"/>
      <c r="GA164" s="20"/>
      <c r="GB164" s="20"/>
      <c r="GC164" s="20"/>
      <c r="GD164" s="20"/>
      <c r="GE164" s="20"/>
      <c r="GF164" s="20"/>
      <c r="GG164" s="20"/>
      <c r="GH164" s="20"/>
      <c r="GI164" s="20"/>
      <c r="GJ164" s="20"/>
      <c r="GK164" s="20"/>
      <c r="GL164" s="20"/>
      <c r="GM164" s="20"/>
      <c r="GN164" s="20"/>
      <c r="GO164" s="20"/>
      <c r="GP164" s="20"/>
      <c r="GQ164" s="20"/>
      <c r="GR164" s="20"/>
      <c r="GS164" s="20"/>
      <c r="GT164" s="20"/>
      <c r="GU164" s="20"/>
      <c r="GV164" s="20"/>
      <c r="GW164" s="20"/>
      <c r="GX164" s="20"/>
      <c r="GY164" s="20"/>
      <c r="GZ164" s="20"/>
      <c r="HA164" s="20">
        <v>3707.6699999999996</v>
      </c>
      <c r="HB164" s="20"/>
      <c r="HC164" s="20"/>
      <c r="HD164" s="20"/>
      <c r="HE164" s="20"/>
      <c r="HF164" s="20"/>
      <c r="HG164" s="20"/>
      <c r="HH164" s="20"/>
      <c r="HI164" s="20"/>
      <c r="HJ164" s="20"/>
      <c r="HK164" s="20"/>
      <c r="HL164" s="20"/>
      <c r="HM164" s="20"/>
      <c r="HN164" s="20"/>
      <c r="HO164" s="20"/>
      <c r="HP164" s="20"/>
      <c r="HQ164" s="20"/>
      <c r="HR164" s="20"/>
      <c r="HS164" s="20"/>
      <c r="HT164" s="20"/>
      <c r="HU164" s="20"/>
      <c r="HV164" s="20"/>
      <c r="HW164" s="20"/>
      <c r="HX164" s="20"/>
      <c r="HY164" s="20"/>
      <c r="HZ164" s="20"/>
      <c r="IA164" s="20"/>
      <c r="IB164" s="20"/>
      <c r="IC164" s="20"/>
      <c r="ID164" s="20"/>
      <c r="IE164" s="20"/>
      <c r="IF164" s="20"/>
      <c r="IG164" s="20"/>
      <c r="IH164" s="20"/>
      <c r="II164" s="20"/>
      <c r="IJ164" s="20"/>
      <c r="IK164" s="20"/>
      <c r="IL164" s="20"/>
      <c r="IM164" s="20"/>
      <c r="IN164" s="20"/>
      <c r="IO164" s="20"/>
      <c r="IP164" s="20"/>
      <c r="IQ164" s="20"/>
      <c r="IR164" s="20"/>
      <c r="IS164" s="20"/>
      <c r="IT164" s="20"/>
      <c r="IU164" s="20"/>
    </row>
    <row r="165" spans="1:255" x14ac:dyDescent="0.2">
      <c r="A165" s="70"/>
      <c r="B165" s="69"/>
      <c r="C165" s="69"/>
      <c r="D165" s="69"/>
      <c r="E165" s="69"/>
      <c r="F165" s="69"/>
      <c r="G165" s="69"/>
      <c r="H165" s="188"/>
      <c r="I165" s="189"/>
      <c r="J165" s="188"/>
      <c r="K165" s="190"/>
    </row>
    <row r="166" spans="1:255" ht="48" x14ac:dyDescent="0.2">
      <c r="A166" s="116">
        <v>9</v>
      </c>
      <c r="B166" s="123" t="s">
        <v>115</v>
      </c>
      <c r="C166" s="117" t="s">
        <v>643</v>
      </c>
      <c r="D166" s="118" t="s">
        <v>101</v>
      </c>
      <c r="E166" s="119">
        <v>6.78</v>
      </c>
      <c r="F166" s="120">
        <v>1206.1500000000001</v>
      </c>
      <c r="G166" s="124" t="s">
        <v>6</v>
      </c>
      <c r="H166" s="120"/>
      <c r="I166" s="121">
        <v>12149.72</v>
      </c>
      <c r="J166" s="97"/>
      <c r="K166" s="122">
        <v>392362</v>
      </c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  <c r="BN166" s="20"/>
      <c r="BO166" s="20"/>
      <c r="BP166" s="20"/>
      <c r="BQ166" s="20"/>
      <c r="BR166" s="20"/>
      <c r="BS166" s="20"/>
      <c r="BT166" s="20"/>
      <c r="BU166" s="20"/>
      <c r="BV166" s="20"/>
      <c r="BW166" s="20"/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0"/>
      <c r="CO166" s="20"/>
      <c r="CP166" s="20"/>
      <c r="CQ166" s="20"/>
      <c r="CR166" s="20"/>
      <c r="CS166" s="20"/>
      <c r="CT166" s="20"/>
      <c r="CU166" s="20"/>
      <c r="CV166" s="20"/>
      <c r="CW166" s="20"/>
      <c r="CX166" s="20"/>
      <c r="CY166" s="20"/>
      <c r="CZ166" s="20"/>
      <c r="DA166" s="20"/>
      <c r="DB166" s="20"/>
      <c r="DC166" s="20"/>
      <c r="DD166" s="20"/>
      <c r="DE166" s="20"/>
      <c r="DF166" s="20"/>
      <c r="DG166" s="20"/>
      <c r="DH166" s="20"/>
      <c r="DI166" s="20"/>
      <c r="DJ166" s="20"/>
      <c r="DK166" s="20"/>
      <c r="DL166" s="20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  <c r="EU166" s="20"/>
      <c r="EV166" s="20"/>
      <c r="EW166" s="20"/>
      <c r="EX166" s="20"/>
      <c r="EY166" s="20"/>
      <c r="EZ166" s="20"/>
      <c r="FA166" s="20"/>
      <c r="FB166" s="20"/>
      <c r="FC166" s="20"/>
      <c r="FD166" s="20"/>
      <c r="FE166" s="20"/>
      <c r="FF166" s="20"/>
      <c r="FG166" s="20"/>
      <c r="FH166" s="20"/>
      <c r="FI166" s="20"/>
      <c r="FJ166" s="20"/>
      <c r="FK166" s="20"/>
      <c r="FL166" s="20"/>
      <c r="FM166" s="20"/>
      <c r="FN166" s="20"/>
      <c r="FO166" s="20"/>
      <c r="FP166" s="20"/>
      <c r="FQ166" s="20"/>
      <c r="FR166" s="20"/>
      <c r="FS166" s="20"/>
      <c r="FT166" s="20"/>
      <c r="FU166" s="20"/>
      <c r="FV166" s="20"/>
      <c r="FW166" s="20"/>
      <c r="FX166" s="20"/>
      <c r="FY166" s="20"/>
      <c r="FZ166" s="20"/>
      <c r="GA166" s="20"/>
      <c r="GB166" s="20"/>
      <c r="GC166" s="20"/>
      <c r="GD166" s="20"/>
      <c r="GE166" s="20"/>
      <c r="GF166" s="20"/>
      <c r="GG166" s="20"/>
      <c r="GH166" s="20"/>
      <c r="GI166" s="20"/>
      <c r="GJ166" s="20"/>
      <c r="GK166" s="20"/>
      <c r="GL166" s="20"/>
      <c r="GM166" s="20"/>
      <c r="GN166" s="20"/>
      <c r="GO166" s="20"/>
      <c r="GP166" s="20"/>
      <c r="GQ166" s="20"/>
      <c r="GR166" s="20"/>
      <c r="GS166" s="20"/>
      <c r="GT166" s="20"/>
      <c r="GU166" s="20"/>
      <c r="GV166" s="20"/>
      <c r="GW166" s="20"/>
      <c r="GX166" s="20"/>
      <c r="GY166" s="20"/>
      <c r="GZ166" s="20"/>
      <c r="HA166" s="20"/>
      <c r="HB166" s="20"/>
      <c r="HC166" s="20"/>
      <c r="HD166" s="20"/>
      <c r="HE166" s="20"/>
      <c r="HF166" s="20"/>
      <c r="HG166" s="20"/>
      <c r="HH166" s="20"/>
      <c r="HI166" s="20"/>
      <c r="HJ166" s="20"/>
      <c r="HK166" s="20"/>
      <c r="HL166" s="20"/>
      <c r="HM166" s="20"/>
      <c r="HN166" s="20"/>
      <c r="HO166" s="20"/>
      <c r="HP166" s="20"/>
      <c r="HQ166" s="20"/>
      <c r="HR166" s="20"/>
      <c r="HS166" s="20"/>
      <c r="HT166" s="20"/>
      <c r="HU166" s="20"/>
      <c r="HV166" s="20"/>
      <c r="HW166" s="20"/>
      <c r="HX166" s="20"/>
      <c r="HY166" s="20"/>
      <c r="HZ166" s="20"/>
      <c r="IA166" s="20"/>
      <c r="IB166" s="20"/>
      <c r="IC166" s="20"/>
      <c r="ID166" s="20"/>
      <c r="IE166" s="20"/>
      <c r="IF166" s="20"/>
      <c r="IG166" s="20"/>
      <c r="IH166" s="20"/>
      <c r="II166" s="20"/>
      <c r="IJ166" s="20"/>
      <c r="IK166" s="20"/>
      <c r="IL166" s="20"/>
      <c r="IM166" s="20"/>
      <c r="IN166" s="20"/>
      <c r="IO166" s="20"/>
      <c r="IP166" s="20"/>
      <c r="IQ166" s="20"/>
      <c r="IR166" s="20"/>
      <c r="IS166" s="20"/>
      <c r="IT166" s="20"/>
      <c r="IU166" s="20"/>
    </row>
    <row r="167" spans="1:255" x14ac:dyDescent="0.2">
      <c r="A167" s="60"/>
      <c r="B167" s="61"/>
      <c r="C167" s="61" t="s">
        <v>609</v>
      </c>
      <c r="D167" s="62"/>
      <c r="E167" s="63"/>
      <c r="F167" s="64">
        <v>545.38</v>
      </c>
      <c r="G167" s="65" t="s">
        <v>78</v>
      </c>
      <c r="H167" s="64">
        <v>572.65</v>
      </c>
      <c r="I167" s="64">
        <v>3882.57</v>
      </c>
      <c r="J167" s="66">
        <v>33.39</v>
      </c>
      <c r="K167" s="67">
        <v>129639</v>
      </c>
      <c r="O167" s="20"/>
      <c r="P167" s="20"/>
      <c r="Q167" s="20"/>
      <c r="R167" s="20"/>
      <c r="S167" s="20"/>
      <c r="T167" s="20">
        <v>3882.57</v>
      </c>
      <c r="U167" s="20">
        <v>129639</v>
      </c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  <c r="BI167" s="20"/>
      <c r="BJ167" s="20"/>
      <c r="BK167" s="20"/>
      <c r="BL167" s="20"/>
      <c r="BM167" s="20"/>
      <c r="BN167" s="20"/>
      <c r="BO167" s="20"/>
      <c r="BP167" s="20"/>
      <c r="BQ167" s="20"/>
      <c r="BR167" s="20"/>
      <c r="BS167" s="20"/>
      <c r="BT167" s="20"/>
      <c r="BU167" s="20"/>
      <c r="BV167" s="20"/>
      <c r="BW167" s="20"/>
      <c r="BX167" s="20"/>
      <c r="BY167" s="20"/>
      <c r="BZ167" s="20"/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20"/>
      <c r="CN167" s="20"/>
      <c r="CO167" s="20"/>
      <c r="CP167" s="20"/>
      <c r="CQ167" s="20"/>
      <c r="CR167" s="20"/>
      <c r="CS167" s="20"/>
      <c r="CT167" s="20"/>
      <c r="CU167" s="20"/>
      <c r="CV167" s="20">
        <v>1</v>
      </c>
      <c r="CW167" s="20"/>
      <c r="CX167" s="20"/>
      <c r="CY167" s="20"/>
      <c r="CZ167" s="20"/>
      <c r="DA167" s="20"/>
      <c r="DB167" s="20"/>
      <c r="DC167" s="20"/>
      <c r="DD167" s="20"/>
      <c r="DE167" s="20"/>
      <c r="DF167" s="20"/>
      <c r="DG167" s="20">
        <v>129639</v>
      </c>
      <c r="DH167" s="20">
        <v>1</v>
      </c>
      <c r="DI167" s="20"/>
      <c r="DJ167" s="20"/>
      <c r="DK167" s="20"/>
      <c r="DL167" s="20"/>
      <c r="DM167" s="20"/>
      <c r="DN167" s="20"/>
      <c r="DO167" s="20"/>
      <c r="DP167" s="20"/>
      <c r="DQ167" s="20">
        <v>3882.57</v>
      </c>
      <c r="DR167" s="20"/>
      <c r="DS167" s="20">
        <v>129639</v>
      </c>
      <c r="DT167" s="20"/>
      <c r="DU167" s="20"/>
      <c r="DV167" s="20"/>
      <c r="DW167" s="20"/>
      <c r="DX167" s="20"/>
      <c r="DY167" s="20"/>
      <c r="DZ167" s="20"/>
      <c r="EA167" s="20"/>
      <c r="EB167" s="20"/>
      <c r="EC167" s="20"/>
      <c r="ED167" s="20"/>
      <c r="EE167" s="20"/>
      <c r="EF167" s="20"/>
      <c r="EG167" s="20"/>
      <c r="EH167" s="20"/>
      <c r="EI167" s="20"/>
      <c r="EJ167" s="20"/>
      <c r="EK167" s="20"/>
      <c r="EL167" s="20"/>
      <c r="EM167" s="20"/>
      <c r="EN167" s="20"/>
      <c r="EO167" s="20"/>
      <c r="EP167" s="20"/>
      <c r="EQ167" s="20"/>
      <c r="ER167" s="20"/>
      <c r="ES167" s="20"/>
      <c r="ET167" s="20"/>
      <c r="EU167" s="20"/>
      <c r="EV167" s="20"/>
      <c r="EW167" s="20"/>
      <c r="EX167" s="20"/>
      <c r="EY167" s="20"/>
      <c r="EZ167" s="20"/>
      <c r="FA167" s="20"/>
      <c r="FB167" s="20"/>
      <c r="FC167" s="20"/>
      <c r="FD167" s="20"/>
      <c r="FE167" s="20"/>
      <c r="FF167" s="20"/>
      <c r="FG167" s="20"/>
      <c r="FH167" s="20"/>
      <c r="FI167" s="20"/>
      <c r="FJ167" s="20"/>
      <c r="FK167" s="20"/>
      <c r="FL167" s="20"/>
      <c r="FM167" s="20"/>
      <c r="FN167" s="20"/>
      <c r="FO167" s="20"/>
      <c r="FP167" s="20"/>
      <c r="FQ167" s="20"/>
      <c r="FR167" s="20"/>
      <c r="FS167" s="20"/>
      <c r="FT167" s="20"/>
      <c r="FU167" s="20"/>
      <c r="FV167" s="20"/>
      <c r="FW167" s="20"/>
      <c r="FX167" s="20"/>
      <c r="FY167" s="20"/>
      <c r="FZ167" s="20"/>
      <c r="GA167" s="20"/>
      <c r="GB167" s="20"/>
      <c r="GC167" s="20"/>
      <c r="GD167" s="20"/>
      <c r="GE167" s="20"/>
      <c r="GF167" s="20"/>
      <c r="GG167" s="20"/>
      <c r="GH167" s="20"/>
      <c r="GI167" s="20"/>
      <c r="GJ167" s="20">
        <v>3882.57</v>
      </c>
      <c r="GK167" s="20">
        <v>3882.57</v>
      </c>
      <c r="GL167" s="20"/>
      <c r="GM167" s="20"/>
      <c r="GN167" s="20"/>
      <c r="GO167" s="20"/>
      <c r="GP167" s="20"/>
      <c r="GQ167" s="20"/>
      <c r="GR167" s="20"/>
      <c r="GS167" s="20"/>
      <c r="GT167" s="20"/>
      <c r="GU167" s="20"/>
      <c r="GV167" s="20"/>
      <c r="GW167" s="20"/>
      <c r="GX167" s="20"/>
      <c r="GY167" s="20"/>
      <c r="GZ167" s="20"/>
      <c r="HA167" s="20"/>
      <c r="HB167" s="20">
        <v>3882.57</v>
      </c>
      <c r="HC167" s="20"/>
      <c r="HD167" s="20"/>
      <c r="HE167" s="20"/>
      <c r="HF167" s="20">
        <v>3882.57</v>
      </c>
      <c r="HG167" s="20"/>
      <c r="HH167" s="20"/>
      <c r="HI167" s="20"/>
      <c r="HJ167" s="20"/>
      <c r="HK167" s="20"/>
      <c r="HL167" s="20">
        <v>3882.57</v>
      </c>
      <c r="HM167" s="20"/>
      <c r="HN167" s="20">
        <v>3882.57</v>
      </c>
      <c r="HO167" s="20"/>
      <c r="HP167" s="20"/>
      <c r="HQ167" s="20"/>
      <c r="HR167" s="20"/>
      <c r="HS167" s="20"/>
      <c r="HT167" s="20"/>
      <c r="HU167" s="20"/>
      <c r="HV167" s="20"/>
      <c r="HW167" s="20"/>
      <c r="HX167" s="20">
        <v>3882.57</v>
      </c>
      <c r="HY167" s="20"/>
      <c r="HZ167" s="20"/>
      <c r="IA167" s="20"/>
      <c r="IB167" s="20"/>
      <c r="IC167" s="20"/>
      <c r="ID167" s="20"/>
      <c r="IE167" s="20"/>
      <c r="IF167" s="20"/>
      <c r="IG167" s="20"/>
      <c r="IH167" s="20"/>
      <c r="II167" s="20"/>
      <c r="IJ167" s="20"/>
      <c r="IK167" s="20"/>
      <c r="IL167" s="20"/>
      <c r="IM167" s="20"/>
      <c r="IN167" s="20"/>
      <c r="IO167" s="20"/>
      <c r="IP167" s="20"/>
      <c r="IQ167" s="20"/>
      <c r="IR167" s="20"/>
      <c r="IS167" s="20"/>
      <c r="IT167" s="20"/>
      <c r="IU167" s="20"/>
    </row>
    <row r="168" spans="1:255" x14ac:dyDescent="0.2">
      <c r="A168" s="71"/>
      <c r="B168" s="72"/>
      <c r="C168" s="72" t="s">
        <v>610</v>
      </c>
      <c r="D168" s="73"/>
      <c r="E168" s="74"/>
      <c r="F168" s="75">
        <v>92.92</v>
      </c>
      <c r="G168" s="76" t="s">
        <v>78</v>
      </c>
      <c r="H168" s="75">
        <v>97.57</v>
      </c>
      <c r="I168" s="75">
        <v>661.52</v>
      </c>
      <c r="J168" s="77">
        <v>13.26</v>
      </c>
      <c r="K168" s="78">
        <v>8772</v>
      </c>
      <c r="O168" s="20"/>
      <c r="P168" s="20"/>
      <c r="Q168" s="20"/>
      <c r="R168" s="20"/>
      <c r="S168" s="20"/>
      <c r="T168" s="20">
        <v>661.52</v>
      </c>
      <c r="U168" s="20">
        <v>8772</v>
      </c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  <c r="BG168" s="20"/>
      <c r="BH168" s="20"/>
      <c r="BI168" s="20"/>
      <c r="BJ168" s="20"/>
      <c r="BK168" s="20"/>
      <c r="BL168" s="20"/>
      <c r="BM168" s="20"/>
      <c r="BN168" s="20"/>
      <c r="BO168" s="20"/>
      <c r="BP168" s="20"/>
      <c r="BQ168" s="20"/>
      <c r="BR168" s="20"/>
      <c r="BS168" s="20"/>
      <c r="BT168" s="20"/>
      <c r="BU168" s="20"/>
      <c r="BV168" s="20"/>
      <c r="BW168" s="20"/>
      <c r="BX168" s="20"/>
      <c r="BY168" s="20"/>
      <c r="BZ168" s="20"/>
      <c r="CA168" s="20"/>
      <c r="CB168" s="20"/>
      <c r="CC168" s="20"/>
      <c r="CD168" s="20"/>
      <c r="CE168" s="20"/>
      <c r="CF168" s="20"/>
      <c r="CG168" s="20"/>
      <c r="CH168" s="20"/>
      <c r="CI168" s="20"/>
      <c r="CJ168" s="20"/>
      <c r="CK168" s="20"/>
      <c r="CL168" s="20"/>
      <c r="CM168" s="20"/>
      <c r="CN168" s="20"/>
      <c r="CO168" s="20"/>
      <c r="CP168" s="20"/>
      <c r="CQ168" s="20"/>
      <c r="CR168" s="20"/>
      <c r="CS168" s="20"/>
      <c r="CT168" s="20"/>
      <c r="CU168" s="20"/>
      <c r="CV168" s="20">
        <v>1</v>
      </c>
      <c r="CW168" s="20"/>
      <c r="CX168" s="20"/>
      <c r="CY168" s="20"/>
      <c r="CZ168" s="20"/>
      <c r="DA168" s="20"/>
      <c r="DB168" s="20"/>
      <c r="DC168" s="20"/>
      <c r="DD168" s="20"/>
      <c r="DE168" s="20"/>
      <c r="DF168" s="20"/>
      <c r="DG168" s="20"/>
      <c r="DH168" s="20"/>
      <c r="DI168" s="20"/>
      <c r="DJ168" s="20"/>
      <c r="DK168" s="20"/>
      <c r="DL168" s="20"/>
      <c r="DM168" s="20"/>
      <c r="DN168" s="20"/>
      <c r="DO168" s="20"/>
      <c r="DP168" s="20"/>
      <c r="DQ168" s="20">
        <v>661.52</v>
      </c>
      <c r="DR168" s="20"/>
      <c r="DS168" s="20">
        <v>8772</v>
      </c>
      <c r="DT168" s="20"/>
      <c r="DU168" s="20"/>
      <c r="DV168" s="20"/>
      <c r="DW168" s="20"/>
      <c r="DX168" s="20"/>
      <c r="DY168" s="20"/>
      <c r="DZ168" s="20"/>
      <c r="EA168" s="20"/>
      <c r="EB168" s="20"/>
      <c r="EC168" s="20"/>
      <c r="ED168" s="20"/>
      <c r="EE168" s="20"/>
      <c r="EF168" s="20"/>
      <c r="EG168" s="20"/>
      <c r="EH168" s="20"/>
      <c r="EI168" s="20"/>
      <c r="EJ168" s="20"/>
      <c r="EK168" s="20"/>
      <c r="EL168" s="20"/>
      <c r="EM168" s="20"/>
      <c r="EN168" s="20"/>
      <c r="EO168" s="20"/>
      <c r="EP168" s="20"/>
      <c r="EQ168" s="20"/>
      <c r="ER168" s="20"/>
      <c r="ES168" s="20"/>
      <c r="ET168" s="20"/>
      <c r="EU168" s="20"/>
      <c r="EV168" s="20"/>
      <c r="EW168" s="20"/>
      <c r="EX168" s="20"/>
      <c r="EY168" s="20"/>
      <c r="EZ168" s="20"/>
      <c r="FA168" s="20"/>
      <c r="FB168" s="20"/>
      <c r="FC168" s="20"/>
      <c r="FD168" s="20"/>
      <c r="FE168" s="20"/>
      <c r="FF168" s="20"/>
      <c r="FG168" s="20"/>
      <c r="FH168" s="20"/>
      <c r="FI168" s="20"/>
      <c r="FJ168" s="20"/>
      <c r="FK168" s="20"/>
      <c r="FL168" s="20"/>
      <c r="FM168" s="20"/>
      <c r="FN168" s="20"/>
      <c r="FO168" s="20"/>
      <c r="FP168" s="20"/>
      <c r="FQ168" s="20"/>
      <c r="FR168" s="20"/>
      <c r="FS168" s="20"/>
      <c r="FT168" s="20"/>
      <c r="FU168" s="20"/>
      <c r="FV168" s="20"/>
      <c r="FW168" s="20"/>
      <c r="FX168" s="20"/>
      <c r="FY168" s="20"/>
      <c r="FZ168" s="20"/>
      <c r="GA168" s="20"/>
      <c r="GB168" s="20"/>
      <c r="GC168" s="20"/>
      <c r="GD168" s="20"/>
      <c r="GE168" s="20"/>
      <c r="GF168" s="20"/>
      <c r="GG168" s="20"/>
      <c r="GH168" s="20"/>
      <c r="GI168" s="20"/>
      <c r="GJ168" s="20">
        <v>661.52</v>
      </c>
      <c r="GK168" s="20"/>
      <c r="GL168" s="20">
        <v>661.52</v>
      </c>
      <c r="GM168" s="20"/>
      <c r="GN168" s="20"/>
      <c r="GO168" s="20"/>
      <c r="GP168" s="20"/>
      <c r="GQ168" s="20"/>
      <c r="GR168" s="20"/>
      <c r="GS168" s="20"/>
      <c r="GT168" s="20"/>
      <c r="GU168" s="20"/>
      <c r="GV168" s="20"/>
      <c r="GW168" s="20"/>
      <c r="GX168" s="20"/>
      <c r="GY168" s="20"/>
      <c r="GZ168" s="20"/>
      <c r="HA168" s="20"/>
      <c r="HB168" s="20">
        <v>661.52</v>
      </c>
      <c r="HC168" s="20"/>
      <c r="HD168" s="20"/>
      <c r="HE168" s="20"/>
      <c r="HF168" s="20">
        <v>661.52</v>
      </c>
      <c r="HG168" s="20"/>
      <c r="HH168" s="20"/>
      <c r="HI168" s="20"/>
      <c r="HJ168" s="20"/>
      <c r="HK168" s="20"/>
      <c r="HL168" s="20">
        <v>661.52</v>
      </c>
      <c r="HM168" s="20"/>
      <c r="HN168" s="20">
        <v>661.52</v>
      </c>
      <c r="HO168" s="20"/>
      <c r="HP168" s="20"/>
      <c r="HQ168" s="20"/>
      <c r="HR168" s="20"/>
      <c r="HS168" s="20"/>
      <c r="HT168" s="20"/>
      <c r="HU168" s="20"/>
      <c r="HV168" s="20"/>
      <c r="HW168" s="20"/>
      <c r="HX168" s="20"/>
      <c r="HY168" s="20"/>
      <c r="HZ168" s="20"/>
      <c r="IA168" s="20"/>
      <c r="IB168" s="20"/>
      <c r="IC168" s="20"/>
      <c r="ID168" s="20"/>
      <c r="IE168" s="20"/>
      <c r="IF168" s="20"/>
      <c r="IG168" s="20"/>
      <c r="IH168" s="20"/>
      <c r="II168" s="20"/>
      <c r="IJ168" s="20"/>
      <c r="IK168" s="20"/>
      <c r="IL168" s="20"/>
      <c r="IM168" s="20"/>
      <c r="IN168" s="20"/>
      <c r="IO168" s="20"/>
      <c r="IP168" s="20"/>
      <c r="IQ168" s="20"/>
      <c r="IR168" s="20"/>
      <c r="IS168" s="20"/>
      <c r="IT168" s="20"/>
      <c r="IU168" s="20"/>
    </row>
    <row r="169" spans="1:255" x14ac:dyDescent="0.2">
      <c r="A169" s="71"/>
      <c r="B169" s="72"/>
      <c r="C169" s="72" t="s">
        <v>611</v>
      </c>
      <c r="D169" s="73"/>
      <c r="E169" s="74"/>
      <c r="F169" s="75">
        <v>8.17</v>
      </c>
      <c r="G169" s="76" t="s">
        <v>78</v>
      </c>
      <c r="H169" s="75">
        <v>8.58</v>
      </c>
      <c r="I169" s="75">
        <v>58.17</v>
      </c>
      <c r="J169" s="77">
        <v>33.39</v>
      </c>
      <c r="K169" s="78">
        <v>1942</v>
      </c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  <c r="BG169" s="20"/>
      <c r="BH169" s="20"/>
      <c r="BI169" s="20"/>
      <c r="BJ169" s="20"/>
      <c r="BK169" s="20"/>
      <c r="BL169" s="20"/>
      <c r="BM169" s="20"/>
      <c r="BN169" s="20"/>
      <c r="BO169" s="20"/>
      <c r="BP169" s="20"/>
      <c r="BQ169" s="20"/>
      <c r="BR169" s="20"/>
      <c r="BS169" s="20"/>
      <c r="BT169" s="20"/>
      <c r="BU169" s="20"/>
      <c r="BV169" s="20"/>
      <c r="BW169" s="20"/>
      <c r="BX169" s="20"/>
      <c r="BY169" s="20"/>
      <c r="BZ169" s="20"/>
      <c r="CA169" s="20"/>
      <c r="CB169" s="20"/>
      <c r="CC169" s="20"/>
      <c r="CD169" s="20"/>
      <c r="CE169" s="20"/>
      <c r="CF169" s="20"/>
      <c r="CG169" s="20"/>
      <c r="CH169" s="20"/>
      <c r="CI169" s="20"/>
      <c r="CJ169" s="20"/>
      <c r="CK169" s="20"/>
      <c r="CL169" s="20"/>
      <c r="CM169" s="20"/>
      <c r="CN169" s="20"/>
      <c r="CO169" s="20"/>
      <c r="CP169" s="20"/>
      <c r="CQ169" s="20"/>
      <c r="CR169" s="20"/>
      <c r="CS169" s="20"/>
      <c r="CT169" s="20"/>
      <c r="CU169" s="20"/>
      <c r="CV169" s="20"/>
      <c r="CW169" s="20"/>
      <c r="CX169" s="20"/>
      <c r="CY169" s="20"/>
      <c r="CZ169" s="20"/>
      <c r="DA169" s="20"/>
      <c r="DB169" s="20"/>
      <c r="DC169" s="20"/>
      <c r="DD169" s="20"/>
      <c r="DE169" s="20"/>
      <c r="DF169" s="20"/>
      <c r="DG169" s="20"/>
      <c r="DH169" s="20"/>
      <c r="DI169" s="20"/>
      <c r="DJ169" s="20"/>
      <c r="DK169" s="20"/>
      <c r="DL169" s="20"/>
      <c r="DM169" s="20"/>
      <c r="DN169" s="20"/>
      <c r="DO169" s="20"/>
      <c r="DP169" s="20"/>
      <c r="DQ169" s="20"/>
      <c r="DR169" s="20"/>
      <c r="DS169" s="20"/>
      <c r="DT169" s="20"/>
      <c r="DU169" s="20"/>
      <c r="DV169" s="20"/>
      <c r="DW169" s="20"/>
      <c r="DX169" s="20"/>
      <c r="DY169" s="20"/>
      <c r="DZ169" s="20"/>
      <c r="EA169" s="20"/>
      <c r="EB169" s="20"/>
      <c r="EC169" s="20"/>
      <c r="ED169" s="20"/>
      <c r="EE169" s="20"/>
      <c r="EF169" s="20"/>
      <c r="EG169" s="20"/>
      <c r="EH169" s="20"/>
      <c r="EI169" s="20"/>
      <c r="EJ169" s="20"/>
      <c r="EK169" s="20"/>
      <c r="EL169" s="20"/>
      <c r="EM169" s="20"/>
      <c r="EN169" s="20"/>
      <c r="EO169" s="20"/>
      <c r="EP169" s="20"/>
      <c r="EQ169" s="20"/>
      <c r="ER169" s="20"/>
      <c r="ES169" s="20"/>
      <c r="ET169" s="20"/>
      <c r="EU169" s="20"/>
      <c r="EV169" s="20"/>
      <c r="EW169" s="20"/>
      <c r="EX169" s="20"/>
      <c r="EY169" s="20"/>
      <c r="EZ169" s="20"/>
      <c r="FA169" s="20"/>
      <c r="FB169" s="20"/>
      <c r="FC169" s="20"/>
      <c r="FD169" s="20"/>
      <c r="FE169" s="20"/>
      <c r="FF169" s="20"/>
      <c r="FG169" s="20"/>
      <c r="FH169" s="20"/>
      <c r="FI169" s="20"/>
      <c r="FJ169" s="20"/>
      <c r="FK169" s="20"/>
      <c r="FL169" s="20"/>
      <c r="FM169" s="20"/>
      <c r="FN169" s="20"/>
      <c r="FO169" s="20"/>
      <c r="FP169" s="20"/>
      <c r="FQ169" s="20"/>
      <c r="FR169" s="20"/>
      <c r="FS169" s="20"/>
      <c r="FT169" s="20"/>
      <c r="FU169" s="20"/>
      <c r="FV169" s="20"/>
      <c r="FW169" s="20"/>
      <c r="FX169" s="20"/>
      <c r="FY169" s="20"/>
      <c r="FZ169" s="20"/>
      <c r="GA169" s="20"/>
      <c r="GB169" s="20"/>
      <c r="GC169" s="20"/>
      <c r="GD169" s="20"/>
      <c r="GE169" s="20"/>
      <c r="GF169" s="20"/>
      <c r="GG169" s="20"/>
      <c r="GH169" s="20"/>
      <c r="GI169" s="20"/>
      <c r="GJ169" s="20"/>
      <c r="GK169" s="20"/>
      <c r="GL169" s="20"/>
      <c r="GM169" s="20">
        <v>58.17</v>
      </c>
      <c r="GN169" s="20"/>
      <c r="GO169" s="20"/>
      <c r="GP169" s="20"/>
      <c r="GQ169" s="20"/>
      <c r="GR169" s="20"/>
      <c r="GS169" s="20"/>
      <c r="GT169" s="20"/>
      <c r="GU169" s="20"/>
      <c r="GV169" s="20"/>
      <c r="GW169" s="20"/>
      <c r="GX169" s="20"/>
      <c r="GY169" s="20"/>
      <c r="GZ169" s="20"/>
      <c r="HA169" s="20"/>
      <c r="HB169" s="20"/>
      <c r="HC169" s="20"/>
      <c r="HD169" s="20"/>
      <c r="HE169" s="20"/>
      <c r="HF169" s="20"/>
      <c r="HG169" s="20"/>
      <c r="HH169" s="20"/>
      <c r="HI169" s="20"/>
      <c r="HJ169" s="20"/>
      <c r="HK169" s="20"/>
      <c r="HL169" s="20"/>
      <c r="HM169" s="20"/>
      <c r="HN169" s="20"/>
      <c r="HO169" s="20"/>
      <c r="HP169" s="20"/>
      <c r="HQ169" s="20"/>
      <c r="HR169" s="20"/>
      <c r="HS169" s="20"/>
      <c r="HT169" s="20"/>
      <c r="HU169" s="20"/>
      <c r="HV169" s="20"/>
      <c r="HW169" s="20"/>
      <c r="HX169" s="20">
        <v>58.17</v>
      </c>
      <c r="HY169" s="20"/>
      <c r="HZ169" s="20"/>
      <c r="IA169" s="20"/>
      <c r="IB169" s="20"/>
      <c r="IC169" s="20"/>
      <c r="ID169" s="20"/>
      <c r="IE169" s="20"/>
      <c r="IF169" s="20"/>
      <c r="IG169" s="20"/>
      <c r="IH169" s="20"/>
      <c r="II169" s="20"/>
      <c r="IJ169" s="20"/>
      <c r="IK169" s="20"/>
      <c r="IL169" s="20"/>
      <c r="IM169" s="20"/>
      <c r="IN169" s="20"/>
      <c r="IO169" s="20"/>
      <c r="IP169" s="20"/>
      <c r="IQ169" s="20"/>
      <c r="IR169" s="20"/>
      <c r="IS169" s="20"/>
      <c r="IT169" s="20"/>
      <c r="IU169" s="20"/>
    </row>
    <row r="170" spans="1:255" x14ac:dyDescent="0.2">
      <c r="A170" s="71"/>
      <c r="B170" s="72"/>
      <c r="C170" s="72" t="s">
        <v>612</v>
      </c>
      <c r="D170" s="73"/>
      <c r="E170" s="74"/>
      <c r="F170" s="75">
        <v>567.85</v>
      </c>
      <c r="G170" s="76"/>
      <c r="H170" s="75">
        <v>567.85</v>
      </c>
      <c r="I170" s="75">
        <v>3850.02</v>
      </c>
      <c r="J170" s="77">
        <v>9.11</v>
      </c>
      <c r="K170" s="78">
        <v>35074</v>
      </c>
      <c r="O170" s="20"/>
      <c r="P170" s="20"/>
      <c r="Q170" s="20"/>
      <c r="R170" s="20"/>
      <c r="S170" s="20"/>
      <c r="T170" s="20">
        <v>3850.02</v>
      </c>
      <c r="U170" s="20">
        <v>35074</v>
      </c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  <c r="BG170" s="20"/>
      <c r="BH170" s="20"/>
      <c r="BI170" s="20"/>
      <c r="BJ170" s="20"/>
      <c r="BK170" s="20"/>
      <c r="BL170" s="20"/>
      <c r="BM170" s="20"/>
      <c r="BN170" s="20"/>
      <c r="BO170" s="20"/>
      <c r="BP170" s="20"/>
      <c r="BQ170" s="20"/>
      <c r="BR170" s="20"/>
      <c r="BS170" s="20"/>
      <c r="BT170" s="20"/>
      <c r="BU170" s="20"/>
      <c r="BV170" s="20"/>
      <c r="BW170" s="20"/>
      <c r="BX170" s="20"/>
      <c r="BY170" s="20"/>
      <c r="BZ170" s="20"/>
      <c r="CA170" s="20"/>
      <c r="CB170" s="20"/>
      <c r="CC170" s="20"/>
      <c r="CD170" s="20"/>
      <c r="CE170" s="20"/>
      <c r="CF170" s="20"/>
      <c r="CG170" s="20"/>
      <c r="CH170" s="20"/>
      <c r="CI170" s="20"/>
      <c r="CJ170" s="20"/>
      <c r="CK170" s="20"/>
      <c r="CL170" s="20"/>
      <c r="CM170" s="20"/>
      <c r="CN170" s="20"/>
      <c r="CO170" s="20"/>
      <c r="CP170" s="20"/>
      <c r="CQ170" s="20"/>
      <c r="CR170" s="20"/>
      <c r="CS170" s="20"/>
      <c r="CT170" s="20"/>
      <c r="CU170" s="20"/>
      <c r="CV170" s="20">
        <v>1</v>
      </c>
      <c r="CW170" s="20"/>
      <c r="CX170" s="20"/>
      <c r="CY170" s="20"/>
      <c r="CZ170" s="20"/>
      <c r="DA170" s="20"/>
      <c r="DB170" s="20"/>
      <c r="DC170" s="20"/>
      <c r="DD170" s="20"/>
      <c r="DE170" s="20"/>
      <c r="DF170" s="20"/>
      <c r="DG170" s="20"/>
      <c r="DH170" s="20"/>
      <c r="DI170" s="20"/>
      <c r="DJ170" s="20"/>
      <c r="DK170" s="20">
        <v>3850.02</v>
      </c>
      <c r="DL170" s="20"/>
      <c r="DM170" s="20">
        <v>35074</v>
      </c>
      <c r="DN170" s="20"/>
      <c r="DO170" s="20"/>
      <c r="DP170" s="20"/>
      <c r="DQ170" s="20"/>
      <c r="DR170" s="20"/>
      <c r="DS170" s="20"/>
      <c r="DT170" s="20"/>
      <c r="DU170" s="20"/>
      <c r="DV170" s="20"/>
      <c r="DW170" s="20"/>
      <c r="DX170" s="20"/>
      <c r="DY170" s="20"/>
      <c r="DZ170" s="20"/>
      <c r="EA170" s="20"/>
      <c r="EB170" s="20"/>
      <c r="EC170" s="20"/>
      <c r="ED170" s="20"/>
      <c r="EE170" s="20"/>
      <c r="EF170" s="20"/>
      <c r="EG170" s="20"/>
      <c r="EH170" s="20"/>
      <c r="EI170" s="20"/>
      <c r="EJ170" s="20"/>
      <c r="EK170" s="20"/>
      <c r="EL170" s="20"/>
      <c r="EM170" s="20"/>
      <c r="EN170" s="20"/>
      <c r="EO170" s="20"/>
      <c r="EP170" s="20"/>
      <c r="EQ170" s="20"/>
      <c r="ER170" s="20"/>
      <c r="ES170" s="20"/>
      <c r="ET170" s="20"/>
      <c r="EU170" s="20"/>
      <c r="EV170" s="20"/>
      <c r="EW170" s="20"/>
      <c r="EX170" s="20"/>
      <c r="EY170" s="20"/>
      <c r="EZ170" s="20"/>
      <c r="FA170" s="20"/>
      <c r="FB170" s="20"/>
      <c r="FC170" s="20"/>
      <c r="FD170" s="20"/>
      <c r="FE170" s="20"/>
      <c r="FF170" s="20"/>
      <c r="FG170" s="20"/>
      <c r="FH170" s="20"/>
      <c r="FI170" s="20"/>
      <c r="FJ170" s="20"/>
      <c r="FK170" s="20"/>
      <c r="FL170" s="20"/>
      <c r="FM170" s="20"/>
      <c r="FN170" s="20"/>
      <c r="FO170" s="20"/>
      <c r="FP170" s="20"/>
      <c r="FQ170" s="20"/>
      <c r="FR170" s="20"/>
      <c r="FS170" s="20"/>
      <c r="FT170" s="20"/>
      <c r="FU170" s="20"/>
      <c r="FV170" s="20"/>
      <c r="FW170" s="20"/>
      <c r="FX170" s="20"/>
      <c r="FY170" s="20"/>
      <c r="FZ170" s="20"/>
      <c r="GA170" s="20"/>
      <c r="GB170" s="20"/>
      <c r="GC170" s="20"/>
      <c r="GD170" s="20"/>
      <c r="GE170" s="20"/>
      <c r="GF170" s="20"/>
      <c r="GG170" s="20"/>
      <c r="GH170" s="20"/>
      <c r="GI170" s="20"/>
      <c r="GJ170" s="20">
        <v>3850.02</v>
      </c>
      <c r="GK170" s="20"/>
      <c r="GL170" s="20"/>
      <c r="GM170" s="20"/>
      <c r="GN170" s="20">
        <v>3850.02</v>
      </c>
      <c r="GO170" s="20"/>
      <c r="GP170" s="20">
        <v>3850.02</v>
      </c>
      <c r="GQ170" s="20">
        <v>3850.02</v>
      </c>
      <c r="GR170" s="20"/>
      <c r="GS170" s="20">
        <v>3850.02</v>
      </c>
      <c r="GT170" s="20"/>
      <c r="GU170" s="20"/>
      <c r="GV170" s="20"/>
      <c r="GW170" s="20">
        <v>0</v>
      </c>
      <c r="GX170" s="20">
        <v>0</v>
      </c>
      <c r="GY170" s="20"/>
      <c r="GZ170" s="20"/>
      <c r="HA170" s="20"/>
      <c r="HB170" s="20">
        <v>3850.02</v>
      </c>
      <c r="HC170" s="20"/>
      <c r="HD170" s="20"/>
      <c r="HE170" s="20"/>
      <c r="HF170" s="20">
        <v>3850.02</v>
      </c>
      <c r="HG170" s="20"/>
      <c r="HH170" s="20"/>
      <c r="HI170" s="20"/>
      <c r="HJ170" s="20"/>
      <c r="HK170" s="20"/>
      <c r="HL170" s="20">
        <v>3850.02</v>
      </c>
      <c r="HM170" s="20"/>
      <c r="HN170" s="20">
        <v>3850.02</v>
      </c>
      <c r="HO170" s="20"/>
      <c r="HP170" s="20"/>
      <c r="HQ170" s="20"/>
      <c r="HR170" s="20"/>
      <c r="HS170" s="20"/>
      <c r="HT170" s="20"/>
      <c r="HU170" s="20"/>
      <c r="HV170" s="20"/>
      <c r="HW170" s="20"/>
      <c r="HX170" s="20"/>
      <c r="HY170" s="20"/>
      <c r="HZ170" s="20"/>
      <c r="IA170" s="20"/>
      <c r="IB170" s="20"/>
      <c r="IC170" s="20"/>
      <c r="ID170" s="20"/>
      <c r="IE170" s="20"/>
      <c r="IF170" s="20"/>
      <c r="IG170" s="20"/>
      <c r="IH170" s="20"/>
      <c r="II170" s="20"/>
      <c r="IJ170" s="20"/>
      <c r="IK170" s="20"/>
      <c r="IL170" s="20"/>
      <c r="IM170" s="20"/>
      <c r="IN170" s="20"/>
      <c r="IO170" s="20"/>
      <c r="IP170" s="20"/>
      <c r="IQ170" s="20"/>
      <c r="IR170" s="20"/>
      <c r="IS170" s="20"/>
      <c r="IT170" s="20"/>
      <c r="IU170" s="20"/>
    </row>
    <row r="171" spans="1:255" x14ac:dyDescent="0.2">
      <c r="A171" s="79"/>
      <c r="B171" s="80"/>
      <c r="C171" s="80" t="s">
        <v>613</v>
      </c>
      <c r="D171" s="81"/>
      <c r="E171" s="82">
        <v>121</v>
      </c>
      <c r="F171" s="83" t="s">
        <v>614</v>
      </c>
      <c r="G171" s="84"/>
      <c r="H171" s="85">
        <v>703.29</v>
      </c>
      <c r="I171" s="85">
        <v>4768.3</v>
      </c>
      <c r="J171" s="87">
        <v>1.21</v>
      </c>
      <c r="K171" s="86">
        <v>159213</v>
      </c>
      <c r="O171" s="20"/>
      <c r="P171" s="20"/>
      <c r="Q171" s="20"/>
      <c r="R171" s="20"/>
      <c r="S171" s="20"/>
      <c r="T171" s="20">
        <v>4768.3</v>
      </c>
      <c r="U171" s="20">
        <v>159213</v>
      </c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  <c r="BI171" s="20"/>
      <c r="BJ171" s="20"/>
      <c r="BK171" s="20"/>
      <c r="BL171" s="20"/>
      <c r="BM171" s="20"/>
      <c r="BN171" s="20"/>
      <c r="BO171" s="20"/>
      <c r="BP171" s="20"/>
      <c r="BQ171" s="20"/>
      <c r="BR171" s="20"/>
      <c r="BS171" s="20"/>
      <c r="BT171" s="20"/>
      <c r="BU171" s="20"/>
      <c r="BV171" s="20"/>
      <c r="BW171" s="20"/>
      <c r="BX171" s="20"/>
      <c r="BY171" s="20"/>
      <c r="BZ171" s="20"/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0"/>
      <c r="CO171" s="20"/>
      <c r="CP171" s="20"/>
      <c r="CQ171" s="20"/>
      <c r="CR171" s="20"/>
      <c r="CS171" s="20"/>
      <c r="CT171" s="20"/>
      <c r="CU171" s="20"/>
      <c r="CV171" s="20">
        <v>1</v>
      </c>
      <c r="CW171" s="20"/>
      <c r="CX171" s="20"/>
      <c r="CY171" s="20"/>
      <c r="CZ171" s="20"/>
      <c r="DA171" s="20"/>
      <c r="DB171" s="20"/>
      <c r="DC171" s="20"/>
      <c r="DD171" s="20"/>
      <c r="DE171" s="20"/>
      <c r="DF171" s="20"/>
      <c r="DG171" s="20"/>
      <c r="DH171" s="20"/>
      <c r="DI171" s="20"/>
      <c r="DJ171" s="20"/>
      <c r="DK171" s="20"/>
      <c r="DL171" s="20"/>
      <c r="DM171" s="20"/>
      <c r="DN171" s="20"/>
      <c r="DO171" s="20"/>
      <c r="DP171" s="20"/>
      <c r="DQ171" s="20">
        <v>4768.3</v>
      </c>
      <c r="DR171" s="20"/>
      <c r="DS171" s="20">
        <v>159213</v>
      </c>
      <c r="DT171" s="20"/>
      <c r="DU171" s="20"/>
      <c r="DV171" s="20"/>
      <c r="DW171" s="20"/>
      <c r="DX171" s="20"/>
      <c r="DY171" s="20"/>
      <c r="DZ171" s="20"/>
      <c r="EA171" s="20"/>
      <c r="EB171" s="20"/>
      <c r="EC171" s="20"/>
      <c r="ED171" s="20"/>
      <c r="EE171" s="20"/>
      <c r="EF171" s="20"/>
      <c r="EG171" s="20"/>
      <c r="EH171" s="20"/>
      <c r="EI171" s="20"/>
      <c r="EJ171" s="20"/>
      <c r="EK171" s="20"/>
      <c r="EL171" s="20"/>
      <c r="EM171" s="20"/>
      <c r="EN171" s="20"/>
      <c r="EO171" s="20"/>
      <c r="EP171" s="20"/>
      <c r="EQ171" s="20"/>
      <c r="ER171" s="20"/>
      <c r="ES171" s="20"/>
      <c r="ET171" s="20"/>
      <c r="EU171" s="20"/>
      <c r="EV171" s="20"/>
      <c r="EW171" s="20"/>
      <c r="EX171" s="20"/>
      <c r="EY171" s="20"/>
      <c r="EZ171" s="20"/>
      <c r="FA171" s="20"/>
      <c r="FB171" s="20"/>
      <c r="FC171" s="20"/>
      <c r="FD171" s="20"/>
      <c r="FE171" s="20"/>
      <c r="FF171" s="20"/>
      <c r="FG171" s="20"/>
      <c r="FH171" s="20"/>
      <c r="FI171" s="20"/>
      <c r="FJ171" s="20"/>
      <c r="FK171" s="20"/>
      <c r="FL171" s="20"/>
      <c r="FM171" s="20"/>
      <c r="FN171" s="20"/>
      <c r="FO171" s="20"/>
      <c r="FP171" s="20"/>
      <c r="FQ171" s="20"/>
      <c r="FR171" s="20"/>
      <c r="FS171" s="20"/>
      <c r="FT171" s="20"/>
      <c r="FU171" s="20"/>
      <c r="FV171" s="20"/>
      <c r="FW171" s="20"/>
      <c r="FX171" s="20"/>
      <c r="FY171" s="20"/>
      <c r="FZ171" s="20"/>
      <c r="GA171" s="20"/>
      <c r="GB171" s="20"/>
      <c r="GC171" s="20"/>
      <c r="GD171" s="20"/>
      <c r="GE171" s="20"/>
      <c r="GF171" s="20"/>
      <c r="GG171" s="20"/>
      <c r="GH171" s="20"/>
      <c r="GI171" s="20"/>
      <c r="GJ171" s="20"/>
      <c r="GK171" s="20"/>
      <c r="GL171" s="20"/>
      <c r="GM171" s="20"/>
      <c r="GN171" s="20"/>
      <c r="GO171" s="20"/>
      <c r="GP171" s="20"/>
      <c r="GQ171" s="20"/>
      <c r="GR171" s="20"/>
      <c r="GS171" s="20"/>
      <c r="GT171" s="20"/>
      <c r="GU171" s="20"/>
      <c r="GV171" s="20"/>
      <c r="GW171" s="20"/>
      <c r="GX171" s="20"/>
      <c r="GY171" s="20">
        <v>4768.3</v>
      </c>
      <c r="GZ171" s="20"/>
      <c r="HA171" s="20"/>
      <c r="HB171" s="20">
        <v>4768.3</v>
      </c>
      <c r="HC171" s="20"/>
      <c r="HD171" s="20"/>
      <c r="HE171" s="20"/>
      <c r="HF171" s="20">
        <v>4768.3</v>
      </c>
      <c r="HG171" s="20"/>
      <c r="HH171" s="20"/>
      <c r="HI171" s="20"/>
      <c r="HJ171" s="20"/>
      <c r="HK171" s="20"/>
      <c r="HL171" s="20">
        <v>4768.3</v>
      </c>
      <c r="HM171" s="20"/>
      <c r="HN171" s="20">
        <v>4768.3</v>
      </c>
      <c r="HO171" s="20"/>
      <c r="HP171" s="20"/>
      <c r="HQ171" s="20"/>
      <c r="HR171" s="20"/>
      <c r="HS171" s="20"/>
      <c r="HT171" s="20"/>
      <c r="HU171" s="20"/>
      <c r="HV171" s="20"/>
      <c r="HW171" s="20"/>
      <c r="HX171" s="20"/>
      <c r="HY171" s="20"/>
      <c r="HZ171" s="20"/>
      <c r="IA171" s="20"/>
      <c r="IB171" s="20"/>
      <c r="IC171" s="20"/>
      <c r="ID171" s="20"/>
      <c r="IE171" s="20"/>
      <c r="IF171" s="20"/>
      <c r="IG171" s="20"/>
      <c r="IH171" s="20"/>
      <c r="II171" s="20"/>
      <c r="IJ171" s="20"/>
      <c r="IK171" s="20"/>
      <c r="IL171" s="20"/>
      <c r="IM171" s="20"/>
      <c r="IN171" s="20"/>
      <c r="IO171" s="20"/>
      <c r="IP171" s="20"/>
      <c r="IQ171" s="20"/>
      <c r="IR171" s="20"/>
      <c r="IS171" s="20"/>
      <c r="IT171" s="20"/>
      <c r="IU171" s="20"/>
    </row>
    <row r="172" spans="1:255" x14ac:dyDescent="0.2">
      <c r="A172" s="79"/>
      <c r="B172" s="80"/>
      <c r="C172" s="80" t="s">
        <v>615</v>
      </c>
      <c r="D172" s="81"/>
      <c r="E172" s="82">
        <v>72</v>
      </c>
      <c r="F172" s="83" t="s">
        <v>614</v>
      </c>
      <c r="G172" s="84"/>
      <c r="H172" s="85">
        <v>418.49</v>
      </c>
      <c r="I172" s="85">
        <v>2837.33</v>
      </c>
      <c r="J172" s="87">
        <v>0.72</v>
      </c>
      <c r="K172" s="86">
        <v>94738</v>
      </c>
      <c r="O172" s="20"/>
      <c r="P172" s="20"/>
      <c r="Q172" s="20"/>
      <c r="R172" s="20"/>
      <c r="S172" s="20"/>
      <c r="T172" s="20">
        <v>2837.33</v>
      </c>
      <c r="U172" s="20">
        <v>94738</v>
      </c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  <c r="BF172" s="20"/>
      <c r="BG172" s="20"/>
      <c r="BH172" s="20"/>
      <c r="BI172" s="20"/>
      <c r="BJ172" s="20"/>
      <c r="BK172" s="20"/>
      <c r="BL172" s="20"/>
      <c r="BM172" s="20"/>
      <c r="BN172" s="20"/>
      <c r="BO172" s="20"/>
      <c r="BP172" s="20"/>
      <c r="BQ172" s="20"/>
      <c r="BR172" s="20"/>
      <c r="BS172" s="20"/>
      <c r="BT172" s="20"/>
      <c r="BU172" s="20"/>
      <c r="BV172" s="20"/>
      <c r="BW172" s="20"/>
      <c r="BX172" s="20"/>
      <c r="BY172" s="20"/>
      <c r="BZ172" s="20"/>
      <c r="CA172" s="20"/>
      <c r="CB172" s="20"/>
      <c r="CC172" s="20"/>
      <c r="CD172" s="20"/>
      <c r="CE172" s="20"/>
      <c r="CF172" s="20"/>
      <c r="CG172" s="20"/>
      <c r="CH172" s="20"/>
      <c r="CI172" s="20"/>
      <c r="CJ172" s="20"/>
      <c r="CK172" s="20"/>
      <c r="CL172" s="20"/>
      <c r="CM172" s="20"/>
      <c r="CN172" s="20"/>
      <c r="CO172" s="20"/>
      <c r="CP172" s="20"/>
      <c r="CQ172" s="20"/>
      <c r="CR172" s="20"/>
      <c r="CS172" s="20"/>
      <c r="CT172" s="20"/>
      <c r="CU172" s="20"/>
      <c r="CV172" s="20">
        <v>1</v>
      </c>
      <c r="CW172" s="20"/>
      <c r="CX172" s="20"/>
      <c r="CY172" s="20"/>
      <c r="CZ172" s="20"/>
      <c r="DA172" s="20"/>
      <c r="DB172" s="20"/>
      <c r="DC172" s="20"/>
      <c r="DD172" s="20"/>
      <c r="DE172" s="20"/>
      <c r="DF172" s="20"/>
      <c r="DG172" s="20"/>
      <c r="DH172" s="20"/>
      <c r="DI172" s="20"/>
      <c r="DJ172" s="20"/>
      <c r="DK172" s="20"/>
      <c r="DL172" s="20"/>
      <c r="DM172" s="20"/>
      <c r="DN172" s="20"/>
      <c r="DO172" s="20"/>
      <c r="DP172" s="20"/>
      <c r="DQ172" s="20">
        <v>2837.33</v>
      </c>
      <c r="DR172" s="20"/>
      <c r="DS172" s="20">
        <v>94738</v>
      </c>
      <c r="DT172" s="20"/>
      <c r="DU172" s="20"/>
      <c r="DV172" s="20"/>
      <c r="DW172" s="20"/>
      <c r="DX172" s="20"/>
      <c r="DY172" s="20"/>
      <c r="DZ172" s="20"/>
      <c r="EA172" s="20"/>
      <c r="EB172" s="20"/>
      <c r="EC172" s="20"/>
      <c r="ED172" s="20"/>
      <c r="EE172" s="20"/>
      <c r="EF172" s="20"/>
      <c r="EG172" s="20"/>
      <c r="EH172" s="20"/>
      <c r="EI172" s="20"/>
      <c r="EJ172" s="20"/>
      <c r="EK172" s="20"/>
      <c r="EL172" s="20"/>
      <c r="EM172" s="20"/>
      <c r="EN172" s="20"/>
      <c r="EO172" s="20"/>
      <c r="EP172" s="20"/>
      <c r="EQ172" s="20"/>
      <c r="ER172" s="20"/>
      <c r="ES172" s="20"/>
      <c r="ET172" s="20"/>
      <c r="EU172" s="20"/>
      <c r="EV172" s="20"/>
      <c r="EW172" s="20"/>
      <c r="EX172" s="20"/>
      <c r="EY172" s="20"/>
      <c r="EZ172" s="20"/>
      <c r="FA172" s="20"/>
      <c r="FB172" s="20"/>
      <c r="FC172" s="20"/>
      <c r="FD172" s="20"/>
      <c r="FE172" s="20"/>
      <c r="FF172" s="20"/>
      <c r="FG172" s="20"/>
      <c r="FH172" s="20"/>
      <c r="FI172" s="20"/>
      <c r="FJ172" s="20"/>
      <c r="FK172" s="20"/>
      <c r="FL172" s="20"/>
      <c r="FM172" s="20"/>
      <c r="FN172" s="20"/>
      <c r="FO172" s="20"/>
      <c r="FP172" s="20"/>
      <c r="FQ172" s="20"/>
      <c r="FR172" s="20"/>
      <c r="FS172" s="20"/>
      <c r="FT172" s="20"/>
      <c r="FU172" s="20"/>
      <c r="FV172" s="20"/>
      <c r="FW172" s="20"/>
      <c r="FX172" s="20"/>
      <c r="FY172" s="20"/>
      <c r="FZ172" s="20"/>
      <c r="GA172" s="20"/>
      <c r="GB172" s="20"/>
      <c r="GC172" s="20"/>
      <c r="GD172" s="20"/>
      <c r="GE172" s="20"/>
      <c r="GF172" s="20"/>
      <c r="GG172" s="20"/>
      <c r="GH172" s="20"/>
      <c r="GI172" s="20"/>
      <c r="GJ172" s="20"/>
      <c r="GK172" s="20"/>
      <c r="GL172" s="20"/>
      <c r="GM172" s="20"/>
      <c r="GN172" s="20"/>
      <c r="GO172" s="20"/>
      <c r="GP172" s="20"/>
      <c r="GQ172" s="20"/>
      <c r="GR172" s="20"/>
      <c r="GS172" s="20"/>
      <c r="GT172" s="20"/>
      <c r="GU172" s="20"/>
      <c r="GV172" s="20"/>
      <c r="GW172" s="20"/>
      <c r="GX172" s="20"/>
      <c r="GY172" s="20"/>
      <c r="GZ172" s="20">
        <v>2837.33</v>
      </c>
      <c r="HA172" s="20"/>
      <c r="HB172" s="20">
        <v>2837.33</v>
      </c>
      <c r="HC172" s="20"/>
      <c r="HD172" s="20"/>
      <c r="HE172" s="20"/>
      <c r="HF172" s="20">
        <v>2837.33</v>
      </c>
      <c r="HG172" s="20"/>
      <c r="HH172" s="20"/>
      <c r="HI172" s="20"/>
      <c r="HJ172" s="20"/>
      <c r="HK172" s="20"/>
      <c r="HL172" s="20">
        <v>2837.33</v>
      </c>
      <c r="HM172" s="20"/>
      <c r="HN172" s="20">
        <v>2837.33</v>
      </c>
      <c r="HO172" s="20"/>
      <c r="HP172" s="20"/>
      <c r="HQ172" s="20"/>
      <c r="HR172" s="20"/>
      <c r="HS172" s="20"/>
      <c r="HT172" s="20"/>
      <c r="HU172" s="20"/>
      <c r="HV172" s="20"/>
      <c r="HW172" s="20"/>
      <c r="HX172" s="20"/>
      <c r="HY172" s="20"/>
      <c r="HZ172" s="20"/>
      <c r="IA172" s="20"/>
      <c r="IB172" s="20"/>
      <c r="IC172" s="20"/>
      <c r="ID172" s="20"/>
      <c r="IE172" s="20"/>
      <c r="IF172" s="20"/>
      <c r="IG172" s="20"/>
      <c r="IH172" s="20"/>
      <c r="II172" s="20"/>
      <c r="IJ172" s="20"/>
      <c r="IK172" s="20"/>
      <c r="IL172" s="20"/>
      <c r="IM172" s="20"/>
      <c r="IN172" s="20"/>
      <c r="IO172" s="20"/>
      <c r="IP172" s="20"/>
      <c r="IQ172" s="20"/>
      <c r="IR172" s="20"/>
      <c r="IS172" s="20"/>
      <c r="IT172" s="20"/>
      <c r="IU172" s="20"/>
    </row>
    <row r="173" spans="1:255" x14ac:dyDescent="0.2">
      <c r="A173" s="71"/>
      <c r="B173" s="72"/>
      <c r="C173" s="72" t="s">
        <v>616</v>
      </c>
      <c r="D173" s="73" t="s">
        <v>617</v>
      </c>
      <c r="E173" s="74">
        <v>62.4</v>
      </c>
      <c r="F173" s="75"/>
      <c r="G173" s="76" t="s">
        <v>78</v>
      </c>
      <c r="H173" s="75">
        <v>65.52</v>
      </c>
      <c r="I173" s="88">
        <v>444.22559999999999</v>
      </c>
      <c r="J173" s="77"/>
      <c r="K173" s="78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0"/>
      <c r="BI173" s="20"/>
      <c r="BJ173" s="20"/>
      <c r="BK173" s="20"/>
      <c r="BL173" s="20"/>
      <c r="BM173" s="20"/>
      <c r="BN173" s="20"/>
      <c r="BO173" s="20"/>
      <c r="BP173" s="20"/>
      <c r="BQ173" s="20"/>
      <c r="BR173" s="20"/>
      <c r="BS173" s="20"/>
      <c r="BT173" s="20"/>
      <c r="BU173" s="20"/>
      <c r="BV173" s="20"/>
      <c r="BW173" s="20"/>
      <c r="BX173" s="20"/>
      <c r="BY173" s="20"/>
      <c r="BZ173" s="20"/>
      <c r="CA173" s="20"/>
      <c r="CB173" s="20"/>
      <c r="CC173" s="20"/>
      <c r="CD173" s="20"/>
      <c r="CE173" s="20"/>
      <c r="CF173" s="20"/>
      <c r="CG173" s="20"/>
      <c r="CH173" s="20"/>
      <c r="CI173" s="20"/>
      <c r="CJ173" s="20"/>
      <c r="CK173" s="20"/>
      <c r="CL173" s="20"/>
      <c r="CM173" s="20"/>
      <c r="CN173" s="20"/>
      <c r="CO173" s="20"/>
      <c r="CP173" s="20"/>
      <c r="CQ173" s="20"/>
      <c r="CR173" s="20"/>
      <c r="CS173" s="20"/>
      <c r="CT173" s="20"/>
      <c r="CU173" s="20"/>
      <c r="CV173" s="20"/>
      <c r="CW173" s="20"/>
      <c r="CX173" s="20"/>
      <c r="CY173" s="20"/>
      <c r="CZ173" s="20"/>
      <c r="DA173" s="20"/>
      <c r="DB173" s="20"/>
      <c r="DC173" s="20"/>
      <c r="DD173" s="20"/>
      <c r="DE173" s="20"/>
      <c r="DF173" s="20"/>
      <c r="DG173" s="20"/>
      <c r="DH173" s="20"/>
      <c r="DI173" s="20"/>
      <c r="DJ173" s="20"/>
      <c r="DK173" s="20"/>
      <c r="DL173" s="20"/>
      <c r="DM173" s="20"/>
      <c r="DN173" s="20"/>
      <c r="DO173" s="20"/>
      <c r="DP173" s="20"/>
      <c r="DQ173" s="20"/>
      <c r="DR173" s="20"/>
      <c r="DS173" s="20"/>
      <c r="DT173" s="20"/>
      <c r="DU173" s="20"/>
      <c r="DV173" s="20"/>
      <c r="DW173" s="20"/>
      <c r="DX173" s="20"/>
      <c r="DY173" s="20"/>
      <c r="DZ173" s="20"/>
      <c r="EA173" s="20"/>
      <c r="EB173" s="20"/>
      <c r="EC173" s="20"/>
      <c r="ED173" s="20"/>
      <c r="EE173" s="20"/>
      <c r="EF173" s="20"/>
      <c r="EG173" s="20"/>
      <c r="EH173" s="20"/>
      <c r="EI173" s="20"/>
      <c r="EJ173" s="20"/>
      <c r="EK173" s="20"/>
      <c r="EL173" s="20"/>
      <c r="EM173" s="20"/>
      <c r="EN173" s="20"/>
      <c r="EO173" s="20"/>
      <c r="EP173" s="20"/>
      <c r="EQ173" s="20"/>
      <c r="ER173" s="20"/>
      <c r="ES173" s="20"/>
      <c r="ET173" s="20"/>
      <c r="EU173" s="20"/>
      <c r="EV173" s="20"/>
      <c r="EW173" s="20"/>
      <c r="EX173" s="20"/>
      <c r="EY173" s="20"/>
      <c r="EZ173" s="20"/>
      <c r="FA173" s="20"/>
      <c r="FB173" s="20"/>
      <c r="FC173" s="20"/>
      <c r="FD173" s="20"/>
      <c r="FE173" s="20"/>
      <c r="FF173" s="20"/>
      <c r="FG173" s="20"/>
      <c r="FH173" s="20"/>
      <c r="FI173" s="20"/>
      <c r="FJ173" s="20"/>
      <c r="FK173" s="20"/>
      <c r="FL173" s="20"/>
      <c r="FM173" s="20"/>
      <c r="FN173" s="20"/>
      <c r="FO173" s="20"/>
      <c r="FP173" s="20"/>
      <c r="FQ173" s="20"/>
      <c r="FR173" s="20"/>
      <c r="FS173" s="20"/>
      <c r="FT173" s="20"/>
      <c r="FU173" s="20"/>
      <c r="FV173" s="20"/>
      <c r="FW173" s="20"/>
      <c r="FX173" s="20"/>
      <c r="FY173" s="20"/>
      <c r="FZ173" s="20"/>
      <c r="GA173" s="20"/>
      <c r="GB173" s="20"/>
      <c r="GC173" s="20"/>
      <c r="GD173" s="20"/>
      <c r="GE173" s="20"/>
      <c r="GF173" s="20"/>
      <c r="GG173" s="20"/>
      <c r="GH173" s="20"/>
      <c r="GI173" s="20"/>
      <c r="GJ173" s="20"/>
      <c r="GK173" s="20"/>
      <c r="GL173" s="20"/>
      <c r="GM173" s="20"/>
      <c r="GN173" s="20"/>
      <c r="GO173" s="20"/>
      <c r="GP173" s="20"/>
      <c r="GQ173" s="20"/>
      <c r="GR173" s="20"/>
      <c r="GS173" s="20"/>
      <c r="GT173" s="20"/>
      <c r="GU173" s="20"/>
      <c r="GV173" s="20"/>
      <c r="GW173" s="20"/>
      <c r="GX173" s="20"/>
      <c r="GY173" s="20"/>
      <c r="GZ173" s="20"/>
      <c r="HA173" s="20"/>
      <c r="HB173" s="20"/>
      <c r="HC173" s="20"/>
      <c r="HD173" s="20"/>
      <c r="HE173" s="20"/>
      <c r="HF173" s="20"/>
      <c r="HG173" s="20"/>
      <c r="HH173" s="20"/>
      <c r="HI173" s="20"/>
      <c r="HJ173" s="20"/>
      <c r="HK173" s="20"/>
      <c r="HL173" s="20"/>
      <c r="HM173" s="20"/>
      <c r="HN173" s="20"/>
      <c r="HO173" s="20"/>
      <c r="HP173" s="20"/>
      <c r="HQ173" s="20"/>
      <c r="HR173" s="20"/>
      <c r="HS173" s="20"/>
      <c r="HT173" s="20"/>
      <c r="HU173" s="20"/>
      <c r="HV173" s="20"/>
      <c r="HW173" s="20"/>
      <c r="HX173" s="20"/>
      <c r="HY173" s="20"/>
      <c r="HZ173" s="20"/>
      <c r="IA173" s="20"/>
      <c r="IB173" s="20"/>
      <c r="IC173" s="20"/>
      <c r="ID173" s="20"/>
      <c r="IE173" s="20"/>
      <c r="IF173" s="20"/>
      <c r="IG173" s="20"/>
      <c r="IH173" s="20"/>
      <c r="II173" s="20"/>
      <c r="IJ173" s="20"/>
      <c r="IK173" s="20"/>
      <c r="IL173" s="20"/>
      <c r="IM173" s="20"/>
      <c r="IN173" s="20"/>
      <c r="IO173" s="20"/>
      <c r="IP173" s="20"/>
      <c r="IQ173" s="20"/>
      <c r="IR173" s="20"/>
      <c r="IS173" s="20"/>
      <c r="IT173" s="20"/>
      <c r="IU173" s="20"/>
    </row>
    <row r="174" spans="1:255" ht="24" x14ac:dyDescent="0.2">
      <c r="A174" s="125" t="s">
        <v>118</v>
      </c>
      <c r="B174" s="131" t="s">
        <v>35</v>
      </c>
      <c r="C174" s="126" t="s">
        <v>119</v>
      </c>
      <c r="D174" s="127" t="s">
        <v>52</v>
      </c>
      <c r="E174" s="128">
        <v>624</v>
      </c>
      <c r="F174" s="100">
        <v>1436.81</v>
      </c>
      <c r="G174" s="96"/>
      <c r="H174" s="100">
        <v>1436.81</v>
      </c>
      <c r="I174" s="129">
        <v>98415.92</v>
      </c>
      <c r="J174" s="97">
        <v>9.11</v>
      </c>
      <c r="K174" s="130">
        <v>896569</v>
      </c>
      <c r="L174" s="20"/>
      <c r="M174" s="20"/>
      <c r="N174" s="20"/>
      <c r="O174" s="20"/>
      <c r="P174" s="20"/>
      <c r="Q174" s="20"/>
      <c r="R174" s="20"/>
      <c r="S174" s="20"/>
      <c r="T174" s="20">
        <v>98415.92</v>
      </c>
      <c r="U174" s="20">
        <v>896569</v>
      </c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  <c r="BG174" s="20"/>
      <c r="BH174" s="20"/>
      <c r="BI174" s="20"/>
      <c r="BJ174" s="20"/>
      <c r="BK174" s="20"/>
      <c r="BL174" s="20"/>
      <c r="BM174" s="20"/>
      <c r="BN174" s="20"/>
      <c r="BO174" s="20"/>
      <c r="BP174" s="20"/>
      <c r="BQ174" s="20"/>
      <c r="BR174" s="20"/>
      <c r="BS174" s="20"/>
      <c r="BT174" s="20"/>
      <c r="BU174" s="20"/>
      <c r="BV174" s="20"/>
      <c r="BW174" s="20"/>
      <c r="BX174" s="20"/>
      <c r="BY174" s="20"/>
      <c r="BZ174" s="20"/>
      <c r="CA174" s="20"/>
      <c r="CB174" s="20"/>
      <c r="CC174" s="20"/>
      <c r="CD174" s="20"/>
      <c r="CE174" s="20"/>
      <c r="CF174" s="20"/>
      <c r="CG174" s="20"/>
      <c r="CH174" s="20"/>
      <c r="CI174" s="20"/>
      <c r="CJ174" s="20"/>
      <c r="CK174" s="20"/>
      <c r="CL174" s="20"/>
      <c r="CM174" s="20"/>
      <c r="CN174" s="20"/>
      <c r="CO174" s="20"/>
      <c r="CP174" s="20"/>
      <c r="CQ174" s="20"/>
      <c r="CR174" s="20"/>
      <c r="CS174" s="20"/>
      <c r="CT174" s="20"/>
      <c r="CU174" s="20"/>
      <c r="CV174" s="20">
        <v>1</v>
      </c>
      <c r="CW174" s="20"/>
      <c r="CX174" s="20"/>
      <c r="CY174" s="20"/>
      <c r="CZ174" s="20"/>
      <c r="DA174" s="20"/>
      <c r="DB174" s="20"/>
      <c r="DC174" s="20"/>
      <c r="DD174" s="20"/>
      <c r="DE174" s="20">
        <v>896569</v>
      </c>
      <c r="DF174" s="20"/>
      <c r="DG174" s="20"/>
      <c r="DH174" s="20"/>
      <c r="DI174" s="20"/>
      <c r="DJ174" s="20"/>
      <c r="DK174" s="20">
        <v>98415.92</v>
      </c>
      <c r="DL174" s="20"/>
      <c r="DM174" s="20">
        <v>896569</v>
      </c>
      <c r="DN174" s="20"/>
      <c r="DO174" s="20"/>
      <c r="DP174" s="20"/>
      <c r="DQ174" s="20"/>
      <c r="DR174" s="20"/>
      <c r="DS174" s="20"/>
      <c r="DT174" s="20"/>
      <c r="DU174" s="20"/>
      <c r="DV174" s="20"/>
      <c r="DW174" s="20"/>
      <c r="DX174" s="20"/>
      <c r="DY174" s="20"/>
      <c r="DZ174" s="20"/>
      <c r="EA174" s="20"/>
      <c r="EB174" s="20"/>
      <c r="EC174" s="20"/>
      <c r="ED174" s="20"/>
      <c r="EE174" s="20"/>
      <c r="EF174" s="20"/>
      <c r="EG174" s="20"/>
      <c r="EH174" s="20"/>
      <c r="EI174" s="20"/>
      <c r="EJ174" s="20"/>
      <c r="EK174" s="20"/>
      <c r="EL174" s="20"/>
      <c r="EM174" s="20"/>
      <c r="EN174" s="20"/>
      <c r="EO174" s="20"/>
      <c r="EP174" s="20"/>
      <c r="EQ174" s="20"/>
      <c r="ER174" s="20"/>
      <c r="ES174" s="20"/>
      <c r="ET174" s="20"/>
      <c r="EU174" s="20"/>
      <c r="EV174" s="20"/>
      <c r="EW174" s="20"/>
      <c r="EX174" s="20"/>
      <c r="EY174" s="20"/>
      <c r="EZ174" s="20"/>
      <c r="FA174" s="20"/>
      <c r="FB174" s="20"/>
      <c r="FC174" s="20"/>
      <c r="FD174" s="20"/>
      <c r="FE174" s="20"/>
      <c r="FF174" s="20"/>
      <c r="FG174" s="20"/>
      <c r="FH174" s="20"/>
      <c r="FI174" s="20"/>
      <c r="FJ174" s="20"/>
      <c r="FK174" s="20"/>
      <c r="FL174" s="20"/>
      <c r="FM174" s="20"/>
      <c r="FN174" s="20"/>
      <c r="FO174" s="20"/>
      <c r="FP174" s="20"/>
      <c r="FQ174" s="20"/>
      <c r="FR174" s="20"/>
      <c r="FS174" s="20"/>
      <c r="FT174" s="20"/>
      <c r="FU174" s="20"/>
      <c r="FV174" s="20"/>
      <c r="FW174" s="20"/>
      <c r="FX174" s="20"/>
      <c r="FY174" s="20"/>
      <c r="FZ174" s="20"/>
      <c r="GA174" s="20"/>
      <c r="GB174" s="20"/>
      <c r="GC174" s="20"/>
      <c r="GD174" s="20"/>
      <c r="GE174" s="20"/>
      <c r="GF174" s="20"/>
      <c r="GG174" s="20"/>
      <c r="GH174" s="20"/>
      <c r="GI174" s="20"/>
      <c r="GJ174" s="20">
        <v>98415.92</v>
      </c>
      <c r="GK174" s="20"/>
      <c r="GL174" s="20"/>
      <c r="GM174" s="20"/>
      <c r="GN174" s="20">
        <v>98415.92</v>
      </c>
      <c r="GO174" s="20"/>
      <c r="GP174" s="20">
        <v>98415.92</v>
      </c>
      <c r="GQ174" s="20">
        <v>98415.92</v>
      </c>
      <c r="GR174" s="20"/>
      <c r="GS174" s="20">
        <v>98415.92</v>
      </c>
      <c r="GT174" s="20"/>
      <c r="GU174" s="20"/>
      <c r="GV174" s="20"/>
      <c r="GW174" s="20"/>
      <c r="GX174" s="20"/>
      <c r="GY174" s="20"/>
      <c r="GZ174" s="20"/>
      <c r="HA174" s="20"/>
      <c r="HB174" s="20">
        <v>98415.92</v>
      </c>
      <c r="HC174" s="20"/>
      <c r="HD174" s="20"/>
      <c r="HE174" s="20"/>
      <c r="HF174" s="20">
        <v>98415.92</v>
      </c>
      <c r="HG174" s="20"/>
      <c r="HH174" s="20"/>
      <c r="HI174" s="20"/>
      <c r="HJ174" s="20"/>
      <c r="HK174" s="20"/>
      <c r="HL174" s="20">
        <v>98415.92</v>
      </c>
      <c r="HM174" s="20"/>
      <c r="HN174" s="20">
        <v>98415.92</v>
      </c>
      <c r="HO174" s="20"/>
      <c r="HP174" s="20"/>
      <c r="HQ174" s="20"/>
      <c r="HR174" s="20"/>
      <c r="HS174" s="20"/>
      <c r="HT174" s="20"/>
      <c r="HU174" s="20"/>
      <c r="HV174" s="20"/>
      <c r="HW174" s="20"/>
      <c r="HX174" s="20"/>
      <c r="HY174" s="20">
        <v>98415.92</v>
      </c>
      <c r="HZ174" s="20"/>
      <c r="IA174" s="20"/>
      <c r="IB174" s="20"/>
      <c r="IC174" s="20"/>
      <c r="ID174" s="20"/>
      <c r="IE174" s="20"/>
      <c r="IF174" s="20"/>
      <c r="IG174" s="20"/>
      <c r="IH174" s="20"/>
      <c r="II174" s="20"/>
      <c r="IJ174" s="20"/>
      <c r="IK174" s="20"/>
      <c r="IL174" s="20"/>
      <c r="IM174" s="20"/>
      <c r="IN174" s="20"/>
      <c r="IO174" s="20"/>
      <c r="IP174" s="20"/>
      <c r="IQ174" s="20"/>
      <c r="IR174" s="20"/>
      <c r="IS174" s="20"/>
      <c r="IT174" s="20"/>
      <c r="IU174" s="20"/>
    </row>
    <row r="175" spans="1:255" x14ac:dyDescent="0.2">
      <c r="A175" s="58"/>
      <c r="B175" s="101" t="s">
        <v>619</v>
      </c>
      <c r="C175" s="101" t="s">
        <v>644</v>
      </c>
      <c r="D175" s="57"/>
      <c r="E175" s="57"/>
      <c r="F175" s="57"/>
      <c r="G175" s="57"/>
      <c r="H175" s="57"/>
      <c r="I175" s="57"/>
      <c r="J175" s="57"/>
      <c r="K175" s="59"/>
    </row>
    <row r="176" spans="1:255" ht="24" x14ac:dyDescent="0.2">
      <c r="A176" s="133" t="s">
        <v>122</v>
      </c>
      <c r="B176" s="134" t="s">
        <v>35</v>
      </c>
      <c r="C176" s="135" t="s">
        <v>123</v>
      </c>
      <c r="D176" s="136" t="s">
        <v>52</v>
      </c>
      <c r="E176" s="137">
        <v>54</v>
      </c>
      <c r="F176" s="109">
        <v>1439.76</v>
      </c>
      <c r="G176" s="65"/>
      <c r="H176" s="109">
        <v>1439.76</v>
      </c>
      <c r="I176" s="138">
        <v>8534.25</v>
      </c>
      <c r="J176" s="66">
        <v>9.11</v>
      </c>
      <c r="K176" s="139">
        <v>77747</v>
      </c>
      <c r="L176" s="20"/>
      <c r="M176" s="20"/>
      <c r="N176" s="20"/>
      <c r="O176" s="20"/>
      <c r="P176" s="20"/>
      <c r="Q176" s="20"/>
      <c r="R176" s="20"/>
      <c r="S176" s="20"/>
      <c r="T176" s="20">
        <v>8534.25</v>
      </c>
      <c r="U176" s="20">
        <v>77747</v>
      </c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  <c r="BI176" s="20"/>
      <c r="BJ176" s="20"/>
      <c r="BK176" s="20"/>
      <c r="BL176" s="20"/>
      <c r="BM176" s="20"/>
      <c r="BN176" s="20"/>
      <c r="BO176" s="20"/>
      <c r="BP176" s="20"/>
      <c r="BQ176" s="20"/>
      <c r="BR176" s="20"/>
      <c r="BS176" s="20"/>
      <c r="BT176" s="20"/>
      <c r="BU176" s="20"/>
      <c r="BV176" s="20"/>
      <c r="BW176" s="20"/>
      <c r="BX176" s="20"/>
      <c r="BY176" s="20"/>
      <c r="BZ176" s="20"/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0"/>
      <c r="CO176" s="20"/>
      <c r="CP176" s="20"/>
      <c r="CQ176" s="20"/>
      <c r="CR176" s="20"/>
      <c r="CS176" s="20"/>
      <c r="CT176" s="20"/>
      <c r="CU176" s="20"/>
      <c r="CV176" s="20">
        <v>1</v>
      </c>
      <c r="CW176" s="20"/>
      <c r="CX176" s="20"/>
      <c r="CY176" s="20"/>
      <c r="CZ176" s="20"/>
      <c r="DA176" s="20"/>
      <c r="DB176" s="20"/>
      <c r="DC176" s="20"/>
      <c r="DD176" s="20"/>
      <c r="DE176" s="20">
        <v>77747</v>
      </c>
      <c r="DF176" s="20"/>
      <c r="DG176" s="20"/>
      <c r="DH176" s="20"/>
      <c r="DI176" s="20"/>
      <c r="DJ176" s="20"/>
      <c r="DK176" s="20">
        <v>8534.25</v>
      </c>
      <c r="DL176" s="20"/>
      <c r="DM176" s="20">
        <v>77747</v>
      </c>
      <c r="DN176" s="20"/>
      <c r="DO176" s="20"/>
      <c r="DP176" s="20"/>
      <c r="DQ176" s="20"/>
      <c r="DR176" s="20"/>
      <c r="DS176" s="20"/>
      <c r="DT176" s="20"/>
      <c r="DU176" s="20"/>
      <c r="DV176" s="20"/>
      <c r="DW176" s="20"/>
      <c r="DX176" s="20"/>
      <c r="DY176" s="20"/>
      <c r="DZ176" s="20"/>
      <c r="EA176" s="20"/>
      <c r="EB176" s="20"/>
      <c r="EC176" s="20"/>
      <c r="ED176" s="20"/>
      <c r="EE176" s="20"/>
      <c r="EF176" s="20"/>
      <c r="EG176" s="20"/>
      <c r="EH176" s="20"/>
      <c r="EI176" s="20"/>
      <c r="EJ176" s="20"/>
      <c r="EK176" s="20"/>
      <c r="EL176" s="20"/>
      <c r="EM176" s="20"/>
      <c r="EN176" s="20"/>
      <c r="EO176" s="20"/>
      <c r="EP176" s="20"/>
      <c r="EQ176" s="20"/>
      <c r="ER176" s="20"/>
      <c r="ES176" s="20"/>
      <c r="ET176" s="20"/>
      <c r="EU176" s="20"/>
      <c r="EV176" s="20"/>
      <c r="EW176" s="20"/>
      <c r="EX176" s="20"/>
      <c r="EY176" s="20"/>
      <c r="EZ176" s="20"/>
      <c r="FA176" s="20"/>
      <c r="FB176" s="20"/>
      <c r="FC176" s="20"/>
      <c r="FD176" s="20"/>
      <c r="FE176" s="20"/>
      <c r="FF176" s="20"/>
      <c r="FG176" s="20"/>
      <c r="FH176" s="20"/>
      <c r="FI176" s="20"/>
      <c r="FJ176" s="20"/>
      <c r="FK176" s="20"/>
      <c r="FL176" s="20"/>
      <c r="FM176" s="20"/>
      <c r="FN176" s="20"/>
      <c r="FO176" s="20"/>
      <c r="FP176" s="20"/>
      <c r="FQ176" s="20"/>
      <c r="FR176" s="20"/>
      <c r="FS176" s="20"/>
      <c r="FT176" s="20"/>
      <c r="FU176" s="20"/>
      <c r="FV176" s="20"/>
      <c r="FW176" s="20"/>
      <c r="FX176" s="20"/>
      <c r="FY176" s="20"/>
      <c r="FZ176" s="20"/>
      <c r="GA176" s="20"/>
      <c r="GB176" s="20"/>
      <c r="GC176" s="20"/>
      <c r="GD176" s="20"/>
      <c r="GE176" s="20"/>
      <c r="GF176" s="20"/>
      <c r="GG176" s="20"/>
      <c r="GH176" s="20"/>
      <c r="GI176" s="20"/>
      <c r="GJ176" s="20">
        <v>8534.25</v>
      </c>
      <c r="GK176" s="20"/>
      <c r="GL176" s="20"/>
      <c r="GM176" s="20"/>
      <c r="GN176" s="20">
        <v>8534.25</v>
      </c>
      <c r="GO176" s="20"/>
      <c r="GP176" s="20">
        <v>8534.25</v>
      </c>
      <c r="GQ176" s="20">
        <v>8534.25</v>
      </c>
      <c r="GR176" s="20"/>
      <c r="GS176" s="20">
        <v>8534.25</v>
      </c>
      <c r="GT176" s="20"/>
      <c r="GU176" s="20"/>
      <c r="GV176" s="20"/>
      <c r="GW176" s="20"/>
      <c r="GX176" s="20"/>
      <c r="GY176" s="20"/>
      <c r="GZ176" s="20"/>
      <c r="HA176" s="20"/>
      <c r="HB176" s="20">
        <v>8534.25</v>
      </c>
      <c r="HC176" s="20"/>
      <c r="HD176" s="20"/>
      <c r="HE176" s="20"/>
      <c r="HF176" s="20">
        <v>8534.25</v>
      </c>
      <c r="HG176" s="20"/>
      <c r="HH176" s="20"/>
      <c r="HI176" s="20"/>
      <c r="HJ176" s="20"/>
      <c r="HK176" s="20"/>
      <c r="HL176" s="20">
        <v>8534.25</v>
      </c>
      <c r="HM176" s="20"/>
      <c r="HN176" s="20">
        <v>8534.25</v>
      </c>
      <c r="HO176" s="20"/>
      <c r="HP176" s="20"/>
      <c r="HQ176" s="20"/>
      <c r="HR176" s="20"/>
      <c r="HS176" s="20"/>
      <c r="HT176" s="20"/>
      <c r="HU176" s="20"/>
      <c r="HV176" s="20"/>
      <c r="HW176" s="20"/>
      <c r="HX176" s="20"/>
      <c r="HY176" s="20">
        <v>8534.25</v>
      </c>
      <c r="HZ176" s="20"/>
      <c r="IA176" s="20"/>
      <c r="IB176" s="20"/>
      <c r="IC176" s="20"/>
      <c r="ID176" s="20"/>
      <c r="IE176" s="20"/>
      <c r="IF176" s="20"/>
      <c r="IG176" s="20"/>
      <c r="IH176" s="20"/>
      <c r="II176" s="20"/>
      <c r="IJ176" s="20"/>
      <c r="IK176" s="20"/>
      <c r="IL176" s="20"/>
      <c r="IM176" s="20"/>
      <c r="IN176" s="20"/>
      <c r="IO176" s="20"/>
      <c r="IP176" s="20"/>
      <c r="IQ176" s="20"/>
      <c r="IR176" s="20"/>
      <c r="IS176" s="20"/>
      <c r="IT176" s="20"/>
      <c r="IU176" s="20"/>
    </row>
    <row r="177" spans="1:255" x14ac:dyDescent="0.2">
      <c r="A177" s="89"/>
      <c r="B177" s="103" t="s">
        <v>619</v>
      </c>
      <c r="C177" s="103" t="s">
        <v>645</v>
      </c>
      <c r="D177" s="29"/>
      <c r="E177" s="29"/>
      <c r="F177" s="29"/>
      <c r="G177" s="29"/>
      <c r="H177" s="29"/>
      <c r="I177" s="29"/>
      <c r="J177" s="29"/>
      <c r="K177" s="90"/>
    </row>
    <row r="178" spans="1:255" ht="13.5" thickBot="1" x14ac:dyDescent="0.25">
      <c r="A178" s="140"/>
      <c r="B178" s="141"/>
      <c r="C178" s="141" t="s">
        <v>632</v>
      </c>
      <c r="D178" s="141"/>
      <c r="E178" s="141"/>
      <c r="F178" s="141"/>
      <c r="G178" s="141"/>
      <c r="H178" s="191">
        <v>110800.19</v>
      </c>
      <c r="I178" s="192"/>
      <c r="J178" s="191">
        <v>1009390</v>
      </c>
      <c r="K178" s="193"/>
      <c r="L178" s="132"/>
      <c r="M178" s="132"/>
      <c r="N178" s="132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  <c r="BF178" s="20"/>
      <c r="BG178" s="20"/>
      <c r="BH178" s="20"/>
      <c r="BI178" s="20"/>
      <c r="BJ178" s="20"/>
      <c r="BK178" s="20"/>
      <c r="BL178" s="20"/>
      <c r="BM178" s="20"/>
      <c r="BN178" s="20"/>
      <c r="BO178" s="20"/>
      <c r="BP178" s="20"/>
      <c r="BQ178" s="20"/>
      <c r="BR178" s="20"/>
      <c r="BS178" s="20"/>
      <c r="BT178" s="20"/>
      <c r="BU178" s="20"/>
      <c r="BV178" s="20"/>
      <c r="BW178" s="20"/>
      <c r="BX178" s="20"/>
      <c r="BY178" s="20"/>
      <c r="BZ178" s="20"/>
      <c r="CA178" s="20"/>
      <c r="CB178" s="20"/>
      <c r="CC178" s="20"/>
      <c r="CD178" s="20"/>
      <c r="CE178" s="20"/>
      <c r="CF178" s="20"/>
      <c r="CG178" s="20"/>
      <c r="CH178" s="20"/>
      <c r="CI178" s="20"/>
      <c r="CJ178" s="20"/>
      <c r="CK178" s="20"/>
      <c r="CL178" s="20"/>
      <c r="CM178" s="20"/>
      <c r="CN178" s="20"/>
      <c r="CO178" s="20"/>
      <c r="CP178" s="20"/>
      <c r="CQ178" s="20"/>
      <c r="CR178" s="20"/>
      <c r="CS178" s="20"/>
      <c r="CT178" s="20"/>
      <c r="CU178" s="20"/>
      <c r="CV178" s="20"/>
      <c r="CW178" s="20"/>
      <c r="CX178" s="20"/>
      <c r="CY178" s="20"/>
      <c r="CZ178" s="20"/>
      <c r="DA178" s="20"/>
      <c r="DB178" s="20"/>
      <c r="DC178" s="20"/>
      <c r="DD178" s="20"/>
      <c r="DE178" s="20"/>
      <c r="DF178" s="20"/>
      <c r="DG178" s="20"/>
      <c r="DH178" s="20"/>
      <c r="DI178" s="20"/>
      <c r="DJ178" s="20"/>
      <c r="DK178" s="20"/>
      <c r="DL178" s="20"/>
      <c r="DM178" s="20"/>
      <c r="DN178" s="20"/>
      <c r="DO178" s="20"/>
      <c r="DP178" s="20"/>
      <c r="DQ178" s="20"/>
      <c r="DR178" s="20"/>
      <c r="DS178" s="20"/>
      <c r="DT178" s="20"/>
      <c r="DU178" s="20"/>
      <c r="DV178" s="20"/>
      <c r="DW178" s="20"/>
      <c r="DX178" s="20"/>
      <c r="DY178" s="20"/>
      <c r="DZ178" s="20"/>
      <c r="EA178" s="20"/>
      <c r="EB178" s="20"/>
      <c r="EC178" s="20"/>
      <c r="ED178" s="20"/>
      <c r="EE178" s="20"/>
      <c r="EF178" s="20"/>
      <c r="EG178" s="20"/>
      <c r="EH178" s="20"/>
      <c r="EI178" s="20"/>
      <c r="EJ178" s="20"/>
      <c r="EK178" s="20"/>
      <c r="EL178" s="20"/>
      <c r="EM178" s="20"/>
      <c r="EN178" s="20"/>
      <c r="EO178" s="20"/>
      <c r="EP178" s="20"/>
      <c r="EQ178" s="20"/>
      <c r="ER178" s="20"/>
      <c r="ES178" s="20"/>
      <c r="ET178" s="20"/>
      <c r="EU178" s="20"/>
      <c r="EV178" s="20"/>
      <c r="EW178" s="20"/>
      <c r="EX178" s="20"/>
      <c r="EY178" s="20"/>
      <c r="EZ178" s="20"/>
      <c r="FA178" s="20"/>
      <c r="FB178" s="20"/>
      <c r="FC178" s="20"/>
      <c r="FD178" s="20"/>
      <c r="FE178" s="20"/>
      <c r="FF178" s="20"/>
      <c r="FG178" s="20"/>
      <c r="FH178" s="20"/>
      <c r="FI178" s="20"/>
      <c r="FJ178" s="20"/>
      <c r="FK178" s="20"/>
      <c r="FL178" s="20"/>
      <c r="FM178" s="20"/>
      <c r="FN178" s="20"/>
      <c r="FO178" s="20"/>
      <c r="FP178" s="20"/>
      <c r="FQ178" s="20"/>
      <c r="FR178" s="20"/>
      <c r="FS178" s="20"/>
      <c r="FT178" s="20"/>
      <c r="FU178" s="20"/>
      <c r="FV178" s="20"/>
      <c r="FW178" s="20"/>
      <c r="FX178" s="20"/>
      <c r="FY178" s="20"/>
      <c r="FZ178" s="20"/>
      <c r="GA178" s="20"/>
      <c r="GB178" s="20"/>
      <c r="GC178" s="20"/>
      <c r="GD178" s="20"/>
      <c r="GE178" s="20"/>
      <c r="GF178" s="20"/>
      <c r="GG178" s="20"/>
      <c r="GH178" s="20"/>
      <c r="GI178" s="20"/>
      <c r="GJ178" s="20"/>
      <c r="GK178" s="20"/>
      <c r="GL178" s="20"/>
      <c r="GM178" s="20"/>
      <c r="GN178" s="20"/>
      <c r="GO178" s="20"/>
      <c r="GP178" s="20"/>
      <c r="GQ178" s="20"/>
      <c r="GR178" s="20"/>
      <c r="GS178" s="20"/>
      <c r="GT178" s="20"/>
      <c r="GU178" s="20"/>
      <c r="GV178" s="20"/>
      <c r="GW178" s="20"/>
      <c r="GX178" s="20"/>
      <c r="GY178" s="20"/>
      <c r="GZ178" s="20"/>
      <c r="HA178" s="20"/>
      <c r="HB178" s="20"/>
      <c r="HC178" s="20"/>
      <c r="HD178" s="20"/>
      <c r="HE178" s="20"/>
      <c r="HF178" s="20"/>
      <c r="HG178" s="20"/>
      <c r="HH178" s="20"/>
      <c r="HI178" s="20"/>
      <c r="HJ178" s="20"/>
      <c r="HK178" s="20"/>
      <c r="HL178" s="20"/>
      <c r="HM178" s="20"/>
      <c r="HN178" s="20"/>
      <c r="HO178" s="20"/>
      <c r="HP178" s="20"/>
      <c r="HQ178" s="20"/>
      <c r="HR178" s="20"/>
      <c r="HS178" s="20"/>
      <c r="HT178" s="20"/>
      <c r="HU178" s="20"/>
      <c r="HV178" s="20"/>
      <c r="HW178" s="20"/>
      <c r="HX178" s="20"/>
      <c r="HY178" s="20"/>
      <c r="HZ178" s="20"/>
      <c r="IA178" s="20"/>
      <c r="IB178" s="20"/>
      <c r="IC178" s="20"/>
      <c r="ID178" s="20"/>
      <c r="IE178" s="20"/>
      <c r="IF178" s="20"/>
      <c r="IG178" s="20"/>
      <c r="IH178" s="20"/>
      <c r="II178" s="20"/>
      <c r="IJ178" s="20"/>
      <c r="IK178" s="20"/>
      <c r="IL178" s="20"/>
      <c r="IM178" s="20"/>
      <c r="IN178" s="20"/>
      <c r="IO178" s="20"/>
      <c r="IP178" s="20"/>
      <c r="IQ178" s="20"/>
      <c r="IR178" s="20"/>
      <c r="IS178" s="20"/>
      <c r="IT178" s="20"/>
      <c r="IU178" s="20"/>
    </row>
    <row r="179" spans="1:255" x14ac:dyDescent="0.2">
      <c r="A179" s="113"/>
      <c r="B179" s="112"/>
      <c r="C179" s="112" t="s">
        <v>622</v>
      </c>
      <c r="D179" s="112"/>
      <c r="E179" s="112"/>
      <c r="F179" s="112"/>
      <c r="G179" s="112"/>
      <c r="H179" s="185">
        <v>122949.91</v>
      </c>
      <c r="I179" s="186"/>
      <c r="J179" s="185">
        <v>1401752</v>
      </c>
      <c r="K179" s="187"/>
      <c r="O179" s="20"/>
      <c r="P179" s="20"/>
      <c r="Q179" s="20"/>
      <c r="R179" s="20">
        <v>122949.91</v>
      </c>
      <c r="S179" s="20">
        <v>1401752</v>
      </c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  <c r="BG179" s="20"/>
      <c r="BH179" s="20"/>
      <c r="BI179" s="20"/>
      <c r="BJ179" s="20"/>
      <c r="BK179" s="20"/>
      <c r="BL179" s="20"/>
      <c r="BM179" s="20"/>
      <c r="BN179" s="20"/>
      <c r="BO179" s="20"/>
      <c r="BP179" s="20"/>
      <c r="BQ179" s="20"/>
      <c r="BR179" s="20"/>
      <c r="BS179" s="20"/>
      <c r="BT179" s="20"/>
      <c r="BU179" s="20"/>
      <c r="BV179" s="20"/>
      <c r="BW179" s="20"/>
      <c r="BX179" s="20"/>
      <c r="BY179" s="20"/>
      <c r="BZ179" s="20"/>
      <c r="CA179" s="20"/>
      <c r="CB179" s="20"/>
      <c r="CC179" s="20"/>
      <c r="CD179" s="20"/>
      <c r="CE179" s="20"/>
      <c r="CF179" s="20"/>
      <c r="CG179" s="20"/>
      <c r="CH179" s="20"/>
      <c r="CI179" s="20"/>
      <c r="CJ179" s="20"/>
      <c r="CK179" s="20"/>
      <c r="CL179" s="20"/>
      <c r="CM179" s="20"/>
      <c r="CN179" s="20"/>
      <c r="CO179" s="20"/>
      <c r="CP179" s="20"/>
      <c r="CQ179" s="20"/>
      <c r="CR179" s="20"/>
      <c r="CS179" s="20"/>
      <c r="CT179" s="20"/>
      <c r="CU179" s="20"/>
      <c r="CV179" s="20"/>
      <c r="CW179" s="20"/>
      <c r="CX179" s="20"/>
      <c r="CY179" s="20"/>
      <c r="CZ179" s="20"/>
      <c r="DA179" s="20"/>
      <c r="DB179" s="20"/>
      <c r="DC179" s="20"/>
      <c r="DD179" s="20"/>
      <c r="DE179" s="20"/>
      <c r="DF179" s="20"/>
      <c r="DG179" s="20"/>
      <c r="DH179" s="20"/>
      <c r="DI179" s="20"/>
      <c r="DJ179" s="20"/>
      <c r="DK179" s="20"/>
      <c r="DL179" s="20"/>
      <c r="DM179" s="20"/>
      <c r="DN179" s="20"/>
      <c r="DO179" s="20"/>
      <c r="DP179" s="20"/>
      <c r="DQ179" s="20"/>
      <c r="DR179" s="20"/>
      <c r="DS179" s="20"/>
      <c r="DT179" s="20"/>
      <c r="DU179" s="20"/>
      <c r="DV179" s="20"/>
      <c r="DW179" s="20"/>
      <c r="DX179" s="20"/>
      <c r="DY179" s="20"/>
      <c r="DZ179" s="20"/>
      <c r="EA179" s="20"/>
      <c r="EB179" s="20"/>
      <c r="EC179" s="20"/>
      <c r="ED179" s="20"/>
      <c r="EE179" s="20"/>
      <c r="EF179" s="20"/>
      <c r="EG179" s="20"/>
      <c r="EH179" s="20"/>
      <c r="EI179" s="20"/>
      <c r="EJ179" s="20"/>
      <c r="EK179" s="20"/>
      <c r="EL179" s="20"/>
      <c r="EM179" s="20"/>
      <c r="EN179" s="20"/>
      <c r="EO179" s="20"/>
      <c r="EP179" s="20"/>
      <c r="EQ179" s="20"/>
      <c r="ER179" s="20"/>
      <c r="ES179" s="20"/>
      <c r="ET179" s="20"/>
      <c r="EU179" s="20"/>
      <c r="EV179" s="20"/>
      <c r="EW179" s="20"/>
      <c r="EX179" s="20"/>
      <c r="EY179" s="20"/>
      <c r="EZ179" s="20"/>
      <c r="FA179" s="20"/>
      <c r="FB179" s="20"/>
      <c r="FC179" s="20"/>
      <c r="FD179" s="20"/>
      <c r="FE179" s="20"/>
      <c r="FF179" s="20"/>
      <c r="FG179" s="20"/>
      <c r="FH179" s="20"/>
      <c r="FI179" s="20"/>
      <c r="FJ179" s="20"/>
      <c r="FK179" s="20"/>
      <c r="FL179" s="20"/>
      <c r="FM179" s="20"/>
      <c r="FN179" s="20"/>
      <c r="FO179" s="20"/>
      <c r="FP179" s="20"/>
      <c r="FQ179" s="20"/>
      <c r="FR179" s="20"/>
      <c r="FS179" s="20"/>
      <c r="FT179" s="20"/>
      <c r="FU179" s="20"/>
      <c r="FV179" s="20"/>
      <c r="FW179" s="20"/>
      <c r="FX179" s="20"/>
      <c r="FY179" s="20"/>
      <c r="FZ179" s="20"/>
      <c r="GA179" s="20"/>
      <c r="GB179" s="20"/>
      <c r="GC179" s="20"/>
      <c r="GD179" s="20"/>
      <c r="GE179" s="20"/>
      <c r="GF179" s="20"/>
      <c r="GG179" s="20"/>
      <c r="GH179" s="20"/>
      <c r="GI179" s="20"/>
      <c r="GJ179" s="20"/>
      <c r="GK179" s="20"/>
      <c r="GL179" s="20"/>
      <c r="GM179" s="20"/>
      <c r="GN179" s="20"/>
      <c r="GO179" s="20"/>
      <c r="GP179" s="20"/>
      <c r="GQ179" s="20"/>
      <c r="GR179" s="20"/>
      <c r="GS179" s="20"/>
      <c r="GT179" s="20"/>
      <c r="GU179" s="20"/>
      <c r="GV179" s="20"/>
      <c r="GW179" s="20"/>
      <c r="GX179" s="20"/>
      <c r="GY179" s="20"/>
      <c r="GZ179" s="20"/>
      <c r="HA179" s="20">
        <v>122949.91</v>
      </c>
      <c r="HB179" s="20"/>
      <c r="HC179" s="20"/>
      <c r="HD179" s="20"/>
      <c r="HE179" s="20"/>
      <c r="HF179" s="20"/>
      <c r="HG179" s="20"/>
      <c r="HH179" s="20"/>
      <c r="HI179" s="20"/>
      <c r="HJ179" s="20"/>
      <c r="HK179" s="20"/>
      <c r="HL179" s="20"/>
      <c r="HM179" s="20"/>
      <c r="HN179" s="20"/>
      <c r="HO179" s="20"/>
      <c r="HP179" s="20"/>
      <c r="HQ179" s="20"/>
      <c r="HR179" s="20"/>
      <c r="HS179" s="20"/>
      <c r="HT179" s="20"/>
      <c r="HU179" s="20"/>
      <c r="HV179" s="20"/>
      <c r="HW179" s="20"/>
      <c r="HX179" s="20"/>
      <c r="HY179" s="20"/>
      <c r="HZ179" s="20"/>
      <c r="IA179" s="20"/>
      <c r="IB179" s="20"/>
      <c r="IC179" s="20"/>
      <c r="ID179" s="20"/>
      <c r="IE179" s="20"/>
      <c r="IF179" s="20"/>
      <c r="IG179" s="20"/>
      <c r="IH179" s="20"/>
      <c r="II179" s="20"/>
      <c r="IJ179" s="20"/>
      <c r="IK179" s="20"/>
      <c r="IL179" s="20"/>
      <c r="IM179" s="20"/>
      <c r="IN179" s="20"/>
      <c r="IO179" s="20"/>
      <c r="IP179" s="20"/>
      <c r="IQ179" s="20"/>
      <c r="IR179" s="20"/>
      <c r="IS179" s="20"/>
      <c r="IT179" s="20"/>
      <c r="IU179" s="20"/>
    </row>
    <row r="180" spans="1:255" x14ac:dyDescent="0.2">
      <c r="A180" s="70"/>
      <c r="B180" s="69"/>
      <c r="C180" s="69"/>
      <c r="D180" s="69"/>
      <c r="E180" s="69"/>
      <c r="F180" s="69"/>
      <c r="G180" s="69"/>
      <c r="H180" s="188"/>
      <c r="I180" s="189"/>
      <c r="J180" s="188"/>
      <c r="K180" s="190"/>
    </row>
    <row r="181" spans="1:255" ht="48" x14ac:dyDescent="0.2">
      <c r="A181" s="116">
        <v>10</v>
      </c>
      <c r="B181" s="123" t="s">
        <v>126</v>
      </c>
      <c r="C181" s="117" t="s">
        <v>127</v>
      </c>
      <c r="D181" s="118" t="s">
        <v>128</v>
      </c>
      <c r="E181" s="119">
        <v>71</v>
      </c>
      <c r="F181" s="120">
        <v>247.66</v>
      </c>
      <c r="G181" s="124" t="s">
        <v>6</v>
      </c>
      <c r="H181" s="120"/>
      <c r="I181" s="121">
        <v>11419.41</v>
      </c>
      <c r="J181" s="97"/>
      <c r="K181" s="122">
        <v>340905</v>
      </c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  <c r="BL181" s="20"/>
      <c r="BM181" s="20"/>
      <c r="BN181" s="20"/>
      <c r="BO181" s="20"/>
      <c r="BP181" s="20"/>
      <c r="BQ181" s="20"/>
      <c r="BR181" s="20"/>
      <c r="BS181" s="20"/>
      <c r="BT181" s="20"/>
      <c r="BU181" s="20"/>
      <c r="BV181" s="20"/>
      <c r="BW181" s="20"/>
      <c r="BX181" s="20"/>
      <c r="BY181" s="20"/>
      <c r="BZ181" s="20"/>
      <c r="CA181" s="20"/>
      <c r="CB181" s="20"/>
      <c r="CC181" s="20"/>
      <c r="CD181" s="20"/>
      <c r="CE181" s="20"/>
      <c r="CF181" s="20"/>
      <c r="CG181" s="20"/>
      <c r="CH181" s="20"/>
      <c r="CI181" s="20"/>
      <c r="CJ181" s="20"/>
      <c r="CK181" s="20"/>
      <c r="CL181" s="20"/>
      <c r="CM181" s="20"/>
      <c r="CN181" s="20"/>
      <c r="CO181" s="20"/>
      <c r="CP181" s="20"/>
      <c r="CQ181" s="20"/>
      <c r="CR181" s="20"/>
      <c r="CS181" s="20"/>
      <c r="CT181" s="20"/>
      <c r="CU181" s="20"/>
      <c r="CV181" s="20"/>
      <c r="CW181" s="20"/>
      <c r="CX181" s="20"/>
      <c r="CY181" s="20"/>
      <c r="CZ181" s="20"/>
      <c r="DA181" s="20"/>
      <c r="DB181" s="20"/>
      <c r="DC181" s="20"/>
      <c r="DD181" s="20"/>
      <c r="DE181" s="20"/>
      <c r="DF181" s="20"/>
      <c r="DG181" s="20"/>
      <c r="DH181" s="20"/>
      <c r="DI181" s="20"/>
      <c r="DJ181" s="20"/>
      <c r="DK181" s="20"/>
      <c r="DL181" s="20"/>
      <c r="DM181" s="20"/>
      <c r="DN181" s="20"/>
      <c r="DO181" s="20"/>
      <c r="DP181" s="20"/>
      <c r="DQ181" s="20"/>
      <c r="DR181" s="20"/>
      <c r="DS181" s="20"/>
      <c r="DT181" s="20"/>
      <c r="DU181" s="20"/>
      <c r="DV181" s="20"/>
      <c r="DW181" s="20"/>
      <c r="DX181" s="20"/>
      <c r="DY181" s="20"/>
      <c r="DZ181" s="20"/>
      <c r="EA181" s="20"/>
      <c r="EB181" s="20"/>
      <c r="EC181" s="20"/>
      <c r="ED181" s="20"/>
      <c r="EE181" s="20"/>
      <c r="EF181" s="20"/>
      <c r="EG181" s="20"/>
      <c r="EH181" s="20"/>
      <c r="EI181" s="20"/>
      <c r="EJ181" s="20"/>
      <c r="EK181" s="20"/>
      <c r="EL181" s="20"/>
      <c r="EM181" s="20"/>
      <c r="EN181" s="20"/>
      <c r="EO181" s="20"/>
      <c r="EP181" s="20"/>
      <c r="EQ181" s="20"/>
      <c r="ER181" s="20"/>
      <c r="ES181" s="20"/>
      <c r="ET181" s="20"/>
      <c r="EU181" s="20"/>
      <c r="EV181" s="20"/>
      <c r="EW181" s="20"/>
      <c r="EX181" s="20"/>
      <c r="EY181" s="20"/>
      <c r="EZ181" s="20"/>
      <c r="FA181" s="20"/>
      <c r="FB181" s="20"/>
      <c r="FC181" s="20"/>
      <c r="FD181" s="20"/>
      <c r="FE181" s="20"/>
      <c r="FF181" s="20"/>
      <c r="FG181" s="20"/>
      <c r="FH181" s="20"/>
      <c r="FI181" s="20"/>
      <c r="FJ181" s="20"/>
      <c r="FK181" s="20"/>
      <c r="FL181" s="20"/>
      <c r="FM181" s="20"/>
      <c r="FN181" s="20"/>
      <c r="FO181" s="20"/>
      <c r="FP181" s="20"/>
      <c r="FQ181" s="20"/>
      <c r="FR181" s="20"/>
      <c r="FS181" s="20"/>
      <c r="FT181" s="20"/>
      <c r="FU181" s="20"/>
      <c r="FV181" s="20"/>
      <c r="FW181" s="20"/>
      <c r="FX181" s="20"/>
      <c r="FY181" s="20"/>
      <c r="FZ181" s="20"/>
      <c r="GA181" s="20"/>
      <c r="GB181" s="20"/>
      <c r="GC181" s="20"/>
      <c r="GD181" s="20"/>
      <c r="GE181" s="20"/>
      <c r="GF181" s="20"/>
      <c r="GG181" s="20"/>
      <c r="GH181" s="20"/>
      <c r="GI181" s="20"/>
      <c r="GJ181" s="20"/>
      <c r="GK181" s="20"/>
      <c r="GL181" s="20"/>
      <c r="GM181" s="20"/>
      <c r="GN181" s="20"/>
      <c r="GO181" s="20"/>
      <c r="GP181" s="20"/>
      <c r="GQ181" s="20"/>
      <c r="GR181" s="20"/>
      <c r="GS181" s="20"/>
      <c r="GT181" s="20"/>
      <c r="GU181" s="20"/>
      <c r="GV181" s="20"/>
      <c r="GW181" s="20"/>
      <c r="GX181" s="20"/>
      <c r="GY181" s="20"/>
      <c r="GZ181" s="20"/>
      <c r="HA181" s="20"/>
      <c r="HB181" s="20"/>
      <c r="HC181" s="20"/>
      <c r="HD181" s="20"/>
      <c r="HE181" s="20"/>
      <c r="HF181" s="20"/>
      <c r="HG181" s="20"/>
      <c r="HH181" s="20"/>
      <c r="HI181" s="20"/>
      <c r="HJ181" s="20"/>
      <c r="HK181" s="20"/>
      <c r="HL181" s="20"/>
      <c r="HM181" s="20"/>
      <c r="HN181" s="20"/>
      <c r="HO181" s="20"/>
      <c r="HP181" s="20"/>
      <c r="HQ181" s="20"/>
      <c r="HR181" s="20"/>
      <c r="HS181" s="20"/>
      <c r="HT181" s="20"/>
      <c r="HU181" s="20"/>
      <c r="HV181" s="20"/>
      <c r="HW181" s="20"/>
      <c r="HX181" s="20"/>
      <c r="HY181" s="20"/>
      <c r="HZ181" s="20"/>
      <c r="IA181" s="20"/>
      <c r="IB181" s="20"/>
      <c r="IC181" s="20"/>
      <c r="ID181" s="20"/>
      <c r="IE181" s="20"/>
      <c r="IF181" s="20"/>
      <c r="IG181" s="20"/>
      <c r="IH181" s="20"/>
      <c r="II181" s="20"/>
      <c r="IJ181" s="20"/>
      <c r="IK181" s="20"/>
      <c r="IL181" s="20"/>
      <c r="IM181" s="20"/>
      <c r="IN181" s="20"/>
      <c r="IO181" s="20"/>
      <c r="IP181" s="20"/>
      <c r="IQ181" s="20"/>
      <c r="IR181" s="20"/>
      <c r="IS181" s="20"/>
      <c r="IT181" s="20"/>
      <c r="IU181" s="20"/>
    </row>
    <row r="182" spans="1:255" x14ac:dyDescent="0.2">
      <c r="A182" s="60"/>
      <c r="B182" s="61"/>
      <c r="C182" s="61" t="s">
        <v>609</v>
      </c>
      <c r="D182" s="62"/>
      <c r="E182" s="63"/>
      <c r="F182" s="64">
        <v>49.6</v>
      </c>
      <c r="G182" s="65"/>
      <c r="H182" s="64">
        <v>49.6</v>
      </c>
      <c r="I182" s="64">
        <v>3521.6</v>
      </c>
      <c r="J182" s="66">
        <v>33.39</v>
      </c>
      <c r="K182" s="67">
        <v>117586</v>
      </c>
      <c r="O182" s="20"/>
      <c r="P182" s="20"/>
      <c r="Q182" s="20"/>
      <c r="R182" s="20"/>
      <c r="S182" s="20"/>
      <c r="T182" s="20">
        <v>3521.6</v>
      </c>
      <c r="U182" s="20">
        <v>117586</v>
      </c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  <c r="BN182" s="20"/>
      <c r="BO182" s="20"/>
      <c r="BP182" s="20"/>
      <c r="BQ182" s="20"/>
      <c r="BR182" s="20"/>
      <c r="BS182" s="20"/>
      <c r="BT182" s="20"/>
      <c r="BU182" s="20"/>
      <c r="BV182" s="20"/>
      <c r="BW182" s="20"/>
      <c r="BX182" s="20"/>
      <c r="BY182" s="20"/>
      <c r="BZ182" s="20"/>
      <c r="CA182" s="20"/>
      <c r="CB182" s="20"/>
      <c r="CC182" s="20"/>
      <c r="CD182" s="20"/>
      <c r="CE182" s="20"/>
      <c r="CF182" s="20"/>
      <c r="CG182" s="20"/>
      <c r="CH182" s="20"/>
      <c r="CI182" s="20"/>
      <c r="CJ182" s="20"/>
      <c r="CK182" s="20"/>
      <c r="CL182" s="20"/>
      <c r="CM182" s="20"/>
      <c r="CN182" s="20"/>
      <c r="CO182" s="20"/>
      <c r="CP182" s="20"/>
      <c r="CQ182" s="20"/>
      <c r="CR182" s="20"/>
      <c r="CS182" s="20"/>
      <c r="CT182" s="20"/>
      <c r="CU182" s="20"/>
      <c r="CV182" s="20">
        <v>1</v>
      </c>
      <c r="CW182" s="20"/>
      <c r="CX182" s="20"/>
      <c r="CY182" s="20"/>
      <c r="CZ182" s="20"/>
      <c r="DA182" s="20"/>
      <c r="DB182" s="20"/>
      <c r="DC182" s="20"/>
      <c r="DD182" s="20"/>
      <c r="DE182" s="20"/>
      <c r="DF182" s="20"/>
      <c r="DG182" s="20">
        <v>117586</v>
      </c>
      <c r="DH182" s="20">
        <v>1</v>
      </c>
      <c r="DI182" s="20"/>
      <c r="DJ182" s="20"/>
      <c r="DK182" s="20"/>
      <c r="DL182" s="20"/>
      <c r="DM182" s="20"/>
      <c r="DN182" s="20"/>
      <c r="DO182" s="20"/>
      <c r="DP182" s="20"/>
      <c r="DQ182" s="20">
        <v>3521.6</v>
      </c>
      <c r="DR182" s="20"/>
      <c r="DS182" s="20">
        <v>117586</v>
      </c>
      <c r="DT182" s="20"/>
      <c r="DU182" s="20"/>
      <c r="DV182" s="20"/>
      <c r="DW182" s="20"/>
      <c r="DX182" s="20"/>
      <c r="DY182" s="20"/>
      <c r="DZ182" s="20"/>
      <c r="EA182" s="20"/>
      <c r="EB182" s="20"/>
      <c r="EC182" s="20"/>
      <c r="ED182" s="20"/>
      <c r="EE182" s="20"/>
      <c r="EF182" s="20"/>
      <c r="EG182" s="20"/>
      <c r="EH182" s="20"/>
      <c r="EI182" s="20"/>
      <c r="EJ182" s="20"/>
      <c r="EK182" s="20"/>
      <c r="EL182" s="20"/>
      <c r="EM182" s="20"/>
      <c r="EN182" s="20"/>
      <c r="EO182" s="20"/>
      <c r="EP182" s="20"/>
      <c r="EQ182" s="20"/>
      <c r="ER182" s="20"/>
      <c r="ES182" s="20"/>
      <c r="ET182" s="20"/>
      <c r="EU182" s="20"/>
      <c r="EV182" s="20"/>
      <c r="EW182" s="20"/>
      <c r="EX182" s="20"/>
      <c r="EY182" s="20"/>
      <c r="EZ182" s="20"/>
      <c r="FA182" s="20"/>
      <c r="FB182" s="20"/>
      <c r="FC182" s="20"/>
      <c r="FD182" s="20"/>
      <c r="FE182" s="20"/>
      <c r="FF182" s="20"/>
      <c r="FG182" s="20"/>
      <c r="FH182" s="20"/>
      <c r="FI182" s="20"/>
      <c r="FJ182" s="20"/>
      <c r="FK182" s="20"/>
      <c r="FL182" s="20"/>
      <c r="FM182" s="20"/>
      <c r="FN182" s="20"/>
      <c r="FO182" s="20"/>
      <c r="FP182" s="20"/>
      <c r="FQ182" s="20"/>
      <c r="FR182" s="20"/>
      <c r="FS182" s="20"/>
      <c r="FT182" s="20"/>
      <c r="FU182" s="20"/>
      <c r="FV182" s="20"/>
      <c r="FW182" s="20"/>
      <c r="FX182" s="20"/>
      <c r="FY182" s="20"/>
      <c r="FZ182" s="20"/>
      <c r="GA182" s="20"/>
      <c r="GB182" s="20"/>
      <c r="GC182" s="20"/>
      <c r="GD182" s="20"/>
      <c r="GE182" s="20"/>
      <c r="GF182" s="20"/>
      <c r="GG182" s="20"/>
      <c r="GH182" s="20"/>
      <c r="GI182" s="20"/>
      <c r="GJ182" s="20">
        <v>3521.6</v>
      </c>
      <c r="GK182" s="20">
        <v>3521.6</v>
      </c>
      <c r="GL182" s="20"/>
      <c r="GM182" s="20"/>
      <c r="GN182" s="20"/>
      <c r="GO182" s="20"/>
      <c r="GP182" s="20"/>
      <c r="GQ182" s="20"/>
      <c r="GR182" s="20"/>
      <c r="GS182" s="20"/>
      <c r="GT182" s="20"/>
      <c r="GU182" s="20"/>
      <c r="GV182" s="20"/>
      <c r="GW182" s="20"/>
      <c r="GX182" s="20"/>
      <c r="GY182" s="20"/>
      <c r="GZ182" s="20"/>
      <c r="HA182" s="20"/>
      <c r="HB182" s="20">
        <v>3521.6</v>
      </c>
      <c r="HC182" s="20"/>
      <c r="HD182" s="20"/>
      <c r="HE182" s="20"/>
      <c r="HF182" s="20">
        <v>3521.6</v>
      </c>
      <c r="HG182" s="20"/>
      <c r="HH182" s="20"/>
      <c r="HI182" s="20"/>
      <c r="HJ182" s="20"/>
      <c r="HK182" s="20"/>
      <c r="HL182" s="20">
        <v>3521.6</v>
      </c>
      <c r="HM182" s="20"/>
      <c r="HN182" s="20">
        <v>3521.6</v>
      </c>
      <c r="HO182" s="20"/>
      <c r="HP182" s="20"/>
      <c r="HQ182" s="20"/>
      <c r="HR182" s="20"/>
      <c r="HS182" s="20"/>
      <c r="HT182" s="20"/>
      <c r="HU182" s="20"/>
      <c r="HV182" s="20"/>
      <c r="HW182" s="20"/>
      <c r="HX182" s="20">
        <v>3521.6</v>
      </c>
      <c r="HY182" s="20"/>
      <c r="HZ182" s="20"/>
      <c r="IA182" s="20"/>
      <c r="IB182" s="20"/>
      <c r="IC182" s="20"/>
      <c r="ID182" s="20"/>
      <c r="IE182" s="20"/>
      <c r="IF182" s="20"/>
      <c r="IG182" s="20"/>
      <c r="IH182" s="20"/>
      <c r="II182" s="20"/>
      <c r="IJ182" s="20"/>
      <c r="IK182" s="20"/>
      <c r="IL182" s="20"/>
      <c r="IM182" s="20"/>
      <c r="IN182" s="20"/>
      <c r="IO182" s="20"/>
      <c r="IP182" s="20"/>
      <c r="IQ182" s="20"/>
      <c r="IR182" s="20"/>
      <c r="IS182" s="20"/>
      <c r="IT182" s="20"/>
      <c r="IU182" s="20"/>
    </row>
    <row r="183" spans="1:255" x14ac:dyDescent="0.2">
      <c r="A183" s="71"/>
      <c r="B183" s="72"/>
      <c r="C183" s="72" t="s">
        <v>610</v>
      </c>
      <c r="D183" s="73"/>
      <c r="E183" s="74"/>
      <c r="F183" s="75">
        <v>28.26</v>
      </c>
      <c r="G183" s="76"/>
      <c r="H183" s="75">
        <v>28.26</v>
      </c>
      <c r="I183" s="75">
        <v>2006.46</v>
      </c>
      <c r="J183" s="77">
        <v>13.26</v>
      </c>
      <c r="K183" s="78">
        <v>26606</v>
      </c>
      <c r="O183" s="20"/>
      <c r="P183" s="20"/>
      <c r="Q183" s="20"/>
      <c r="R183" s="20"/>
      <c r="S183" s="20"/>
      <c r="T183" s="20">
        <v>2006.46</v>
      </c>
      <c r="U183" s="20">
        <v>26606</v>
      </c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  <c r="BL183" s="20"/>
      <c r="BM183" s="20"/>
      <c r="BN183" s="20"/>
      <c r="BO183" s="20"/>
      <c r="BP183" s="20"/>
      <c r="BQ183" s="20"/>
      <c r="BR183" s="20"/>
      <c r="BS183" s="20"/>
      <c r="BT183" s="20"/>
      <c r="BU183" s="20"/>
      <c r="BV183" s="20"/>
      <c r="BW183" s="20"/>
      <c r="BX183" s="20"/>
      <c r="BY183" s="20"/>
      <c r="BZ183" s="20"/>
      <c r="CA183" s="20"/>
      <c r="CB183" s="20"/>
      <c r="CC183" s="20"/>
      <c r="CD183" s="20"/>
      <c r="CE183" s="20"/>
      <c r="CF183" s="20"/>
      <c r="CG183" s="20"/>
      <c r="CH183" s="20"/>
      <c r="CI183" s="20"/>
      <c r="CJ183" s="20"/>
      <c r="CK183" s="20"/>
      <c r="CL183" s="20"/>
      <c r="CM183" s="20"/>
      <c r="CN183" s="20"/>
      <c r="CO183" s="20"/>
      <c r="CP183" s="20"/>
      <c r="CQ183" s="20"/>
      <c r="CR183" s="20"/>
      <c r="CS183" s="20"/>
      <c r="CT183" s="20"/>
      <c r="CU183" s="20"/>
      <c r="CV183" s="20">
        <v>1</v>
      </c>
      <c r="CW183" s="20"/>
      <c r="CX183" s="20"/>
      <c r="CY183" s="20"/>
      <c r="CZ183" s="20"/>
      <c r="DA183" s="20"/>
      <c r="DB183" s="20"/>
      <c r="DC183" s="20"/>
      <c r="DD183" s="20"/>
      <c r="DE183" s="20"/>
      <c r="DF183" s="20"/>
      <c r="DG183" s="20"/>
      <c r="DH183" s="20"/>
      <c r="DI183" s="20"/>
      <c r="DJ183" s="20"/>
      <c r="DK183" s="20"/>
      <c r="DL183" s="20"/>
      <c r="DM183" s="20"/>
      <c r="DN183" s="20"/>
      <c r="DO183" s="20"/>
      <c r="DP183" s="20"/>
      <c r="DQ183" s="20">
        <v>2006.46</v>
      </c>
      <c r="DR183" s="20"/>
      <c r="DS183" s="20">
        <v>26606</v>
      </c>
      <c r="DT183" s="20"/>
      <c r="DU183" s="20"/>
      <c r="DV183" s="20"/>
      <c r="DW183" s="20"/>
      <c r="DX183" s="20"/>
      <c r="DY183" s="20"/>
      <c r="DZ183" s="20"/>
      <c r="EA183" s="20"/>
      <c r="EB183" s="20"/>
      <c r="EC183" s="20"/>
      <c r="ED183" s="20"/>
      <c r="EE183" s="20"/>
      <c r="EF183" s="20"/>
      <c r="EG183" s="20"/>
      <c r="EH183" s="20"/>
      <c r="EI183" s="20"/>
      <c r="EJ183" s="20"/>
      <c r="EK183" s="20"/>
      <c r="EL183" s="20"/>
      <c r="EM183" s="20"/>
      <c r="EN183" s="20"/>
      <c r="EO183" s="20"/>
      <c r="EP183" s="20"/>
      <c r="EQ183" s="20"/>
      <c r="ER183" s="20"/>
      <c r="ES183" s="20"/>
      <c r="ET183" s="20"/>
      <c r="EU183" s="20"/>
      <c r="EV183" s="20"/>
      <c r="EW183" s="20"/>
      <c r="EX183" s="20"/>
      <c r="EY183" s="20"/>
      <c r="EZ183" s="20"/>
      <c r="FA183" s="20"/>
      <c r="FB183" s="20"/>
      <c r="FC183" s="20"/>
      <c r="FD183" s="20"/>
      <c r="FE183" s="20"/>
      <c r="FF183" s="20"/>
      <c r="FG183" s="20"/>
      <c r="FH183" s="20"/>
      <c r="FI183" s="20"/>
      <c r="FJ183" s="20"/>
      <c r="FK183" s="20"/>
      <c r="FL183" s="20"/>
      <c r="FM183" s="20"/>
      <c r="FN183" s="20"/>
      <c r="FO183" s="20"/>
      <c r="FP183" s="20"/>
      <c r="FQ183" s="20"/>
      <c r="FR183" s="20"/>
      <c r="FS183" s="20"/>
      <c r="FT183" s="20"/>
      <c r="FU183" s="20"/>
      <c r="FV183" s="20"/>
      <c r="FW183" s="20"/>
      <c r="FX183" s="20"/>
      <c r="FY183" s="20"/>
      <c r="FZ183" s="20"/>
      <c r="GA183" s="20"/>
      <c r="GB183" s="20"/>
      <c r="GC183" s="20"/>
      <c r="GD183" s="20"/>
      <c r="GE183" s="20"/>
      <c r="GF183" s="20"/>
      <c r="GG183" s="20"/>
      <c r="GH183" s="20"/>
      <c r="GI183" s="20"/>
      <c r="GJ183" s="20">
        <v>2006.46</v>
      </c>
      <c r="GK183" s="20"/>
      <c r="GL183" s="20">
        <v>2006.46</v>
      </c>
      <c r="GM183" s="20"/>
      <c r="GN183" s="20"/>
      <c r="GO183" s="20"/>
      <c r="GP183" s="20"/>
      <c r="GQ183" s="20"/>
      <c r="GR183" s="20"/>
      <c r="GS183" s="20"/>
      <c r="GT183" s="20"/>
      <c r="GU183" s="20"/>
      <c r="GV183" s="20"/>
      <c r="GW183" s="20"/>
      <c r="GX183" s="20"/>
      <c r="GY183" s="20"/>
      <c r="GZ183" s="20"/>
      <c r="HA183" s="20"/>
      <c r="HB183" s="20">
        <v>2006.46</v>
      </c>
      <c r="HC183" s="20"/>
      <c r="HD183" s="20"/>
      <c r="HE183" s="20"/>
      <c r="HF183" s="20">
        <v>2006.46</v>
      </c>
      <c r="HG183" s="20"/>
      <c r="HH183" s="20"/>
      <c r="HI183" s="20"/>
      <c r="HJ183" s="20"/>
      <c r="HK183" s="20"/>
      <c r="HL183" s="20">
        <v>2006.46</v>
      </c>
      <c r="HM183" s="20"/>
      <c r="HN183" s="20">
        <v>2006.46</v>
      </c>
      <c r="HO183" s="20"/>
      <c r="HP183" s="20"/>
      <c r="HQ183" s="20"/>
      <c r="HR183" s="20"/>
      <c r="HS183" s="20"/>
      <c r="HT183" s="20"/>
      <c r="HU183" s="20"/>
      <c r="HV183" s="20"/>
      <c r="HW183" s="20"/>
      <c r="HX183" s="20"/>
      <c r="HY183" s="20"/>
      <c r="HZ183" s="20"/>
      <c r="IA183" s="20"/>
      <c r="IB183" s="20"/>
      <c r="IC183" s="20"/>
      <c r="ID183" s="20"/>
      <c r="IE183" s="20"/>
      <c r="IF183" s="20"/>
      <c r="IG183" s="20"/>
      <c r="IH183" s="20"/>
      <c r="II183" s="20"/>
      <c r="IJ183" s="20"/>
      <c r="IK183" s="20"/>
      <c r="IL183" s="20"/>
      <c r="IM183" s="20"/>
      <c r="IN183" s="20"/>
      <c r="IO183" s="20"/>
      <c r="IP183" s="20"/>
      <c r="IQ183" s="20"/>
      <c r="IR183" s="20"/>
      <c r="IS183" s="20"/>
      <c r="IT183" s="20"/>
      <c r="IU183" s="20"/>
    </row>
    <row r="184" spans="1:255" x14ac:dyDescent="0.2">
      <c r="A184" s="71"/>
      <c r="B184" s="72"/>
      <c r="C184" s="72" t="s">
        <v>611</v>
      </c>
      <c r="D184" s="73"/>
      <c r="E184" s="74"/>
      <c r="F184" s="75">
        <v>4.99</v>
      </c>
      <c r="G184" s="76"/>
      <c r="H184" s="75">
        <v>4.99</v>
      </c>
      <c r="I184" s="75">
        <v>354.29</v>
      </c>
      <c r="J184" s="77">
        <v>33.39</v>
      </c>
      <c r="K184" s="78">
        <v>11830</v>
      </c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  <c r="BI184" s="20"/>
      <c r="BJ184" s="20"/>
      <c r="BK184" s="20"/>
      <c r="BL184" s="20"/>
      <c r="BM184" s="20"/>
      <c r="BN184" s="20"/>
      <c r="BO184" s="20"/>
      <c r="BP184" s="20"/>
      <c r="BQ184" s="20"/>
      <c r="BR184" s="20"/>
      <c r="BS184" s="20"/>
      <c r="BT184" s="20"/>
      <c r="BU184" s="20"/>
      <c r="BV184" s="20"/>
      <c r="BW184" s="20"/>
      <c r="BX184" s="20"/>
      <c r="BY184" s="20"/>
      <c r="BZ184" s="20"/>
      <c r="CA184" s="20"/>
      <c r="CB184" s="20"/>
      <c r="CC184" s="20"/>
      <c r="CD184" s="20"/>
      <c r="CE184" s="20"/>
      <c r="CF184" s="20"/>
      <c r="CG184" s="20"/>
      <c r="CH184" s="20"/>
      <c r="CI184" s="20"/>
      <c r="CJ184" s="20"/>
      <c r="CK184" s="20"/>
      <c r="CL184" s="20"/>
      <c r="CM184" s="20"/>
      <c r="CN184" s="20"/>
      <c r="CO184" s="20"/>
      <c r="CP184" s="20"/>
      <c r="CQ184" s="20"/>
      <c r="CR184" s="20"/>
      <c r="CS184" s="20"/>
      <c r="CT184" s="20"/>
      <c r="CU184" s="20"/>
      <c r="CV184" s="20"/>
      <c r="CW184" s="20"/>
      <c r="CX184" s="20"/>
      <c r="CY184" s="20"/>
      <c r="CZ184" s="20"/>
      <c r="DA184" s="20"/>
      <c r="DB184" s="20"/>
      <c r="DC184" s="20"/>
      <c r="DD184" s="20"/>
      <c r="DE184" s="20"/>
      <c r="DF184" s="20"/>
      <c r="DG184" s="20"/>
      <c r="DH184" s="20"/>
      <c r="DI184" s="20"/>
      <c r="DJ184" s="20"/>
      <c r="DK184" s="20"/>
      <c r="DL184" s="20"/>
      <c r="DM184" s="20"/>
      <c r="DN184" s="20"/>
      <c r="DO184" s="20"/>
      <c r="DP184" s="20"/>
      <c r="DQ184" s="20"/>
      <c r="DR184" s="20"/>
      <c r="DS184" s="20"/>
      <c r="DT184" s="20"/>
      <c r="DU184" s="20"/>
      <c r="DV184" s="20"/>
      <c r="DW184" s="20"/>
      <c r="DX184" s="20"/>
      <c r="DY184" s="20"/>
      <c r="DZ184" s="20"/>
      <c r="EA184" s="20"/>
      <c r="EB184" s="20"/>
      <c r="EC184" s="20"/>
      <c r="ED184" s="20"/>
      <c r="EE184" s="20"/>
      <c r="EF184" s="20"/>
      <c r="EG184" s="20"/>
      <c r="EH184" s="20"/>
      <c r="EI184" s="20"/>
      <c r="EJ184" s="20"/>
      <c r="EK184" s="20"/>
      <c r="EL184" s="20"/>
      <c r="EM184" s="20"/>
      <c r="EN184" s="20"/>
      <c r="EO184" s="20"/>
      <c r="EP184" s="20"/>
      <c r="EQ184" s="20"/>
      <c r="ER184" s="20"/>
      <c r="ES184" s="20"/>
      <c r="ET184" s="20"/>
      <c r="EU184" s="20"/>
      <c r="EV184" s="20"/>
      <c r="EW184" s="20"/>
      <c r="EX184" s="20"/>
      <c r="EY184" s="20"/>
      <c r="EZ184" s="20"/>
      <c r="FA184" s="20"/>
      <c r="FB184" s="20"/>
      <c r="FC184" s="20"/>
      <c r="FD184" s="20"/>
      <c r="FE184" s="20"/>
      <c r="FF184" s="20"/>
      <c r="FG184" s="20"/>
      <c r="FH184" s="20"/>
      <c r="FI184" s="20"/>
      <c r="FJ184" s="20"/>
      <c r="FK184" s="20"/>
      <c r="FL184" s="20"/>
      <c r="FM184" s="20"/>
      <c r="FN184" s="20"/>
      <c r="FO184" s="20"/>
      <c r="FP184" s="20"/>
      <c r="FQ184" s="20"/>
      <c r="FR184" s="20"/>
      <c r="FS184" s="20"/>
      <c r="FT184" s="20"/>
      <c r="FU184" s="20"/>
      <c r="FV184" s="20"/>
      <c r="FW184" s="20"/>
      <c r="FX184" s="20"/>
      <c r="FY184" s="20"/>
      <c r="FZ184" s="20"/>
      <c r="GA184" s="20"/>
      <c r="GB184" s="20"/>
      <c r="GC184" s="20"/>
      <c r="GD184" s="20"/>
      <c r="GE184" s="20"/>
      <c r="GF184" s="20"/>
      <c r="GG184" s="20"/>
      <c r="GH184" s="20"/>
      <c r="GI184" s="20"/>
      <c r="GJ184" s="20"/>
      <c r="GK184" s="20"/>
      <c r="GL184" s="20"/>
      <c r="GM184" s="20">
        <v>354.29</v>
      </c>
      <c r="GN184" s="20"/>
      <c r="GO184" s="20"/>
      <c r="GP184" s="20"/>
      <c r="GQ184" s="20"/>
      <c r="GR184" s="20"/>
      <c r="GS184" s="20"/>
      <c r="GT184" s="20"/>
      <c r="GU184" s="20"/>
      <c r="GV184" s="20"/>
      <c r="GW184" s="20"/>
      <c r="GX184" s="20"/>
      <c r="GY184" s="20"/>
      <c r="GZ184" s="20"/>
      <c r="HA184" s="20"/>
      <c r="HB184" s="20"/>
      <c r="HC184" s="20"/>
      <c r="HD184" s="20"/>
      <c r="HE184" s="20"/>
      <c r="HF184" s="20"/>
      <c r="HG184" s="20"/>
      <c r="HH184" s="20"/>
      <c r="HI184" s="20"/>
      <c r="HJ184" s="20"/>
      <c r="HK184" s="20"/>
      <c r="HL184" s="20"/>
      <c r="HM184" s="20"/>
      <c r="HN184" s="20"/>
      <c r="HO184" s="20"/>
      <c r="HP184" s="20"/>
      <c r="HQ184" s="20"/>
      <c r="HR184" s="20"/>
      <c r="HS184" s="20"/>
      <c r="HT184" s="20"/>
      <c r="HU184" s="20"/>
      <c r="HV184" s="20"/>
      <c r="HW184" s="20"/>
      <c r="HX184" s="20">
        <v>354.29</v>
      </c>
      <c r="HY184" s="20"/>
      <c r="HZ184" s="20"/>
      <c r="IA184" s="20"/>
      <c r="IB184" s="20"/>
      <c r="IC184" s="20"/>
      <c r="ID184" s="20"/>
      <c r="IE184" s="20"/>
      <c r="IF184" s="20"/>
      <c r="IG184" s="20"/>
      <c r="IH184" s="20"/>
      <c r="II184" s="20"/>
      <c r="IJ184" s="20"/>
      <c r="IK184" s="20"/>
      <c r="IL184" s="20"/>
      <c r="IM184" s="20"/>
      <c r="IN184" s="20"/>
      <c r="IO184" s="20"/>
      <c r="IP184" s="20"/>
      <c r="IQ184" s="20"/>
      <c r="IR184" s="20"/>
      <c r="IS184" s="20"/>
      <c r="IT184" s="20"/>
      <c r="IU184" s="20"/>
    </row>
    <row r="185" spans="1:255" x14ac:dyDescent="0.2">
      <c r="A185" s="71"/>
      <c r="B185" s="72"/>
      <c r="C185" s="72" t="s">
        <v>612</v>
      </c>
      <c r="D185" s="73"/>
      <c r="E185" s="74"/>
      <c r="F185" s="75">
        <v>169.8</v>
      </c>
      <c r="G185" s="76"/>
      <c r="H185" s="75">
        <v>169.8</v>
      </c>
      <c r="I185" s="75">
        <v>12055.8</v>
      </c>
      <c r="J185" s="77">
        <v>9.11</v>
      </c>
      <c r="K185" s="78">
        <v>109828</v>
      </c>
      <c r="O185" s="20"/>
      <c r="P185" s="20"/>
      <c r="Q185" s="20"/>
      <c r="R185" s="20"/>
      <c r="S185" s="20"/>
      <c r="T185" s="20">
        <v>12055.8</v>
      </c>
      <c r="U185" s="20">
        <v>109828</v>
      </c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  <c r="BG185" s="20"/>
      <c r="BH185" s="20"/>
      <c r="BI185" s="20"/>
      <c r="BJ185" s="20"/>
      <c r="BK185" s="20"/>
      <c r="BL185" s="20"/>
      <c r="BM185" s="20"/>
      <c r="BN185" s="20"/>
      <c r="BO185" s="20"/>
      <c r="BP185" s="20"/>
      <c r="BQ185" s="20"/>
      <c r="BR185" s="20"/>
      <c r="BS185" s="20"/>
      <c r="BT185" s="20"/>
      <c r="BU185" s="20"/>
      <c r="BV185" s="20"/>
      <c r="BW185" s="20"/>
      <c r="BX185" s="20"/>
      <c r="BY185" s="20"/>
      <c r="BZ185" s="20"/>
      <c r="CA185" s="20"/>
      <c r="CB185" s="20"/>
      <c r="CC185" s="20"/>
      <c r="CD185" s="20"/>
      <c r="CE185" s="20"/>
      <c r="CF185" s="20"/>
      <c r="CG185" s="20"/>
      <c r="CH185" s="20"/>
      <c r="CI185" s="20"/>
      <c r="CJ185" s="20"/>
      <c r="CK185" s="20"/>
      <c r="CL185" s="20"/>
      <c r="CM185" s="20"/>
      <c r="CN185" s="20"/>
      <c r="CO185" s="20"/>
      <c r="CP185" s="20"/>
      <c r="CQ185" s="20"/>
      <c r="CR185" s="20"/>
      <c r="CS185" s="20"/>
      <c r="CT185" s="20"/>
      <c r="CU185" s="20"/>
      <c r="CV185" s="20">
        <v>1</v>
      </c>
      <c r="CW185" s="20"/>
      <c r="CX185" s="20"/>
      <c r="CY185" s="20"/>
      <c r="CZ185" s="20"/>
      <c r="DA185" s="20"/>
      <c r="DB185" s="20"/>
      <c r="DC185" s="20"/>
      <c r="DD185" s="20"/>
      <c r="DE185" s="20"/>
      <c r="DF185" s="20"/>
      <c r="DG185" s="20"/>
      <c r="DH185" s="20"/>
      <c r="DI185" s="20"/>
      <c r="DJ185" s="20"/>
      <c r="DK185" s="20">
        <v>12055.8</v>
      </c>
      <c r="DL185" s="20"/>
      <c r="DM185" s="20">
        <v>109828</v>
      </c>
      <c r="DN185" s="20"/>
      <c r="DO185" s="20"/>
      <c r="DP185" s="20"/>
      <c r="DQ185" s="20"/>
      <c r="DR185" s="20"/>
      <c r="DS185" s="20"/>
      <c r="DT185" s="20"/>
      <c r="DU185" s="20"/>
      <c r="DV185" s="20"/>
      <c r="DW185" s="20"/>
      <c r="DX185" s="20"/>
      <c r="DY185" s="20"/>
      <c r="DZ185" s="20"/>
      <c r="EA185" s="20"/>
      <c r="EB185" s="20"/>
      <c r="EC185" s="20"/>
      <c r="ED185" s="20"/>
      <c r="EE185" s="20"/>
      <c r="EF185" s="20"/>
      <c r="EG185" s="20"/>
      <c r="EH185" s="20"/>
      <c r="EI185" s="20"/>
      <c r="EJ185" s="20"/>
      <c r="EK185" s="20"/>
      <c r="EL185" s="20"/>
      <c r="EM185" s="20"/>
      <c r="EN185" s="20"/>
      <c r="EO185" s="20"/>
      <c r="EP185" s="20"/>
      <c r="EQ185" s="20"/>
      <c r="ER185" s="20"/>
      <c r="ES185" s="20"/>
      <c r="ET185" s="20"/>
      <c r="EU185" s="20"/>
      <c r="EV185" s="20"/>
      <c r="EW185" s="20"/>
      <c r="EX185" s="20"/>
      <c r="EY185" s="20"/>
      <c r="EZ185" s="20"/>
      <c r="FA185" s="20"/>
      <c r="FB185" s="20"/>
      <c r="FC185" s="20"/>
      <c r="FD185" s="20"/>
      <c r="FE185" s="20"/>
      <c r="FF185" s="20"/>
      <c r="FG185" s="20"/>
      <c r="FH185" s="20"/>
      <c r="FI185" s="20"/>
      <c r="FJ185" s="20"/>
      <c r="FK185" s="20"/>
      <c r="FL185" s="20"/>
      <c r="FM185" s="20"/>
      <c r="FN185" s="20"/>
      <c r="FO185" s="20"/>
      <c r="FP185" s="20"/>
      <c r="FQ185" s="20"/>
      <c r="FR185" s="20"/>
      <c r="FS185" s="20"/>
      <c r="FT185" s="20"/>
      <c r="FU185" s="20"/>
      <c r="FV185" s="20"/>
      <c r="FW185" s="20"/>
      <c r="FX185" s="20"/>
      <c r="FY185" s="20"/>
      <c r="FZ185" s="20"/>
      <c r="GA185" s="20"/>
      <c r="GB185" s="20"/>
      <c r="GC185" s="20"/>
      <c r="GD185" s="20"/>
      <c r="GE185" s="20"/>
      <c r="GF185" s="20"/>
      <c r="GG185" s="20"/>
      <c r="GH185" s="20"/>
      <c r="GI185" s="20"/>
      <c r="GJ185" s="20">
        <v>12055.8</v>
      </c>
      <c r="GK185" s="20"/>
      <c r="GL185" s="20"/>
      <c r="GM185" s="20"/>
      <c r="GN185" s="20">
        <v>12055.8</v>
      </c>
      <c r="GO185" s="20"/>
      <c r="GP185" s="20">
        <v>12055.8</v>
      </c>
      <c r="GQ185" s="20">
        <v>12055.8</v>
      </c>
      <c r="GR185" s="20"/>
      <c r="GS185" s="20">
        <v>12055.8</v>
      </c>
      <c r="GT185" s="20"/>
      <c r="GU185" s="20"/>
      <c r="GV185" s="20"/>
      <c r="GW185" s="20">
        <v>0</v>
      </c>
      <c r="GX185" s="20">
        <v>0</v>
      </c>
      <c r="GY185" s="20"/>
      <c r="GZ185" s="20"/>
      <c r="HA185" s="20"/>
      <c r="HB185" s="20">
        <v>12055.8</v>
      </c>
      <c r="HC185" s="20"/>
      <c r="HD185" s="20"/>
      <c r="HE185" s="20"/>
      <c r="HF185" s="20">
        <v>12055.8</v>
      </c>
      <c r="HG185" s="20"/>
      <c r="HH185" s="20"/>
      <c r="HI185" s="20"/>
      <c r="HJ185" s="20"/>
      <c r="HK185" s="20"/>
      <c r="HL185" s="20">
        <v>12055.8</v>
      </c>
      <c r="HM185" s="20"/>
      <c r="HN185" s="20">
        <v>12055.8</v>
      </c>
      <c r="HO185" s="20"/>
      <c r="HP185" s="20"/>
      <c r="HQ185" s="20"/>
      <c r="HR185" s="20"/>
      <c r="HS185" s="20"/>
      <c r="HT185" s="20"/>
      <c r="HU185" s="20"/>
      <c r="HV185" s="20"/>
      <c r="HW185" s="20"/>
      <c r="HX185" s="20"/>
      <c r="HY185" s="20"/>
      <c r="HZ185" s="20"/>
      <c r="IA185" s="20"/>
      <c r="IB185" s="20"/>
      <c r="IC185" s="20"/>
      <c r="ID185" s="20"/>
      <c r="IE185" s="20"/>
      <c r="IF185" s="20"/>
      <c r="IG185" s="20"/>
      <c r="IH185" s="20"/>
      <c r="II185" s="20"/>
      <c r="IJ185" s="20"/>
      <c r="IK185" s="20"/>
      <c r="IL185" s="20"/>
      <c r="IM185" s="20"/>
      <c r="IN185" s="20"/>
      <c r="IO185" s="20"/>
      <c r="IP185" s="20"/>
      <c r="IQ185" s="20"/>
      <c r="IR185" s="20"/>
      <c r="IS185" s="20"/>
      <c r="IT185" s="20"/>
      <c r="IU185" s="20"/>
    </row>
    <row r="186" spans="1:255" x14ac:dyDescent="0.2">
      <c r="A186" s="79"/>
      <c r="B186" s="80"/>
      <c r="C186" s="80" t="s">
        <v>613</v>
      </c>
      <c r="D186" s="81"/>
      <c r="E186" s="82">
        <v>97</v>
      </c>
      <c r="F186" s="83" t="s">
        <v>614</v>
      </c>
      <c r="G186" s="84"/>
      <c r="H186" s="85">
        <v>52.95</v>
      </c>
      <c r="I186" s="85">
        <v>3759.61</v>
      </c>
      <c r="J186" s="87">
        <v>0.97</v>
      </c>
      <c r="K186" s="86">
        <v>125534</v>
      </c>
      <c r="O186" s="20"/>
      <c r="P186" s="20"/>
      <c r="Q186" s="20"/>
      <c r="R186" s="20"/>
      <c r="S186" s="20"/>
      <c r="T186" s="20">
        <v>3759.61</v>
      </c>
      <c r="U186" s="20">
        <v>125534</v>
      </c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  <c r="BG186" s="20"/>
      <c r="BH186" s="20"/>
      <c r="BI186" s="20"/>
      <c r="BJ186" s="20"/>
      <c r="BK186" s="20"/>
      <c r="BL186" s="20"/>
      <c r="BM186" s="20"/>
      <c r="BN186" s="20"/>
      <c r="BO186" s="20"/>
      <c r="BP186" s="20"/>
      <c r="BQ186" s="20"/>
      <c r="BR186" s="20"/>
      <c r="BS186" s="20"/>
      <c r="BT186" s="20"/>
      <c r="BU186" s="20"/>
      <c r="BV186" s="20"/>
      <c r="BW186" s="20"/>
      <c r="BX186" s="20"/>
      <c r="BY186" s="20"/>
      <c r="BZ186" s="20"/>
      <c r="CA186" s="20"/>
      <c r="CB186" s="20"/>
      <c r="CC186" s="20"/>
      <c r="CD186" s="20"/>
      <c r="CE186" s="20"/>
      <c r="CF186" s="20"/>
      <c r="CG186" s="20"/>
      <c r="CH186" s="20"/>
      <c r="CI186" s="20"/>
      <c r="CJ186" s="20"/>
      <c r="CK186" s="20"/>
      <c r="CL186" s="20"/>
      <c r="CM186" s="20"/>
      <c r="CN186" s="20"/>
      <c r="CO186" s="20"/>
      <c r="CP186" s="20"/>
      <c r="CQ186" s="20"/>
      <c r="CR186" s="20"/>
      <c r="CS186" s="20"/>
      <c r="CT186" s="20"/>
      <c r="CU186" s="20"/>
      <c r="CV186" s="20">
        <v>1</v>
      </c>
      <c r="CW186" s="20"/>
      <c r="CX186" s="20"/>
      <c r="CY186" s="20"/>
      <c r="CZ186" s="20"/>
      <c r="DA186" s="20"/>
      <c r="DB186" s="20"/>
      <c r="DC186" s="20"/>
      <c r="DD186" s="20"/>
      <c r="DE186" s="20"/>
      <c r="DF186" s="20"/>
      <c r="DG186" s="20"/>
      <c r="DH186" s="20"/>
      <c r="DI186" s="20"/>
      <c r="DJ186" s="20"/>
      <c r="DK186" s="20"/>
      <c r="DL186" s="20"/>
      <c r="DM186" s="20"/>
      <c r="DN186" s="20"/>
      <c r="DO186" s="20"/>
      <c r="DP186" s="20"/>
      <c r="DQ186" s="20">
        <v>3759.61</v>
      </c>
      <c r="DR186" s="20"/>
      <c r="DS186" s="20">
        <v>125534</v>
      </c>
      <c r="DT186" s="20"/>
      <c r="DU186" s="20"/>
      <c r="DV186" s="20"/>
      <c r="DW186" s="20"/>
      <c r="DX186" s="20"/>
      <c r="DY186" s="20"/>
      <c r="DZ186" s="20"/>
      <c r="EA186" s="20"/>
      <c r="EB186" s="20"/>
      <c r="EC186" s="20"/>
      <c r="ED186" s="20"/>
      <c r="EE186" s="20"/>
      <c r="EF186" s="20"/>
      <c r="EG186" s="20"/>
      <c r="EH186" s="20"/>
      <c r="EI186" s="20"/>
      <c r="EJ186" s="20"/>
      <c r="EK186" s="20"/>
      <c r="EL186" s="20"/>
      <c r="EM186" s="20"/>
      <c r="EN186" s="20"/>
      <c r="EO186" s="20"/>
      <c r="EP186" s="20"/>
      <c r="EQ186" s="20"/>
      <c r="ER186" s="20"/>
      <c r="ES186" s="20"/>
      <c r="ET186" s="20"/>
      <c r="EU186" s="20"/>
      <c r="EV186" s="20"/>
      <c r="EW186" s="20"/>
      <c r="EX186" s="20"/>
      <c r="EY186" s="20"/>
      <c r="EZ186" s="20"/>
      <c r="FA186" s="20"/>
      <c r="FB186" s="20"/>
      <c r="FC186" s="20"/>
      <c r="FD186" s="20"/>
      <c r="FE186" s="20"/>
      <c r="FF186" s="20"/>
      <c r="FG186" s="20"/>
      <c r="FH186" s="20"/>
      <c r="FI186" s="20"/>
      <c r="FJ186" s="20"/>
      <c r="FK186" s="20"/>
      <c r="FL186" s="20"/>
      <c r="FM186" s="20"/>
      <c r="FN186" s="20"/>
      <c r="FO186" s="20"/>
      <c r="FP186" s="20"/>
      <c r="FQ186" s="20"/>
      <c r="FR186" s="20"/>
      <c r="FS186" s="20"/>
      <c r="FT186" s="20"/>
      <c r="FU186" s="20"/>
      <c r="FV186" s="20"/>
      <c r="FW186" s="20"/>
      <c r="FX186" s="20"/>
      <c r="FY186" s="20"/>
      <c r="FZ186" s="20"/>
      <c r="GA186" s="20"/>
      <c r="GB186" s="20"/>
      <c r="GC186" s="20"/>
      <c r="GD186" s="20"/>
      <c r="GE186" s="20"/>
      <c r="GF186" s="20"/>
      <c r="GG186" s="20"/>
      <c r="GH186" s="20"/>
      <c r="GI186" s="20"/>
      <c r="GJ186" s="20"/>
      <c r="GK186" s="20"/>
      <c r="GL186" s="20"/>
      <c r="GM186" s="20"/>
      <c r="GN186" s="20"/>
      <c r="GO186" s="20"/>
      <c r="GP186" s="20"/>
      <c r="GQ186" s="20"/>
      <c r="GR186" s="20"/>
      <c r="GS186" s="20"/>
      <c r="GT186" s="20"/>
      <c r="GU186" s="20"/>
      <c r="GV186" s="20"/>
      <c r="GW186" s="20"/>
      <c r="GX186" s="20"/>
      <c r="GY186" s="20">
        <v>3759.61</v>
      </c>
      <c r="GZ186" s="20"/>
      <c r="HA186" s="20"/>
      <c r="HB186" s="20">
        <v>3759.61</v>
      </c>
      <c r="HC186" s="20"/>
      <c r="HD186" s="20"/>
      <c r="HE186" s="20"/>
      <c r="HF186" s="20">
        <v>3759.61</v>
      </c>
      <c r="HG186" s="20"/>
      <c r="HH186" s="20"/>
      <c r="HI186" s="20"/>
      <c r="HJ186" s="20"/>
      <c r="HK186" s="20"/>
      <c r="HL186" s="20">
        <v>3759.61</v>
      </c>
      <c r="HM186" s="20"/>
      <c r="HN186" s="20">
        <v>3759.61</v>
      </c>
      <c r="HO186" s="20"/>
      <c r="HP186" s="20"/>
      <c r="HQ186" s="20"/>
      <c r="HR186" s="20"/>
      <c r="HS186" s="20"/>
      <c r="HT186" s="20"/>
      <c r="HU186" s="20"/>
      <c r="HV186" s="20"/>
      <c r="HW186" s="20"/>
      <c r="HX186" s="20"/>
      <c r="HY186" s="20"/>
      <c r="HZ186" s="20"/>
      <c r="IA186" s="20"/>
      <c r="IB186" s="20"/>
      <c r="IC186" s="20"/>
      <c r="ID186" s="20"/>
      <c r="IE186" s="20"/>
      <c r="IF186" s="20"/>
      <c r="IG186" s="20"/>
      <c r="IH186" s="20"/>
      <c r="II186" s="20"/>
      <c r="IJ186" s="20"/>
      <c r="IK186" s="20"/>
      <c r="IL186" s="20"/>
      <c r="IM186" s="20"/>
      <c r="IN186" s="20"/>
      <c r="IO186" s="20"/>
      <c r="IP186" s="20"/>
      <c r="IQ186" s="20"/>
      <c r="IR186" s="20"/>
      <c r="IS186" s="20"/>
      <c r="IT186" s="20"/>
      <c r="IU186" s="20"/>
    </row>
    <row r="187" spans="1:255" x14ac:dyDescent="0.2">
      <c r="A187" s="79"/>
      <c r="B187" s="80"/>
      <c r="C187" s="80" t="s">
        <v>615</v>
      </c>
      <c r="D187" s="81"/>
      <c r="E187" s="82">
        <v>55</v>
      </c>
      <c r="F187" s="83" t="s">
        <v>614</v>
      </c>
      <c r="G187" s="84"/>
      <c r="H187" s="85">
        <v>30.02</v>
      </c>
      <c r="I187" s="85">
        <v>2131.7399999999998</v>
      </c>
      <c r="J187" s="87">
        <v>0.55000000000000004</v>
      </c>
      <c r="K187" s="86">
        <v>71179</v>
      </c>
      <c r="O187" s="20"/>
      <c r="P187" s="20"/>
      <c r="Q187" s="20"/>
      <c r="R187" s="20"/>
      <c r="S187" s="20"/>
      <c r="T187" s="20">
        <v>2131.7399999999998</v>
      </c>
      <c r="U187" s="20">
        <v>71179</v>
      </c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  <c r="BG187" s="20"/>
      <c r="BH187" s="20"/>
      <c r="BI187" s="20"/>
      <c r="BJ187" s="20"/>
      <c r="BK187" s="20"/>
      <c r="BL187" s="20"/>
      <c r="BM187" s="20"/>
      <c r="BN187" s="20"/>
      <c r="BO187" s="20"/>
      <c r="BP187" s="20"/>
      <c r="BQ187" s="20"/>
      <c r="BR187" s="20"/>
      <c r="BS187" s="20"/>
      <c r="BT187" s="20"/>
      <c r="BU187" s="20"/>
      <c r="BV187" s="20"/>
      <c r="BW187" s="20"/>
      <c r="BX187" s="20"/>
      <c r="BY187" s="20"/>
      <c r="BZ187" s="20"/>
      <c r="CA187" s="20"/>
      <c r="CB187" s="20"/>
      <c r="CC187" s="20"/>
      <c r="CD187" s="20"/>
      <c r="CE187" s="20"/>
      <c r="CF187" s="20"/>
      <c r="CG187" s="20"/>
      <c r="CH187" s="20"/>
      <c r="CI187" s="20"/>
      <c r="CJ187" s="20"/>
      <c r="CK187" s="20"/>
      <c r="CL187" s="20"/>
      <c r="CM187" s="20"/>
      <c r="CN187" s="20"/>
      <c r="CO187" s="20"/>
      <c r="CP187" s="20"/>
      <c r="CQ187" s="20"/>
      <c r="CR187" s="20"/>
      <c r="CS187" s="20"/>
      <c r="CT187" s="20"/>
      <c r="CU187" s="20"/>
      <c r="CV187" s="20">
        <v>1</v>
      </c>
      <c r="CW187" s="20"/>
      <c r="CX187" s="20"/>
      <c r="CY187" s="20"/>
      <c r="CZ187" s="20"/>
      <c r="DA187" s="20"/>
      <c r="DB187" s="20"/>
      <c r="DC187" s="20"/>
      <c r="DD187" s="20"/>
      <c r="DE187" s="20"/>
      <c r="DF187" s="20"/>
      <c r="DG187" s="20"/>
      <c r="DH187" s="20"/>
      <c r="DI187" s="20"/>
      <c r="DJ187" s="20"/>
      <c r="DK187" s="20"/>
      <c r="DL187" s="20"/>
      <c r="DM187" s="20"/>
      <c r="DN187" s="20"/>
      <c r="DO187" s="20"/>
      <c r="DP187" s="20"/>
      <c r="DQ187" s="20">
        <v>2131.7399999999998</v>
      </c>
      <c r="DR187" s="20"/>
      <c r="DS187" s="20">
        <v>71179</v>
      </c>
      <c r="DT187" s="20"/>
      <c r="DU187" s="20"/>
      <c r="DV187" s="20"/>
      <c r="DW187" s="20"/>
      <c r="DX187" s="20"/>
      <c r="DY187" s="20"/>
      <c r="DZ187" s="20"/>
      <c r="EA187" s="20"/>
      <c r="EB187" s="20"/>
      <c r="EC187" s="20"/>
      <c r="ED187" s="20"/>
      <c r="EE187" s="20"/>
      <c r="EF187" s="20"/>
      <c r="EG187" s="20"/>
      <c r="EH187" s="20"/>
      <c r="EI187" s="20"/>
      <c r="EJ187" s="20"/>
      <c r="EK187" s="20"/>
      <c r="EL187" s="20"/>
      <c r="EM187" s="20"/>
      <c r="EN187" s="20"/>
      <c r="EO187" s="20"/>
      <c r="EP187" s="20"/>
      <c r="EQ187" s="20"/>
      <c r="ER187" s="20"/>
      <c r="ES187" s="20"/>
      <c r="ET187" s="20"/>
      <c r="EU187" s="20"/>
      <c r="EV187" s="20"/>
      <c r="EW187" s="20"/>
      <c r="EX187" s="20"/>
      <c r="EY187" s="20"/>
      <c r="EZ187" s="20"/>
      <c r="FA187" s="20"/>
      <c r="FB187" s="20"/>
      <c r="FC187" s="20"/>
      <c r="FD187" s="20"/>
      <c r="FE187" s="20"/>
      <c r="FF187" s="20"/>
      <c r="FG187" s="20"/>
      <c r="FH187" s="20"/>
      <c r="FI187" s="20"/>
      <c r="FJ187" s="20"/>
      <c r="FK187" s="20"/>
      <c r="FL187" s="20"/>
      <c r="FM187" s="20"/>
      <c r="FN187" s="20"/>
      <c r="FO187" s="20"/>
      <c r="FP187" s="20"/>
      <c r="FQ187" s="20"/>
      <c r="FR187" s="20"/>
      <c r="FS187" s="20"/>
      <c r="FT187" s="20"/>
      <c r="FU187" s="20"/>
      <c r="FV187" s="20"/>
      <c r="FW187" s="20"/>
      <c r="FX187" s="20"/>
      <c r="FY187" s="20"/>
      <c r="FZ187" s="20"/>
      <c r="GA187" s="20"/>
      <c r="GB187" s="20"/>
      <c r="GC187" s="20"/>
      <c r="GD187" s="20"/>
      <c r="GE187" s="20"/>
      <c r="GF187" s="20"/>
      <c r="GG187" s="20"/>
      <c r="GH187" s="20"/>
      <c r="GI187" s="20"/>
      <c r="GJ187" s="20"/>
      <c r="GK187" s="20"/>
      <c r="GL187" s="20"/>
      <c r="GM187" s="20"/>
      <c r="GN187" s="20"/>
      <c r="GO187" s="20"/>
      <c r="GP187" s="20"/>
      <c r="GQ187" s="20"/>
      <c r="GR187" s="20"/>
      <c r="GS187" s="20"/>
      <c r="GT187" s="20"/>
      <c r="GU187" s="20"/>
      <c r="GV187" s="20"/>
      <c r="GW187" s="20"/>
      <c r="GX187" s="20"/>
      <c r="GY187" s="20"/>
      <c r="GZ187" s="20">
        <v>2131.7399999999998</v>
      </c>
      <c r="HA187" s="20"/>
      <c r="HB187" s="20">
        <v>2131.7399999999998</v>
      </c>
      <c r="HC187" s="20"/>
      <c r="HD187" s="20"/>
      <c r="HE187" s="20"/>
      <c r="HF187" s="20">
        <v>2131.7399999999998</v>
      </c>
      <c r="HG187" s="20"/>
      <c r="HH187" s="20"/>
      <c r="HI187" s="20"/>
      <c r="HJ187" s="20"/>
      <c r="HK187" s="20"/>
      <c r="HL187" s="20">
        <v>2131.7399999999998</v>
      </c>
      <c r="HM187" s="20"/>
      <c r="HN187" s="20">
        <v>2131.7399999999998</v>
      </c>
      <c r="HO187" s="20"/>
      <c r="HP187" s="20"/>
      <c r="HQ187" s="20"/>
      <c r="HR187" s="20"/>
      <c r="HS187" s="20"/>
      <c r="HT187" s="20"/>
      <c r="HU187" s="20"/>
      <c r="HV187" s="20"/>
      <c r="HW187" s="20"/>
      <c r="HX187" s="20"/>
      <c r="HY187" s="20"/>
      <c r="HZ187" s="20"/>
      <c r="IA187" s="20"/>
      <c r="IB187" s="20"/>
      <c r="IC187" s="20"/>
      <c r="ID187" s="20"/>
      <c r="IE187" s="20"/>
      <c r="IF187" s="20"/>
      <c r="IG187" s="20"/>
      <c r="IH187" s="20"/>
      <c r="II187" s="20"/>
      <c r="IJ187" s="20"/>
      <c r="IK187" s="20"/>
      <c r="IL187" s="20"/>
      <c r="IM187" s="20"/>
      <c r="IN187" s="20"/>
      <c r="IO187" s="20"/>
      <c r="IP187" s="20"/>
      <c r="IQ187" s="20"/>
      <c r="IR187" s="20"/>
      <c r="IS187" s="20"/>
      <c r="IT187" s="20"/>
      <c r="IU187" s="20"/>
    </row>
    <row r="188" spans="1:255" x14ac:dyDescent="0.2">
      <c r="A188" s="71"/>
      <c r="B188" s="72"/>
      <c r="C188" s="72" t="s">
        <v>616</v>
      </c>
      <c r="D188" s="73" t="s">
        <v>617</v>
      </c>
      <c r="E188" s="74">
        <v>5</v>
      </c>
      <c r="F188" s="75"/>
      <c r="G188" s="76"/>
      <c r="H188" s="75">
        <v>5</v>
      </c>
      <c r="I188" s="88">
        <v>355</v>
      </c>
      <c r="J188" s="77"/>
      <c r="K188" s="78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  <c r="BG188" s="20"/>
      <c r="BH188" s="20"/>
      <c r="BI188" s="20"/>
      <c r="BJ188" s="20"/>
      <c r="BK188" s="20"/>
      <c r="BL188" s="20"/>
      <c r="BM188" s="20"/>
      <c r="BN188" s="20"/>
      <c r="BO188" s="20"/>
      <c r="BP188" s="20"/>
      <c r="BQ188" s="20"/>
      <c r="BR188" s="20"/>
      <c r="BS188" s="20"/>
      <c r="BT188" s="20"/>
      <c r="BU188" s="20"/>
      <c r="BV188" s="20"/>
      <c r="BW188" s="20"/>
      <c r="BX188" s="20"/>
      <c r="BY188" s="20"/>
      <c r="BZ188" s="20"/>
      <c r="CA188" s="20"/>
      <c r="CB188" s="20"/>
      <c r="CC188" s="20"/>
      <c r="CD188" s="20"/>
      <c r="CE188" s="20"/>
      <c r="CF188" s="20"/>
      <c r="CG188" s="20"/>
      <c r="CH188" s="20"/>
      <c r="CI188" s="20"/>
      <c r="CJ188" s="20"/>
      <c r="CK188" s="20"/>
      <c r="CL188" s="20"/>
      <c r="CM188" s="20"/>
      <c r="CN188" s="20"/>
      <c r="CO188" s="20"/>
      <c r="CP188" s="20"/>
      <c r="CQ188" s="20"/>
      <c r="CR188" s="20"/>
      <c r="CS188" s="20"/>
      <c r="CT188" s="20"/>
      <c r="CU188" s="20"/>
      <c r="CV188" s="20"/>
      <c r="CW188" s="20"/>
      <c r="CX188" s="20"/>
      <c r="CY188" s="20"/>
      <c r="CZ188" s="20"/>
      <c r="DA188" s="20"/>
      <c r="DB188" s="20"/>
      <c r="DC188" s="20"/>
      <c r="DD188" s="20"/>
      <c r="DE188" s="20"/>
      <c r="DF188" s="20"/>
      <c r="DG188" s="20"/>
      <c r="DH188" s="20"/>
      <c r="DI188" s="20"/>
      <c r="DJ188" s="20"/>
      <c r="DK188" s="20"/>
      <c r="DL188" s="20"/>
      <c r="DM188" s="20"/>
      <c r="DN188" s="20"/>
      <c r="DO188" s="20"/>
      <c r="DP188" s="20"/>
      <c r="DQ188" s="20"/>
      <c r="DR188" s="20"/>
      <c r="DS188" s="20"/>
      <c r="DT188" s="20"/>
      <c r="DU188" s="20"/>
      <c r="DV188" s="20"/>
      <c r="DW188" s="20"/>
      <c r="DX188" s="20"/>
      <c r="DY188" s="20"/>
      <c r="DZ188" s="20"/>
      <c r="EA188" s="20"/>
      <c r="EB188" s="20"/>
      <c r="EC188" s="20"/>
      <c r="ED188" s="20"/>
      <c r="EE188" s="20"/>
      <c r="EF188" s="20"/>
      <c r="EG188" s="20"/>
      <c r="EH188" s="20"/>
      <c r="EI188" s="20"/>
      <c r="EJ188" s="20"/>
      <c r="EK188" s="20"/>
      <c r="EL188" s="20"/>
      <c r="EM188" s="20"/>
      <c r="EN188" s="20"/>
      <c r="EO188" s="20"/>
      <c r="EP188" s="20"/>
      <c r="EQ188" s="20"/>
      <c r="ER188" s="20"/>
      <c r="ES188" s="20"/>
      <c r="ET188" s="20"/>
      <c r="EU188" s="20"/>
      <c r="EV188" s="20"/>
      <c r="EW188" s="20"/>
      <c r="EX188" s="20"/>
      <c r="EY188" s="20"/>
      <c r="EZ188" s="20"/>
      <c r="FA188" s="20"/>
      <c r="FB188" s="20"/>
      <c r="FC188" s="20"/>
      <c r="FD188" s="20"/>
      <c r="FE188" s="20"/>
      <c r="FF188" s="20"/>
      <c r="FG188" s="20"/>
      <c r="FH188" s="20"/>
      <c r="FI188" s="20"/>
      <c r="FJ188" s="20"/>
      <c r="FK188" s="20"/>
      <c r="FL188" s="20"/>
      <c r="FM188" s="20"/>
      <c r="FN188" s="20"/>
      <c r="FO188" s="20"/>
      <c r="FP188" s="20"/>
      <c r="FQ188" s="20"/>
      <c r="FR188" s="20"/>
      <c r="FS188" s="20"/>
      <c r="FT188" s="20"/>
      <c r="FU188" s="20"/>
      <c r="FV188" s="20"/>
      <c r="FW188" s="20"/>
      <c r="FX188" s="20"/>
      <c r="FY188" s="20"/>
      <c r="FZ188" s="20"/>
      <c r="GA188" s="20"/>
      <c r="GB188" s="20"/>
      <c r="GC188" s="20"/>
      <c r="GD188" s="20"/>
      <c r="GE188" s="20"/>
      <c r="GF188" s="20"/>
      <c r="GG188" s="20"/>
      <c r="GH188" s="20"/>
      <c r="GI188" s="20"/>
      <c r="GJ188" s="20"/>
      <c r="GK188" s="20"/>
      <c r="GL188" s="20"/>
      <c r="GM188" s="20"/>
      <c r="GN188" s="20"/>
      <c r="GO188" s="20"/>
      <c r="GP188" s="20"/>
      <c r="GQ188" s="20"/>
      <c r="GR188" s="20"/>
      <c r="GS188" s="20"/>
      <c r="GT188" s="20"/>
      <c r="GU188" s="20"/>
      <c r="GV188" s="20"/>
      <c r="GW188" s="20"/>
      <c r="GX188" s="20"/>
      <c r="GY188" s="20"/>
      <c r="GZ188" s="20"/>
      <c r="HA188" s="20"/>
      <c r="HB188" s="20"/>
      <c r="HC188" s="20"/>
      <c r="HD188" s="20"/>
      <c r="HE188" s="20"/>
      <c r="HF188" s="20"/>
      <c r="HG188" s="20"/>
      <c r="HH188" s="20"/>
      <c r="HI188" s="20"/>
      <c r="HJ188" s="20"/>
      <c r="HK188" s="20"/>
      <c r="HL188" s="20"/>
      <c r="HM188" s="20"/>
      <c r="HN188" s="20"/>
      <c r="HO188" s="20"/>
      <c r="HP188" s="20"/>
      <c r="HQ188" s="20"/>
      <c r="HR188" s="20"/>
      <c r="HS188" s="20"/>
      <c r="HT188" s="20"/>
      <c r="HU188" s="20"/>
      <c r="HV188" s="20"/>
      <c r="HW188" s="20"/>
      <c r="HX188" s="20"/>
      <c r="HY188" s="20"/>
      <c r="HZ188" s="20"/>
      <c r="IA188" s="20"/>
      <c r="IB188" s="20"/>
      <c r="IC188" s="20"/>
      <c r="ID188" s="20"/>
      <c r="IE188" s="20"/>
      <c r="IF188" s="20"/>
      <c r="IG188" s="20"/>
      <c r="IH188" s="20"/>
      <c r="II188" s="20"/>
      <c r="IJ188" s="20"/>
      <c r="IK188" s="20"/>
      <c r="IL188" s="20"/>
      <c r="IM188" s="20"/>
      <c r="IN188" s="20"/>
      <c r="IO188" s="20"/>
      <c r="IP188" s="20"/>
      <c r="IQ188" s="20"/>
      <c r="IR188" s="20"/>
      <c r="IS188" s="20"/>
      <c r="IT188" s="20"/>
      <c r="IU188" s="20"/>
    </row>
    <row r="189" spans="1:255" x14ac:dyDescent="0.2">
      <c r="A189" s="125" t="s">
        <v>135</v>
      </c>
      <c r="B189" s="131" t="s">
        <v>35</v>
      </c>
      <c r="C189" s="126" t="s">
        <v>136</v>
      </c>
      <c r="D189" s="127" t="s">
        <v>52</v>
      </c>
      <c r="E189" s="128">
        <v>781</v>
      </c>
      <c r="F189" s="100">
        <v>224.34000000000003</v>
      </c>
      <c r="G189" s="96"/>
      <c r="H189" s="100">
        <v>224.34</v>
      </c>
      <c r="I189" s="129">
        <v>19232.71</v>
      </c>
      <c r="J189" s="97">
        <v>9.11</v>
      </c>
      <c r="K189" s="130">
        <v>175210</v>
      </c>
      <c r="L189" s="20"/>
      <c r="M189" s="20"/>
      <c r="N189" s="20"/>
      <c r="O189" s="20"/>
      <c r="P189" s="20"/>
      <c r="Q189" s="20"/>
      <c r="R189" s="20"/>
      <c r="S189" s="20"/>
      <c r="T189" s="20">
        <v>19232.71</v>
      </c>
      <c r="U189" s="20">
        <v>175210</v>
      </c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  <c r="BG189" s="20"/>
      <c r="BH189" s="20"/>
      <c r="BI189" s="20"/>
      <c r="BJ189" s="20"/>
      <c r="BK189" s="20"/>
      <c r="BL189" s="20"/>
      <c r="BM189" s="20"/>
      <c r="BN189" s="20"/>
      <c r="BO189" s="20"/>
      <c r="BP189" s="20"/>
      <c r="BQ189" s="20"/>
      <c r="BR189" s="20"/>
      <c r="BS189" s="20"/>
      <c r="BT189" s="20"/>
      <c r="BU189" s="20"/>
      <c r="BV189" s="20"/>
      <c r="BW189" s="20"/>
      <c r="BX189" s="20"/>
      <c r="BY189" s="20"/>
      <c r="BZ189" s="20"/>
      <c r="CA189" s="20"/>
      <c r="CB189" s="20"/>
      <c r="CC189" s="20"/>
      <c r="CD189" s="20"/>
      <c r="CE189" s="20"/>
      <c r="CF189" s="20"/>
      <c r="CG189" s="20"/>
      <c r="CH189" s="20"/>
      <c r="CI189" s="20"/>
      <c r="CJ189" s="20"/>
      <c r="CK189" s="20"/>
      <c r="CL189" s="20"/>
      <c r="CM189" s="20"/>
      <c r="CN189" s="20"/>
      <c r="CO189" s="20"/>
      <c r="CP189" s="20"/>
      <c r="CQ189" s="20"/>
      <c r="CR189" s="20"/>
      <c r="CS189" s="20"/>
      <c r="CT189" s="20"/>
      <c r="CU189" s="20"/>
      <c r="CV189" s="20">
        <v>1</v>
      </c>
      <c r="CW189" s="20"/>
      <c r="CX189" s="20"/>
      <c r="CY189" s="20"/>
      <c r="CZ189" s="20"/>
      <c r="DA189" s="20"/>
      <c r="DB189" s="20"/>
      <c r="DC189" s="20"/>
      <c r="DD189" s="20"/>
      <c r="DE189" s="20">
        <v>175210</v>
      </c>
      <c r="DF189" s="20"/>
      <c r="DG189" s="20"/>
      <c r="DH189" s="20"/>
      <c r="DI189" s="20"/>
      <c r="DJ189" s="20"/>
      <c r="DK189" s="20">
        <v>19232.71</v>
      </c>
      <c r="DL189" s="20"/>
      <c r="DM189" s="20">
        <v>175210</v>
      </c>
      <c r="DN189" s="20"/>
      <c r="DO189" s="20"/>
      <c r="DP189" s="20"/>
      <c r="DQ189" s="20"/>
      <c r="DR189" s="20"/>
      <c r="DS189" s="20"/>
      <c r="DT189" s="20"/>
      <c r="DU189" s="20"/>
      <c r="DV189" s="20"/>
      <c r="DW189" s="20"/>
      <c r="DX189" s="20"/>
      <c r="DY189" s="20"/>
      <c r="DZ189" s="20"/>
      <c r="EA189" s="20"/>
      <c r="EB189" s="20"/>
      <c r="EC189" s="20"/>
      <c r="ED189" s="20"/>
      <c r="EE189" s="20"/>
      <c r="EF189" s="20"/>
      <c r="EG189" s="20"/>
      <c r="EH189" s="20"/>
      <c r="EI189" s="20"/>
      <c r="EJ189" s="20"/>
      <c r="EK189" s="20"/>
      <c r="EL189" s="20"/>
      <c r="EM189" s="20"/>
      <c r="EN189" s="20"/>
      <c r="EO189" s="20"/>
      <c r="EP189" s="20"/>
      <c r="EQ189" s="20"/>
      <c r="ER189" s="20"/>
      <c r="ES189" s="20"/>
      <c r="ET189" s="20"/>
      <c r="EU189" s="20"/>
      <c r="EV189" s="20"/>
      <c r="EW189" s="20"/>
      <c r="EX189" s="20"/>
      <c r="EY189" s="20"/>
      <c r="EZ189" s="20"/>
      <c r="FA189" s="20"/>
      <c r="FB189" s="20"/>
      <c r="FC189" s="20"/>
      <c r="FD189" s="20"/>
      <c r="FE189" s="20"/>
      <c r="FF189" s="20"/>
      <c r="FG189" s="20"/>
      <c r="FH189" s="20"/>
      <c r="FI189" s="20"/>
      <c r="FJ189" s="20"/>
      <c r="FK189" s="20"/>
      <c r="FL189" s="20"/>
      <c r="FM189" s="20"/>
      <c r="FN189" s="20"/>
      <c r="FO189" s="20"/>
      <c r="FP189" s="20"/>
      <c r="FQ189" s="20"/>
      <c r="FR189" s="20"/>
      <c r="FS189" s="20"/>
      <c r="FT189" s="20"/>
      <c r="FU189" s="20"/>
      <c r="FV189" s="20"/>
      <c r="FW189" s="20"/>
      <c r="FX189" s="20"/>
      <c r="FY189" s="20"/>
      <c r="FZ189" s="20"/>
      <c r="GA189" s="20"/>
      <c r="GB189" s="20"/>
      <c r="GC189" s="20"/>
      <c r="GD189" s="20"/>
      <c r="GE189" s="20"/>
      <c r="GF189" s="20"/>
      <c r="GG189" s="20"/>
      <c r="GH189" s="20"/>
      <c r="GI189" s="20"/>
      <c r="GJ189" s="20">
        <v>19232.71</v>
      </c>
      <c r="GK189" s="20"/>
      <c r="GL189" s="20"/>
      <c r="GM189" s="20"/>
      <c r="GN189" s="20">
        <v>19232.71</v>
      </c>
      <c r="GO189" s="20"/>
      <c r="GP189" s="20">
        <v>19232.71</v>
      </c>
      <c r="GQ189" s="20">
        <v>19232.71</v>
      </c>
      <c r="GR189" s="20"/>
      <c r="GS189" s="20">
        <v>19232.71</v>
      </c>
      <c r="GT189" s="20"/>
      <c r="GU189" s="20"/>
      <c r="GV189" s="20"/>
      <c r="GW189" s="20"/>
      <c r="GX189" s="20"/>
      <c r="GY189" s="20"/>
      <c r="GZ189" s="20"/>
      <c r="HA189" s="20"/>
      <c r="HB189" s="20">
        <v>19232.71</v>
      </c>
      <c r="HC189" s="20"/>
      <c r="HD189" s="20"/>
      <c r="HE189" s="20"/>
      <c r="HF189" s="20">
        <v>19232.71</v>
      </c>
      <c r="HG189" s="20"/>
      <c r="HH189" s="20"/>
      <c r="HI189" s="20"/>
      <c r="HJ189" s="20"/>
      <c r="HK189" s="20"/>
      <c r="HL189" s="20">
        <v>19232.71</v>
      </c>
      <c r="HM189" s="20"/>
      <c r="HN189" s="20">
        <v>19232.71</v>
      </c>
      <c r="HO189" s="20"/>
      <c r="HP189" s="20"/>
      <c r="HQ189" s="20"/>
      <c r="HR189" s="20"/>
      <c r="HS189" s="20"/>
      <c r="HT189" s="20"/>
      <c r="HU189" s="20"/>
      <c r="HV189" s="20"/>
      <c r="HW189" s="20"/>
      <c r="HX189" s="20"/>
      <c r="HY189" s="20">
        <v>19232.71</v>
      </c>
      <c r="HZ189" s="20"/>
      <c r="IA189" s="20"/>
      <c r="IB189" s="20"/>
      <c r="IC189" s="20"/>
      <c r="ID189" s="20"/>
      <c r="IE189" s="20"/>
      <c r="IF189" s="20"/>
      <c r="IG189" s="20"/>
      <c r="IH189" s="20"/>
      <c r="II189" s="20"/>
      <c r="IJ189" s="20"/>
      <c r="IK189" s="20"/>
      <c r="IL189" s="20"/>
      <c r="IM189" s="20"/>
      <c r="IN189" s="20"/>
      <c r="IO189" s="20"/>
      <c r="IP189" s="20"/>
      <c r="IQ189" s="20"/>
      <c r="IR189" s="20"/>
      <c r="IS189" s="20"/>
      <c r="IT189" s="20"/>
      <c r="IU189" s="20"/>
    </row>
    <row r="190" spans="1:255" x14ac:dyDescent="0.2">
      <c r="A190" s="58"/>
      <c r="B190" s="101" t="s">
        <v>619</v>
      </c>
      <c r="C190" s="101" t="s">
        <v>646</v>
      </c>
      <c r="D190" s="57"/>
      <c r="E190" s="57"/>
      <c r="F190" s="57"/>
      <c r="G190" s="57"/>
      <c r="H190" s="57"/>
      <c r="I190" s="57"/>
      <c r="J190" s="57"/>
      <c r="K190" s="59"/>
    </row>
    <row r="191" spans="1:255" ht="36" x14ac:dyDescent="0.2">
      <c r="A191" s="133" t="s">
        <v>139</v>
      </c>
      <c r="B191" s="134" t="s">
        <v>140</v>
      </c>
      <c r="C191" s="135" t="s">
        <v>141</v>
      </c>
      <c r="D191" s="136" t="s">
        <v>142</v>
      </c>
      <c r="E191" s="137">
        <v>-106.5</v>
      </c>
      <c r="F191" s="138">
        <v>65.58</v>
      </c>
      <c r="G191" s="65"/>
      <c r="H191" s="138">
        <v>65.58</v>
      </c>
      <c r="I191" s="138">
        <v>-6984.27</v>
      </c>
      <c r="J191" s="66">
        <v>9.11</v>
      </c>
      <c r="K191" s="139">
        <v>-63627</v>
      </c>
      <c r="L191" s="20"/>
      <c r="M191" s="20"/>
      <c r="N191" s="20"/>
      <c r="O191" s="20"/>
      <c r="P191" s="20"/>
      <c r="Q191" s="20"/>
      <c r="R191" s="20"/>
      <c r="S191" s="20"/>
      <c r="T191" s="20">
        <v>-6984.27</v>
      </c>
      <c r="U191" s="20">
        <v>-63627</v>
      </c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  <c r="AY191" s="20"/>
      <c r="AZ191" s="20"/>
      <c r="BA191" s="20"/>
      <c r="BB191" s="20"/>
      <c r="BC191" s="20"/>
      <c r="BD191" s="20"/>
      <c r="BE191" s="20"/>
      <c r="BF191" s="20"/>
      <c r="BG191" s="20"/>
      <c r="BH191" s="20"/>
      <c r="BI191" s="20"/>
      <c r="BJ191" s="20"/>
      <c r="BK191" s="20"/>
      <c r="BL191" s="20"/>
      <c r="BM191" s="20"/>
      <c r="BN191" s="20"/>
      <c r="BO191" s="20"/>
      <c r="BP191" s="20"/>
      <c r="BQ191" s="20"/>
      <c r="BR191" s="20"/>
      <c r="BS191" s="20"/>
      <c r="BT191" s="20"/>
      <c r="BU191" s="20"/>
      <c r="BV191" s="20"/>
      <c r="BW191" s="20"/>
      <c r="BX191" s="20"/>
      <c r="BY191" s="20"/>
      <c r="BZ191" s="20"/>
      <c r="CA191" s="20"/>
      <c r="CB191" s="20"/>
      <c r="CC191" s="20"/>
      <c r="CD191" s="20"/>
      <c r="CE191" s="20"/>
      <c r="CF191" s="20"/>
      <c r="CG191" s="20"/>
      <c r="CH191" s="20"/>
      <c r="CI191" s="20"/>
      <c r="CJ191" s="20"/>
      <c r="CK191" s="20"/>
      <c r="CL191" s="20"/>
      <c r="CM191" s="20"/>
      <c r="CN191" s="20"/>
      <c r="CO191" s="20"/>
      <c r="CP191" s="20"/>
      <c r="CQ191" s="20"/>
      <c r="CR191" s="20"/>
      <c r="CS191" s="20"/>
      <c r="CT191" s="20"/>
      <c r="CU191" s="20"/>
      <c r="CV191" s="20">
        <v>1</v>
      </c>
      <c r="CW191" s="20"/>
      <c r="CX191" s="20"/>
      <c r="CY191" s="20"/>
      <c r="CZ191" s="20"/>
      <c r="DA191" s="20"/>
      <c r="DB191" s="20"/>
      <c r="DC191" s="20"/>
      <c r="DD191" s="20"/>
      <c r="DE191" s="20"/>
      <c r="DF191" s="20"/>
      <c r="DG191" s="20"/>
      <c r="DH191" s="20"/>
      <c r="DI191" s="20"/>
      <c r="DJ191" s="20"/>
      <c r="DK191" s="20">
        <v>-6984.27</v>
      </c>
      <c r="DL191" s="20"/>
      <c r="DM191" s="20">
        <v>-63627</v>
      </c>
      <c r="DN191" s="20"/>
      <c r="DO191" s="20"/>
      <c r="DP191" s="20"/>
      <c r="DQ191" s="20"/>
      <c r="DR191" s="20"/>
      <c r="DS191" s="20"/>
      <c r="DT191" s="20"/>
      <c r="DU191" s="20"/>
      <c r="DV191" s="20"/>
      <c r="DW191" s="20"/>
      <c r="DX191" s="20"/>
      <c r="DY191" s="20"/>
      <c r="DZ191" s="20"/>
      <c r="EA191" s="20"/>
      <c r="EB191" s="20"/>
      <c r="EC191" s="20"/>
      <c r="ED191" s="20"/>
      <c r="EE191" s="20"/>
      <c r="EF191" s="20"/>
      <c r="EG191" s="20"/>
      <c r="EH191" s="20"/>
      <c r="EI191" s="20"/>
      <c r="EJ191" s="20"/>
      <c r="EK191" s="20"/>
      <c r="EL191" s="20"/>
      <c r="EM191" s="20"/>
      <c r="EN191" s="20"/>
      <c r="EO191" s="20"/>
      <c r="EP191" s="20"/>
      <c r="EQ191" s="20"/>
      <c r="ER191" s="20"/>
      <c r="ES191" s="20"/>
      <c r="ET191" s="20"/>
      <c r="EU191" s="20"/>
      <c r="EV191" s="20"/>
      <c r="EW191" s="20"/>
      <c r="EX191" s="20"/>
      <c r="EY191" s="20"/>
      <c r="EZ191" s="20"/>
      <c r="FA191" s="20"/>
      <c r="FB191" s="20"/>
      <c r="FC191" s="20"/>
      <c r="FD191" s="20"/>
      <c r="FE191" s="20"/>
      <c r="FF191" s="20"/>
      <c r="FG191" s="20"/>
      <c r="FH191" s="20"/>
      <c r="FI191" s="20"/>
      <c r="FJ191" s="20"/>
      <c r="FK191" s="20"/>
      <c r="FL191" s="20"/>
      <c r="FM191" s="20"/>
      <c r="FN191" s="20"/>
      <c r="FO191" s="20"/>
      <c r="FP191" s="20"/>
      <c r="FQ191" s="20"/>
      <c r="FR191" s="20"/>
      <c r="FS191" s="20"/>
      <c r="FT191" s="20"/>
      <c r="FU191" s="20"/>
      <c r="FV191" s="20"/>
      <c r="FW191" s="20"/>
      <c r="FX191" s="20"/>
      <c r="FY191" s="20"/>
      <c r="FZ191" s="20"/>
      <c r="GA191" s="20"/>
      <c r="GB191" s="20"/>
      <c r="GC191" s="20"/>
      <c r="GD191" s="20"/>
      <c r="GE191" s="20"/>
      <c r="GF191" s="20"/>
      <c r="GG191" s="20"/>
      <c r="GH191" s="20"/>
      <c r="GI191" s="20"/>
      <c r="GJ191" s="20">
        <v>-6984.27</v>
      </c>
      <c r="GK191" s="20"/>
      <c r="GL191" s="20"/>
      <c r="GM191" s="20"/>
      <c r="GN191" s="20">
        <v>-6984.27</v>
      </c>
      <c r="GO191" s="20"/>
      <c r="GP191" s="20">
        <v>-6984.27</v>
      </c>
      <c r="GQ191" s="20">
        <v>-6984.27</v>
      </c>
      <c r="GR191" s="20"/>
      <c r="GS191" s="20">
        <v>-6984.27</v>
      </c>
      <c r="GT191" s="20"/>
      <c r="GU191" s="20"/>
      <c r="GV191" s="20"/>
      <c r="GW191" s="20"/>
      <c r="GX191" s="20"/>
      <c r="GY191" s="20"/>
      <c r="GZ191" s="20"/>
      <c r="HA191" s="20"/>
      <c r="HB191" s="20">
        <v>-6984.27</v>
      </c>
      <c r="HC191" s="20"/>
      <c r="HD191" s="20"/>
      <c r="HE191" s="20"/>
      <c r="HF191" s="20">
        <v>-6984.27</v>
      </c>
      <c r="HG191" s="20"/>
      <c r="HH191" s="20"/>
      <c r="HI191" s="20"/>
      <c r="HJ191" s="20"/>
      <c r="HK191" s="20"/>
      <c r="HL191" s="20">
        <v>-6984.27</v>
      </c>
      <c r="HM191" s="20"/>
      <c r="HN191" s="20">
        <v>-6984.27</v>
      </c>
      <c r="HO191" s="20"/>
      <c r="HP191" s="20"/>
      <c r="HQ191" s="20"/>
      <c r="HR191" s="20"/>
      <c r="HS191" s="20"/>
      <c r="HT191" s="20"/>
      <c r="HU191" s="20"/>
      <c r="HV191" s="20"/>
      <c r="HW191" s="20"/>
      <c r="HX191" s="20"/>
      <c r="HY191" s="20"/>
      <c r="HZ191" s="20"/>
      <c r="IA191" s="20"/>
      <c r="IB191" s="20"/>
      <c r="IC191" s="20"/>
      <c r="ID191" s="20"/>
      <c r="IE191" s="20"/>
      <c r="IF191" s="20"/>
      <c r="IG191" s="20"/>
      <c r="IH191" s="20"/>
      <c r="II191" s="20"/>
      <c r="IJ191" s="20"/>
      <c r="IK191" s="20"/>
      <c r="IL191" s="20"/>
      <c r="IM191" s="20"/>
      <c r="IN191" s="20"/>
      <c r="IO191" s="20"/>
      <c r="IP191" s="20"/>
      <c r="IQ191" s="20"/>
      <c r="IR191" s="20"/>
      <c r="IS191" s="20"/>
      <c r="IT191" s="20"/>
      <c r="IU191" s="20"/>
    </row>
    <row r="192" spans="1:255" x14ac:dyDescent="0.2">
      <c r="A192" s="125" t="s">
        <v>144</v>
      </c>
      <c r="B192" s="131" t="s">
        <v>145</v>
      </c>
      <c r="C192" s="126" t="s">
        <v>146</v>
      </c>
      <c r="D192" s="127" t="s">
        <v>142</v>
      </c>
      <c r="E192" s="128">
        <v>-4.0469999999999997</v>
      </c>
      <c r="F192" s="129">
        <v>200.58</v>
      </c>
      <c r="G192" s="96"/>
      <c r="H192" s="129">
        <v>200.58</v>
      </c>
      <c r="I192" s="129">
        <v>-811.75</v>
      </c>
      <c r="J192" s="97">
        <v>9.11</v>
      </c>
      <c r="K192" s="130">
        <v>-7395</v>
      </c>
      <c r="L192" s="20"/>
      <c r="M192" s="20"/>
      <c r="N192" s="20"/>
      <c r="O192" s="20"/>
      <c r="P192" s="20"/>
      <c r="Q192" s="20"/>
      <c r="R192" s="20"/>
      <c r="S192" s="20"/>
      <c r="T192" s="20">
        <v>-811.75</v>
      </c>
      <c r="U192" s="20">
        <v>-7395</v>
      </c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  <c r="BN192" s="20"/>
      <c r="BO192" s="20"/>
      <c r="BP192" s="20"/>
      <c r="BQ192" s="20"/>
      <c r="BR192" s="20"/>
      <c r="BS192" s="20"/>
      <c r="BT192" s="20"/>
      <c r="BU192" s="20"/>
      <c r="BV192" s="20"/>
      <c r="BW192" s="20"/>
      <c r="BX192" s="20"/>
      <c r="BY192" s="20"/>
      <c r="BZ192" s="20"/>
      <c r="CA192" s="20"/>
      <c r="CB192" s="20"/>
      <c r="CC192" s="20"/>
      <c r="CD192" s="20"/>
      <c r="CE192" s="20"/>
      <c r="CF192" s="20"/>
      <c r="CG192" s="20"/>
      <c r="CH192" s="20"/>
      <c r="CI192" s="20"/>
      <c r="CJ192" s="20"/>
      <c r="CK192" s="20"/>
      <c r="CL192" s="20"/>
      <c r="CM192" s="20"/>
      <c r="CN192" s="20"/>
      <c r="CO192" s="20"/>
      <c r="CP192" s="20"/>
      <c r="CQ192" s="20"/>
      <c r="CR192" s="20"/>
      <c r="CS192" s="20"/>
      <c r="CT192" s="20"/>
      <c r="CU192" s="20"/>
      <c r="CV192" s="20">
        <v>1</v>
      </c>
      <c r="CW192" s="20"/>
      <c r="CX192" s="20"/>
      <c r="CY192" s="20"/>
      <c r="CZ192" s="20"/>
      <c r="DA192" s="20"/>
      <c r="DB192" s="20"/>
      <c r="DC192" s="20"/>
      <c r="DD192" s="20"/>
      <c r="DE192" s="20"/>
      <c r="DF192" s="20"/>
      <c r="DG192" s="20"/>
      <c r="DH192" s="20"/>
      <c r="DI192" s="20"/>
      <c r="DJ192" s="20"/>
      <c r="DK192" s="20">
        <v>-811.75</v>
      </c>
      <c r="DL192" s="20"/>
      <c r="DM192" s="20">
        <v>-7395</v>
      </c>
      <c r="DN192" s="20"/>
      <c r="DO192" s="20"/>
      <c r="DP192" s="20"/>
      <c r="DQ192" s="20"/>
      <c r="DR192" s="20"/>
      <c r="DS192" s="20"/>
      <c r="DT192" s="20"/>
      <c r="DU192" s="20"/>
      <c r="DV192" s="20"/>
      <c r="DW192" s="20"/>
      <c r="DX192" s="20"/>
      <c r="DY192" s="20"/>
      <c r="DZ192" s="20"/>
      <c r="EA192" s="20"/>
      <c r="EB192" s="20"/>
      <c r="EC192" s="20"/>
      <c r="ED192" s="20"/>
      <c r="EE192" s="20"/>
      <c r="EF192" s="20"/>
      <c r="EG192" s="20"/>
      <c r="EH192" s="20"/>
      <c r="EI192" s="20"/>
      <c r="EJ192" s="20"/>
      <c r="EK192" s="20"/>
      <c r="EL192" s="20"/>
      <c r="EM192" s="20"/>
      <c r="EN192" s="20"/>
      <c r="EO192" s="20"/>
      <c r="EP192" s="20"/>
      <c r="EQ192" s="20"/>
      <c r="ER192" s="20"/>
      <c r="ES192" s="20"/>
      <c r="ET192" s="20"/>
      <c r="EU192" s="20"/>
      <c r="EV192" s="20"/>
      <c r="EW192" s="20"/>
      <c r="EX192" s="20"/>
      <c r="EY192" s="20"/>
      <c r="EZ192" s="20"/>
      <c r="FA192" s="20"/>
      <c r="FB192" s="20"/>
      <c r="FC192" s="20"/>
      <c r="FD192" s="20"/>
      <c r="FE192" s="20"/>
      <c r="FF192" s="20"/>
      <c r="FG192" s="20"/>
      <c r="FH192" s="20"/>
      <c r="FI192" s="20"/>
      <c r="FJ192" s="20"/>
      <c r="FK192" s="20"/>
      <c r="FL192" s="20"/>
      <c r="FM192" s="20"/>
      <c r="FN192" s="20"/>
      <c r="FO192" s="20"/>
      <c r="FP192" s="20"/>
      <c r="FQ192" s="20"/>
      <c r="FR192" s="20"/>
      <c r="FS192" s="20"/>
      <c r="FT192" s="20"/>
      <c r="FU192" s="20"/>
      <c r="FV192" s="20"/>
      <c r="FW192" s="20"/>
      <c r="FX192" s="20"/>
      <c r="FY192" s="20"/>
      <c r="FZ192" s="20"/>
      <c r="GA192" s="20"/>
      <c r="GB192" s="20"/>
      <c r="GC192" s="20"/>
      <c r="GD192" s="20"/>
      <c r="GE192" s="20"/>
      <c r="GF192" s="20"/>
      <c r="GG192" s="20"/>
      <c r="GH192" s="20"/>
      <c r="GI192" s="20"/>
      <c r="GJ192" s="20">
        <v>-811.75</v>
      </c>
      <c r="GK192" s="20"/>
      <c r="GL192" s="20"/>
      <c r="GM192" s="20"/>
      <c r="GN192" s="20">
        <v>-811.75</v>
      </c>
      <c r="GO192" s="20"/>
      <c r="GP192" s="20">
        <v>-811.75</v>
      </c>
      <c r="GQ192" s="20">
        <v>-811.75</v>
      </c>
      <c r="GR192" s="20"/>
      <c r="GS192" s="20">
        <v>-811.75</v>
      </c>
      <c r="GT192" s="20"/>
      <c r="GU192" s="20"/>
      <c r="GV192" s="20"/>
      <c r="GW192" s="20"/>
      <c r="GX192" s="20"/>
      <c r="GY192" s="20"/>
      <c r="GZ192" s="20"/>
      <c r="HA192" s="20"/>
      <c r="HB192" s="20">
        <v>-811.75</v>
      </c>
      <c r="HC192" s="20"/>
      <c r="HD192" s="20"/>
      <c r="HE192" s="20"/>
      <c r="HF192" s="20">
        <v>-811.75</v>
      </c>
      <c r="HG192" s="20"/>
      <c r="HH192" s="20"/>
      <c r="HI192" s="20"/>
      <c r="HJ192" s="20"/>
      <c r="HK192" s="20"/>
      <c r="HL192" s="20">
        <v>-811.75</v>
      </c>
      <c r="HM192" s="20"/>
      <c r="HN192" s="20">
        <v>-811.75</v>
      </c>
      <c r="HO192" s="20"/>
      <c r="HP192" s="20"/>
      <c r="HQ192" s="20"/>
      <c r="HR192" s="20"/>
      <c r="HS192" s="20"/>
      <c r="HT192" s="20"/>
      <c r="HU192" s="20"/>
      <c r="HV192" s="20"/>
      <c r="HW192" s="20"/>
      <c r="HX192" s="20"/>
      <c r="HY192" s="20"/>
      <c r="HZ192" s="20"/>
      <c r="IA192" s="20"/>
      <c r="IB192" s="20"/>
      <c r="IC192" s="20"/>
      <c r="ID192" s="20"/>
      <c r="IE192" s="20"/>
      <c r="IF192" s="20"/>
      <c r="IG192" s="20"/>
      <c r="IH192" s="20"/>
      <c r="II192" s="20"/>
      <c r="IJ192" s="20"/>
      <c r="IK192" s="20"/>
      <c r="IL192" s="20"/>
      <c r="IM192" s="20"/>
      <c r="IN192" s="20"/>
      <c r="IO192" s="20"/>
      <c r="IP192" s="20"/>
      <c r="IQ192" s="20"/>
      <c r="IR192" s="20"/>
      <c r="IS192" s="20"/>
      <c r="IT192" s="20"/>
      <c r="IU192" s="20"/>
    </row>
    <row r="193" spans="1:255" ht="13.5" thickBot="1" x14ac:dyDescent="0.25">
      <c r="A193" s="140"/>
      <c r="B193" s="141"/>
      <c r="C193" s="141" t="s">
        <v>632</v>
      </c>
      <c r="D193" s="141"/>
      <c r="E193" s="141"/>
      <c r="F193" s="141"/>
      <c r="G193" s="141"/>
      <c r="H193" s="191">
        <v>23492.489999999998</v>
      </c>
      <c r="I193" s="192"/>
      <c r="J193" s="191">
        <v>214016</v>
      </c>
      <c r="K193" s="193"/>
      <c r="L193" s="132"/>
      <c r="M193" s="132"/>
      <c r="N193" s="132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  <c r="BL193" s="20"/>
      <c r="BM193" s="20"/>
      <c r="BN193" s="20"/>
      <c r="BO193" s="20"/>
      <c r="BP193" s="20"/>
      <c r="BQ193" s="20"/>
      <c r="BR193" s="20"/>
      <c r="BS193" s="20"/>
      <c r="BT193" s="20"/>
      <c r="BU193" s="20"/>
      <c r="BV193" s="20"/>
      <c r="BW193" s="20"/>
      <c r="BX193" s="20"/>
      <c r="BY193" s="20"/>
      <c r="BZ193" s="20"/>
      <c r="CA193" s="20"/>
      <c r="CB193" s="20"/>
      <c r="CC193" s="20"/>
      <c r="CD193" s="20"/>
      <c r="CE193" s="20"/>
      <c r="CF193" s="20"/>
      <c r="CG193" s="20"/>
      <c r="CH193" s="20"/>
      <c r="CI193" s="20"/>
      <c r="CJ193" s="20"/>
      <c r="CK193" s="20"/>
      <c r="CL193" s="20"/>
      <c r="CM193" s="20"/>
      <c r="CN193" s="20"/>
      <c r="CO193" s="20"/>
      <c r="CP193" s="20"/>
      <c r="CQ193" s="20"/>
      <c r="CR193" s="20"/>
      <c r="CS193" s="20"/>
      <c r="CT193" s="20"/>
      <c r="CU193" s="20"/>
      <c r="CV193" s="20"/>
      <c r="CW193" s="20"/>
      <c r="CX193" s="20"/>
      <c r="CY193" s="20"/>
      <c r="CZ193" s="20"/>
      <c r="DA193" s="20"/>
      <c r="DB193" s="20"/>
      <c r="DC193" s="20"/>
      <c r="DD193" s="20"/>
      <c r="DE193" s="20"/>
      <c r="DF193" s="20"/>
      <c r="DG193" s="20"/>
      <c r="DH193" s="20"/>
      <c r="DI193" s="20"/>
      <c r="DJ193" s="20"/>
      <c r="DK193" s="20"/>
      <c r="DL193" s="20"/>
      <c r="DM193" s="20"/>
      <c r="DN193" s="20"/>
      <c r="DO193" s="20"/>
      <c r="DP193" s="20"/>
      <c r="DQ193" s="20"/>
      <c r="DR193" s="20"/>
      <c r="DS193" s="20"/>
      <c r="DT193" s="20"/>
      <c r="DU193" s="20"/>
      <c r="DV193" s="20"/>
      <c r="DW193" s="20"/>
      <c r="DX193" s="20"/>
      <c r="DY193" s="20"/>
      <c r="DZ193" s="20"/>
      <c r="EA193" s="20"/>
      <c r="EB193" s="20"/>
      <c r="EC193" s="20"/>
      <c r="ED193" s="20"/>
      <c r="EE193" s="20"/>
      <c r="EF193" s="20"/>
      <c r="EG193" s="20"/>
      <c r="EH193" s="20"/>
      <c r="EI193" s="20"/>
      <c r="EJ193" s="20"/>
      <c r="EK193" s="20"/>
      <c r="EL193" s="20"/>
      <c r="EM193" s="20"/>
      <c r="EN193" s="20"/>
      <c r="EO193" s="20"/>
      <c r="EP193" s="20"/>
      <c r="EQ193" s="20"/>
      <c r="ER193" s="20"/>
      <c r="ES193" s="20"/>
      <c r="ET193" s="20"/>
      <c r="EU193" s="20"/>
      <c r="EV193" s="20"/>
      <c r="EW193" s="20"/>
      <c r="EX193" s="20"/>
      <c r="EY193" s="20"/>
      <c r="EZ193" s="20"/>
      <c r="FA193" s="20"/>
      <c r="FB193" s="20"/>
      <c r="FC193" s="20"/>
      <c r="FD193" s="20"/>
      <c r="FE193" s="20"/>
      <c r="FF193" s="20"/>
      <c r="FG193" s="20"/>
      <c r="FH193" s="20"/>
      <c r="FI193" s="20"/>
      <c r="FJ193" s="20"/>
      <c r="FK193" s="20"/>
      <c r="FL193" s="20"/>
      <c r="FM193" s="20"/>
      <c r="FN193" s="20"/>
      <c r="FO193" s="20"/>
      <c r="FP193" s="20"/>
      <c r="FQ193" s="20"/>
      <c r="FR193" s="20"/>
      <c r="FS193" s="20"/>
      <c r="FT193" s="20"/>
      <c r="FU193" s="20"/>
      <c r="FV193" s="20"/>
      <c r="FW193" s="20"/>
      <c r="FX193" s="20"/>
      <c r="FY193" s="20"/>
      <c r="FZ193" s="20"/>
      <c r="GA193" s="20"/>
      <c r="GB193" s="20"/>
      <c r="GC193" s="20"/>
      <c r="GD193" s="20"/>
      <c r="GE193" s="20"/>
      <c r="GF193" s="20"/>
      <c r="GG193" s="20"/>
      <c r="GH193" s="20"/>
      <c r="GI193" s="20"/>
      <c r="GJ193" s="20"/>
      <c r="GK193" s="20"/>
      <c r="GL193" s="20"/>
      <c r="GM193" s="20"/>
      <c r="GN193" s="20"/>
      <c r="GO193" s="20"/>
      <c r="GP193" s="20"/>
      <c r="GQ193" s="20"/>
      <c r="GR193" s="20"/>
      <c r="GS193" s="20"/>
      <c r="GT193" s="20"/>
      <c r="GU193" s="20"/>
      <c r="GV193" s="20"/>
      <c r="GW193" s="20"/>
      <c r="GX193" s="20"/>
      <c r="GY193" s="20"/>
      <c r="GZ193" s="20"/>
      <c r="HA193" s="20"/>
      <c r="HB193" s="20"/>
      <c r="HC193" s="20"/>
      <c r="HD193" s="20"/>
      <c r="HE193" s="20"/>
      <c r="HF193" s="20"/>
      <c r="HG193" s="20"/>
      <c r="HH193" s="20"/>
      <c r="HI193" s="20"/>
      <c r="HJ193" s="20"/>
      <c r="HK193" s="20"/>
      <c r="HL193" s="20"/>
      <c r="HM193" s="20"/>
      <c r="HN193" s="20"/>
      <c r="HO193" s="20"/>
      <c r="HP193" s="20"/>
      <c r="HQ193" s="20"/>
      <c r="HR193" s="20"/>
      <c r="HS193" s="20"/>
      <c r="HT193" s="20"/>
      <c r="HU193" s="20"/>
      <c r="HV193" s="20"/>
      <c r="HW193" s="20"/>
      <c r="HX193" s="20"/>
      <c r="HY193" s="20"/>
      <c r="HZ193" s="20"/>
      <c r="IA193" s="20"/>
      <c r="IB193" s="20"/>
      <c r="IC193" s="20"/>
      <c r="ID193" s="20"/>
      <c r="IE193" s="20"/>
      <c r="IF193" s="20"/>
      <c r="IG193" s="20"/>
      <c r="IH193" s="20"/>
      <c r="II193" s="20"/>
      <c r="IJ193" s="20"/>
      <c r="IK193" s="20"/>
      <c r="IL193" s="20"/>
      <c r="IM193" s="20"/>
      <c r="IN193" s="20"/>
      <c r="IO193" s="20"/>
      <c r="IP193" s="20"/>
      <c r="IQ193" s="20"/>
      <c r="IR193" s="20"/>
      <c r="IS193" s="20"/>
      <c r="IT193" s="20"/>
      <c r="IU193" s="20"/>
    </row>
    <row r="194" spans="1:255" x14ac:dyDescent="0.2">
      <c r="A194" s="113"/>
      <c r="B194" s="112"/>
      <c r="C194" s="112" t="s">
        <v>622</v>
      </c>
      <c r="D194" s="112"/>
      <c r="E194" s="112"/>
      <c r="F194" s="112"/>
      <c r="G194" s="112"/>
      <c r="H194" s="185">
        <v>34911.899999999994</v>
      </c>
      <c r="I194" s="186"/>
      <c r="J194" s="185">
        <v>554921</v>
      </c>
      <c r="K194" s="187"/>
      <c r="O194" s="20"/>
      <c r="P194" s="20"/>
      <c r="Q194" s="20"/>
      <c r="R194" s="20">
        <v>34911.899999999994</v>
      </c>
      <c r="S194" s="20">
        <v>554921</v>
      </c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  <c r="BL194" s="20"/>
      <c r="BM194" s="20"/>
      <c r="BN194" s="20"/>
      <c r="BO194" s="20"/>
      <c r="BP194" s="20"/>
      <c r="BQ194" s="20"/>
      <c r="BR194" s="20"/>
      <c r="BS194" s="20"/>
      <c r="BT194" s="20"/>
      <c r="BU194" s="20"/>
      <c r="BV194" s="20"/>
      <c r="BW194" s="20"/>
      <c r="BX194" s="20"/>
      <c r="BY194" s="20"/>
      <c r="BZ194" s="20"/>
      <c r="CA194" s="20"/>
      <c r="CB194" s="20"/>
      <c r="CC194" s="20"/>
      <c r="CD194" s="20"/>
      <c r="CE194" s="20"/>
      <c r="CF194" s="20"/>
      <c r="CG194" s="20"/>
      <c r="CH194" s="20"/>
      <c r="CI194" s="20"/>
      <c r="CJ194" s="20"/>
      <c r="CK194" s="20"/>
      <c r="CL194" s="20"/>
      <c r="CM194" s="20"/>
      <c r="CN194" s="20"/>
      <c r="CO194" s="20"/>
      <c r="CP194" s="20"/>
      <c r="CQ194" s="20"/>
      <c r="CR194" s="20"/>
      <c r="CS194" s="20"/>
      <c r="CT194" s="20"/>
      <c r="CU194" s="20"/>
      <c r="CV194" s="20"/>
      <c r="CW194" s="20"/>
      <c r="CX194" s="20"/>
      <c r="CY194" s="20"/>
      <c r="CZ194" s="20"/>
      <c r="DA194" s="20"/>
      <c r="DB194" s="20"/>
      <c r="DC194" s="20"/>
      <c r="DD194" s="20"/>
      <c r="DE194" s="20"/>
      <c r="DF194" s="20"/>
      <c r="DG194" s="20"/>
      <c r="DH194" s="20"/>
      <c r="DI194" s="20"/>
      <c r="DJ194" s="20"/>
      <c r="DK194" s="20"/>
      <c r="DL194" s="20"/>
      <c r="DM194" s="20"/>
      <c r="DN194" s="20"/>
      <c r="DO194" s="20"/>
      <c r="DP194" s="20"/>
      <c r="DQ194" s="20"/>
      <c r="DR194" s="20"/>
      <c r="DS194" s="20"/>
      <c r="DT194" s="20"/>
      <c r="DU194" s="20"/>
      <c r="DV194" s="20"/>
      <c r="DW194" s="20"/>
      <c r="DX194" s="20"/>
      <c r="DY194" s="20"/>
      <c r="DZ194" s="20"/>
      <c r="EA194" s="20"/>
      <c r="EB194" s="20"/>
      <c r="EC194" s="20"/>
      <c r="ED194" s="20"/>
      <c r="EE194" s="20"/>
      <c r="EF194" s="20"/>
      <c r="EG194" s="20"/>
      <c r="EH194" s="20"/>
      <c r="EI194" s="20"/>
      <c r="EJ194" s="20"/>
      <c r="EK194" s="20"/>
      <c r="EL194" s="20"/>
      <c r="EM194" s="20"/>
      <c r="EN194" s="20"/>
      <c r="EO194" s="20"/>
      <c r="EP194" s="20"/>
      <c r="EQ194" s="20"/>
      <c r="ER194" s="20"/>
      <c r="ES194" s="20"/>
      <c r="ET194" s="20"/>
      <c r="EU194" s="20"/>
      <c r="EV194" s="20"/>
      <c r="EW194" s="20"/>
      <c r="EX194" s="20"/>
      <c r="EY194" s="20"/>
      <c r="EZ194" s="20"/>
      <c r="FA194" s="20"/>
      <c r="FB194" s="20"/>
      <c r="FC194" s="20"/>
      <c r="FD194" s="20"/>
      <c r="FE194" s="20"/>
      <c r="FF194" s="20"/>
      <c r="FG194" s="20"/>
      <c r="FH194" s="20"/>
      <c r="FI194" s="20"/>
      <c r="FJ194" s="20"/>
      <c r="FK194" s="20"/>
      <c r="FL194" s="20"/>
      <c r="FM194" s="20"/>
      <c r="FN194" s="20"/>
      <c r="FO194" s="20"/>
      <c r="FP194" s="20"/>
      <c r="FQ194" s="20"/>
      <c r="FR194" s="20"/>
      <c r="FS194" s="20"/>
      <c r="FT194" s="20"/>
      <c r="FU194" s="20"/>
      <c r="FV194" s="20"/>
      <c r="FW194" s="20"/>
      <c r="FX194" s="20"/>
      <c r="FY194" s="20"/>
      <c r="FZ194" s="20"/>
      <c r="GA194" s="20"/>
      <c r="GB194" s="20"/>
      <c r="GC194" s="20"/>
      <c r="GD194" s="20"/>
      <c r="GE194" s="20"/>
      <c r="GF194" s="20"/>
      <c r="GG194" s="20"/>
      <c r="GH194" s="20"/>
      <c r="GI194" s="20"/>
      <c r="GJ194" s="20"/>
      <c r="GK194" s="20"/>
      <c r="GL194" s="20"/>
      <c r="GM194" s="20"/>
      <c r="GN194" s="20"/>
      <c r="GO194" s="20"/>
      <c r="GP194" s="20"/>
      <c r="GQ194" s="20"/>
      <c r="GR194" s="20"/>
      <c r="GS194" s="20"/>
      <c r="GT194" s="20"/>
      <c r="GU194" s="20"/>
      <c r="GV194" s="20"/>
      <c r="GW194" s="20"/>
      <c r="GX194" s="20"/>
      <c r="GY194" s="20"/>
      <c r="GZ194" s="20"/>
      <c r="HA194" s="20">
        <v>34911.899999999994</v>
      </c>
      <c r="HB194" s="20"/>
      <c r="HC194" s="20"/>
      <c r="HD194" s="20"/>
      <c r="HE194" s="20"/>
      <c r="HF194" s="20"/>
      <c r="HG194" s="20"/>
      <c r="HH194" s="20"/>
      <c r="HI194" s="20"/>
      <c r="HJ194" s="20"/>
      <c r="HK194" s="20"/>
      <c r="HL194" s="20"/>
      <c r="HM194" s="20"/>
      <c r="HN194" s="20"/>
      <c r="HO194" s="20"/>
      <c r="HP194" s="20"/>
      <c r="HQ194" s="20"/>
      <c r="HR194" s="20"/>
      <c r="HS194" s="20"/>
      <c r="HT194" s="20"/>
      <c r="HU194" s="20"/>
      <c r="HV194" s="20"/>
      <c r="HW194" s="20"/>
      <c r="HX194" s="20"/>
      <c r="HY194" s="20"/>
      <c r="HZ194" s="20"/>
      <c r="IA194" s="20"/>
      <c r="IB194" s="20"/>
      <c r="IC194" s="20"/>
      <c r="ID194" s="20"/>
      <c r="IE194" s="20"/>
      <c r="IF194" s="20"/>
      <c r="IG194" s="20"/>
      <c r="IH194" s="20"/>
      <c r="II194" s="20"/>
      <c r="IJ194" s="20"/>
      <c r="IK194" s="20"/>
      <c r="IL194" s="20"/>
      <c r="IM194" s="20"/>
      <c r="IN194" s="20"/>
      <c r="IO194" s="20"/>
      <c r="IP194" s="20"/>
      <c r="IQ194" s="20"/>
      <c r="IR194" s="20"/>
      <c r="IS194" s="20"/>
      <c r="IT194" s="20"/>
      <c r="IU194" s="20"/>
    </row>
    <row r="195" spans="1:255" ht="13.5" thickBot="1" x14ac:dyDescent="0.25">
      <c r="A195" s="70"/>
      <c r="B195" s="69"/>
      <c r="C195" s="69"/>
      <c r="D195" s="69"/>
      <c r="E195" s="69"/>
      <c r="F195" s="69"/>
      <c r="G195" s="69"/>
      <c r="H195" s="188"/>
      <c r="I195" s="189"/>
      <c r="J195" s="188"/>
      <c r="K195" s="190"/>
    </row>
    <row r="196" spans="1:255" x14ac:dyDescent="0.2">
      <c r="A196" s="142"/>
      <c r="B196" s="142"/>
      <c r="C196" s="143" t="s">
        <v>647</v>
      </c>
      <c r="D196" s="143"/>
      <c r="E196" s="143"/>
      <c r="F196" s="143"/>
      <c r="G196" s="143"/>
      <c r="H196" s="143"/>
      <c r="I196" s="144">
        <v>402307.64</v>
      </c>
      <c r="J196" s="143"/>
      <c r="K196" s="144">
        <v>4077305</v>
      </c>
      <c r="P196" s="20">
        <v>402307.64</v>
      </c>
      <c r="Q196" s="20">
        <v>4077305</v>
      </c>
      <c r="R196" s="20"/>
      <c r="S196" s="20"/>
      <c r="T196" s="20"/>
      <c r="U196" s="20"/>
      <c r="V196" s="20"/>
      <c r="W196" s="20"/>
    </row>
    <row r="198" spans="1:255" x14ac:dyDescent="0.2">
      <c r="C198" s="146" t="s">
        <v>649</v>
      </c>
      <c r="D198" s="146"/>
      <c r="E198" s="146"/>
      <c r="F198" s="146"/>
      <c r="G198" s="146"/>
      <c r="H198" s="146"/>
      <c r="I198" s="146"/>
      <c r="J198" s="146"/>
      <c r="K198" s="146"/>
    </row>
    <row r="199" spans="1:255" x14ac:dyDescent="0.2">
      <c r="C199" s="11" t="s">
        <v>149</v>
      </c>
      <c r="D199" s="11"/>
      <c r="E199" s="11"/>
      <c r="F199" s="11"/>
      <c r="G199" s="11"/>
      <c r="H199" s="11"/>
      <c r="I199" s="147">
        <v>274729.34000000003</v>
      </c>
      <c r="J199" s="11"/>
      <c r="K199" s="147">
        <v>2768301</v>
      </c>
    </row>
    <row r="200" spans="1:255" x14ac:dyDescent="0.2">
      <c r="C200" s="148" t="s">
        <v>649</v>
      </c>
      <c r="D200" s="146"/>
      <c r="E200" s="146"/>
      <c r="F200" s="146"/>
      <c r="G200" s="146"/>
      <c r="H200" s="146"/>
      <c r="I200" s="146"/>
      <c r="J200" s="146"/>
      <c r="K200" s="146"/>
    </row>
    <row r="201" spans="1:255" x14ac:dyDescent="0.2">
      <c r="C201" s="150" t="s">
        <v>650</v>
      </c>
      <c r="D201" s="149"/>
      <c r="E201" s="149"/>
      <c r="F201" s="149"/>
      <c r="G201" s="149"/>
      <c r="H201" s="149"/>
      <c r="I201" s="151">
        <v>10347.950000000001</v>
      </c>
      <c r="J201" s="149"/>
      <c r="K201" s="151">
        <v>345518</v>
      </c>
    </row>
    <row r="202" spans="1:255" x14ac:dyDescent="0.2">
      <c r="C202" s="152" t="s">
        <v>651</v>
      </c>
      <c r="D202" s="146"/>
      <c r="E202" s="146"/>
      <c r="F202" s="146"/>
      <c r="G202" s="146"/>
      <c r="H202" s="146"/>
      <c r="I202" s="146"/>
      <c r="J202" s="146"/>
      <c r="K202" s="146"/>
    </row>
    <row r="203" spans="1:255" hidden="1" x14ac:dyDescent="0.2">
      <c r="C203" s="153" t="s">
        <v>652</v>
      </c>
      <c r="D203" s="149"/>
      <c r="E203" s="149"/>
      <c r="F203" s="149"/>
      <c r="G203" s="149"/>
      <c r="H203" s="149"/>
      <c r="I203" s="151">
        <v>0</v>
      </c>
      <c r="J203" s="149"/>
      <c r="K203" s="151">
        <v>0</v>
      </c>
    </row>
    <row r="204" spans="1:255" hidden="1" x14ac:dyDescent="0.2">
      <c r="C204" s="153" t="s">
        <v>653</v>
      </c>
      <c r="D204" s="149"/>
      <c r="E204" s="149"/>
      <c r="F204" s="149"/>
      <c r="G204" s="149"/>
      <c r="H204" s="149"/>
      <c r="I204" s="151">
        <v>0</v>
      </c>
      <c r="J204" s="149"/>
      <c r="K204" s="151">
        <v>0</v>
      </c>
    </row>
    <row r="205" spans="1:255" hidden="1" x14ac:dyDescent="0.2">
      <c r="C205" s="153" t="s">
        <v>654</v>
      </c>
      <c r="D205" s="149"/>
      <c r="E205" s="149"/>
      <c r="F205" s="149"/>
      <c r="G205" s="149"/>
      <c r="H205" s="149"/>
      <c r="I205" s="151">
        <v>0</v>
      </c>
      <c r="J205" s="149"/>
      <c r="K205" s="151">
        <v>0</v>
      </c>
    </row>
    <row r="206" spans="1:255" hidden="1" x14ac:dyDescent="0.2">
      <c r="C206" s="153" t="s">
        <v>655</v>
      </c>
      <c r="D206" s="149"/>
      <c r="E206" s="149"/>
      <c r="F206" s="149"/>
      <c r="G206" s="149"/>
      <c r="H206" s="149"/>
      <c r="I206" s="151">
        <v>0</v>
      </c>
      <c r="J206" s="149"/>
      <c r="K206" s="151">
        <v>0</v>
      </c>
    </row>
    <row r="207" spans="1:255" hidden="1" x14ac:dyDescent="0.2">
      <c r="C207" s="153" t="s">
        <v>656</v>
      </c>
      <c r="D207" s="149"/>
      <c r="E207" s="149"/>
      <c r="F207" s="149"/>
      <c r="G207" s="149"/>
      <c r="H207" s="149"/>
      <c r="I207" s="151">
        <v>0</v>
      </c>
      <c r="J207" s="149"/>
      <c r="K207" s="151">
        <v>0</v>
      </c>
    </row>
    <row r="208" spans="1:255" hidden="1" x14ac:dyDescent="0.2">
      <c r="C208" s="153" t="s">
        <v>657</v>
      </c>
      <c r="D208" s="149"/>
      <c r="E208" s="149"/>
      <c r="F208" s="149"/>
      <c r="G208" s="149"/>
      <c r="H208" s="149"/>
      <c r="I208" s="151">
        <v>0</v>
      </c>
      <c r="J208" s="149"/>
      <c r="K208" s="151">
        <v>0</v>
      </c>
    </row>
    <row r="209" spans="3:11" hidden="1" x14ac:dyDescent="0.2">
      <c r="C209" s="153" t="s">
        <v>658</v>
      </c>
      <c r="D209" s="149"/>
      <c r="E209" s="149"/>
      <c r="F209" s="149"/>
      <c r="G209" s="149"/>
      <c r="H209" s="149"/>
      <c r="I209" s="151">
        <v>0</v>
      </c>
      <c r="J209" s="149"/>
      <c r="K209" s="151">
        <v>0</v>
      </c>
    </row>
    <row r="210" spans="3:11" hidden="1" x14ac:dyDescent="0.2">
      <c r="C210" s="153" t="s">
        <v>659</v>
      </c>
      <c r="D210" s="149"/>
      <c r="E210" s="149"/>
      <c r="F210" s="149"/>
      <c r="G210" s="149"/>
      <c r="H210" s="149"/>
      <c r="I210" s="151">
        <v>0</v>
      </c>
      <c r="J210" s="149"/>
      <c r="K210" s="151">
        <v>0</v>
      </c>
    </row>
    <row r="211" spans="3:11" hidden="1" x14ac:dyDescent="0.2">
      <c r="C211" s="153" t="s">
        <v>660</v>
      </c>
      <c r="D211" s="149"/>
      <c r="E211" s="149"/>
      <c r="F211" s="149"/>
      <c r="G211" s="149"/>
      <c r="H211" s="149"/>
      <c r="I211" s="151">
        <v>0</v>
      </c>
      <c r="J211" s="149"/>
      <c r="K211" s="151">
        <v>0</v>
      </c>
    </row>
    <row r="212" spans="3:11" hidden="1" x14ac:dyDescent="0.2">
      <c r="C212" s="153" t="s">
        <v>661</v>
      </c>
      <c r="D212" s="149"/>
      <c r="E212" s="149"/>
      <c r="F212" s="149"/>
      <c r="G212" s="149"/>
      <c r="H212" s="149"/>
      <c r="I212" s="151">
        <v>0</v>
      </c>
      <c r="J212" s="149"/>
      <c r="K212" s="151">
        <v>0</v>
      </c>
    </row>
    <row r="213" spans="3:11" hidden="1" x14ac:dyDescent="0.2">
      <c r="C213" s="153" t="s">
        <v>662</v>
      </c>
      <c r="D213" s="149"/>
      <c r="E213" s="149"/>
      <c r="F213" s="149"/>
      <c r="G213" s="149"/>
      <c r="H213" s="149"/>
      <c r="I213" s="151">
        <v>0</v>
      </c>
      <c r="J213" s="149"/>
      <c r="K213" s="151">
        <v>0</v>
      </c>
    </row>
    <row r="214" spans="3:11" hidden="1" x14ac:dyDescent="0.2">
      <c r="C214" s="153" t="s">
        <v>663</v>
      </c>
      <c r="D214" s="149"/>
      <c r="E214" s="149"/>
      <c r="F214" s="149"/>
      <c r="G214" s="149"/>
      <c r="H214" s="149"/>
      <c r="I214" s="151">
        <v>0</v>
      </c>
      <c r="J214" s="149"/>
      <c r="K214" s="151">
        <v>0</v>
      </c>
    </row>
    <row r="215" spans="3:11" hidden="1" x14ac:dyDescent="0.2">
      <c r="C215" s="153" t="s">
        <v>664</v>
      </c>
      <c r="D215" s="149"/>
      <c r="E215" s="149"/>
      <c r="F215" s="149"/>
      <c r="G215" s="149"/>
      <c r="H215" s="149"/>
      <c r="I215" s="151">
        <v>0</v>
      </c>
      <c r="J215" s="149"/>
      <c r="K215" s="151">
        <v>0</v>
      </c>
    </row>
    <row r="216" spans="3:11" hidden="1" x14ac:dyDescent="0.2">
      <c r="C216" s="153" t="s">
        <v>665</v>
      </c>
      <c r="D216" s="149"/>
      <c r="E216" s="149"/>
      <c r="F216" s="149"/>
      <c r="G216" s="149"/>
      <c r="H216" s="149"/>
      <c r="I216" s="151">
        <v>0</v>
      </c>
      <c r="J216" s="149"/>
      <c r="K216" s="151">
        <v>0</v>
      </c>
    </row>
    <row r="217" spans="3:11" hidden="1" x14ac:dyDescent="0.2">
      <c r="C217" s="153" t="s">
        <v>666</v>
      </c>
      <c r="D217" s="149"/>
      <c r="E217" s="149"/>
      <c r="F217" s="149"/>
      <c r="G217" s="149"/>
      <c r="H217" s="149"/>
      <c r="I217" s="151">
        <v>0</v>
      </c>
      <c r="J217" s="149"/>
      <c r="K217" s="151">
        <v>0</v>
      </c>
    </row>
    <row r="218" spans="3:11" x14ac:dyDescent="0.2">
      <c r="C218" s="153" t="s">
        <v>667</v>
      </c>
      <c r="D218" s="149"/>
      <c r="E218" s="149"/>
      <c r="F218" s="149"/>
      <c r="G218" s="149"/>
      <c r="H218" s="149"/>
      <c r="I218" s="151">
        <v>10347.950000000001</v>
      </c>
      <c r="J218" s="149"/>
      <c r="K218" s="151">
        <v>345518</v>
      </c>
    </row>
    <row r="219" spans="3:11" x14ac:dyDescent="0.2">
      <c r="C219" s="155" t="s">
        <v>668</v>
      </c>
      <c r="D219" s="154"/>
      <c r="E219" s="154"/>
      <c r="F219" s="154"/>
      <c r="G219" s="154"/>
      <c r="H219" s="154"/>
      <c r="I219" s="156">
        <v>3439.04</v>
      </c>
      <c r="J219" s="154"/>
      <c r="K219" s="156">
        <v>45601</v>
      </c>
    </row>
    <row r="220" spans="3:11" hidden="1" x14ac:dyDescent="0.2">
      <c r="C220" s="152" t="s">
        <v>649</v>
      </c>
      <c r="D220" s="146"/>
      <c r="E220" s="146"/>
      <c r="F220" s="146"/>
      <c r="G220" s="146"/>
      <c r="H220" s="146"/>
      <c r="I220" s="146"/>
      <c r="J220" s="146"/>
      <c r="K220" s="146"/>
    </row>
    <row r="221" spans="3:11" hidden="1" x14ac:dyDescent="0.2">
      <c r="C221" s="157" t="s">
        <v>669</v>
      </c>
      <c r="D221" s="154"/>
      <c r="E221" s="154"/>
      <c r="F221" s="154"/>
      <c r="G221" s="154"/>
      <c r="H221" s="154"/>
      <c r="I221" s="156">
        <v>491.15000000000003</v>
      </c>
      <c r="J221" s="154"/>
      <c r="K221" s="156">
        <v>16401</v>
      </c>
    </row>
    <row r="222" spans="3:11" hidden="1" x14ac:dyDescent="0.2">
      <c r="C222" s="158" t="s">
        <v>670</v>
      </c>
      <c r="D222" s="132"/>
      <c r="E222" s="132"/>
      <c r="F222" s="132"/>
      <c r="G222" s="132"/>
      <c r="H222" s="132"/>
      <c r="I222" s="159">
        <v>260942.35</v>
      </c>
      <c r="J222" s="132"/>
      <c r="K222" s="159">
        <v>2377182</v>
      </c>
    </row>
    <row r="223" spans="3:11" hidden="1" x14ac:dyDescent="0.2">
      <c r="C223" s="160" t="s">
        <v>649</v>
      </c>
      <c r="D223" s="132"/>
      <c r="E223" s="132"/>
      <c r="F223" s="132"/>
      <c r="G223" s="132"/>
      <c r="H223" s="132"/>
      <c r="I223" s="159"/>
      <c r="J223" s="132"/>
      <c r="K223" s="159"/>
    </row>
    <row r="224" spans="3:11" hidden="1" x14ac:dyDescent="0.2">
      <c r="C224" s="161" t="s">
        <v>671</v>
      </c>
      <c r="D224" s="132"/>
      <c r="E224" s="132"/>
      <c r="F224" s="132"/>
      <c r="G224" s="132"/>
      <c r="H224" s="132"/>
      <c r="I224" s="159">
        <v>260942.35</v>
      </c>
      <c r="J224" s="132"/>
      <c r="K224" s="159">
        <v>2377182</v>
      </c>
    </row>
    <row r="225" spans="1:11" hidden="1" x14ac:dyDescent="0.2">
      <c r="C225" s="162" t="s">
        <v>672</v>
      </c>
      <c r="D225" s="132"/>
      <c r="E225" s="132"/>
      <c r="F225" s="132"/>
      <c r="G225" s="132"/>
      <c r="H225" s="132"/>
      <c r="I225" s="159">
        <v>0</v>
      </c>
      <c r="J225" s="132"/>
      <c r="K225" s="159">
        <v>0</v>
      </c>
    </row>
    <row r="226" spans="1:11" hidden="1" x14ac:dyDescent="0.2">
      <c r="C226" s="162" t="s">
        <v>673</v>
      </c>
      <c r="D226" s="132"/>
      <c r="E226" s="132"/>
      <c r="F226" s="132"/>
      <c r="G226" s="132"/>
      <c r="H226" s="132"/>
      <c r="I226" s="159">
        <v>260942.35</v>
      </c>
      <c r="J226" s="132"/>
      <c r="K226" s="159">
        <v>2377182</v>
      </c>
    </row>
    <row r="227" spans="1:11" hidden="1" x14ac:dyDescent="0.2">
      <c r="C227" s="161" t="s">
        <v>674</v>
      </c>
      <c r="D227" s="132"/>
      <c r="E227" s="132"/>
      <c r="F227" s="132"/>
      <c r="G227" s="132"/>
      <c r="H227" s="132"/>
      <c r="I227" s="159">
        <v>0</v>
      </c>
      <c r="J227" s="132"/>
      <c r="K227" s="159">
        <v>0</v>
      </c>
    </row>
    <row r="228" spans="1:11" hidden="1" x14ac:dyDescent="0.2">
      <c r="C228" s="163" t="s">
        <v>675</v>
      </c>
      <c r="D228" s="145"/>
      <c r="E228" s="145"/>
      <c r="F228" s="145"/>
      <c r="G228" s="145"/>
      <c r="H228" s="145"/>
      <c r="I228" s="164">
        <v>0</v>
      </c>
      <c r="J228" s="145"/>
      <c r="K228" s="164">
        <v>0</v>
      </c>
    </row>
    <row r="230" spans="1:11" hidden="1" x14ac:dyDescent="0.2">
      <c r="C230" s="149" t="s">
        <v>676</v>
      </c>
      <c r="D230" s="149"/>
      <c r="E230" s="149"/>
      <c r="F230" s="149"/>
      <c r="G230" s="149"/>
      <c r="H230" s="149"/>
      <c r="I230" s="151">
        <v>10839.1</v>
      </c>
      <c r="J230" s="149"/>
      <c r="K230" s="151">
        <v>361919</v>
      </c>
    </row>
    <row r="232" spans="1:11" x14ac:dyDescent="0.2">
      <c r="A232" s="165"/>
      <c r="B232" s="165"/>
      <c r="C232" s="165" t="s">
        <v>677</v>
      </c>
      <c r="D232" s="165"/>
      <c r="E232" s="165"/>
      <c r="F232" s="165"/>
      <c r="G232" s="165"/>
      <c r="H232" s="165"/>
      <c r="I232" s="166">
        <v>12185.09</v>
      </c>
      <c r="J232" s="165"/>
      <c r="K232" s="166">
        <v>406864</v>
      </c>
    </row>
    <row r="233" spans="1:11" x14ac:dyDescent="0.2">
      <c r="A233" s="165"/>
      <c r="B233" s="165"/>
      <c r="C233" s="165" t="s">
        <v>678</v>
      </c>
      <c r="D233" s="165"/>
      <c r="E233" s="165"/>
      <c r="F233" s="165"/>
      <c r="G233" s="165"/>
      <c r="H233" s="165"/>
      <c r="I233" s="166">
        <v>7145.26</v>
      </c>
      <c r="J233" s="165"/>
      <c r="K233" s="166">
        <v>238580</v>
      </c>
    </row>
    <row r="235" spans="1:11" hidden="1" x14ac:dyDescent="0.2">
      <c r="C235" s="102" t="s">
        <v>679</v>
      </c>
      <c r="D235" s="102"/>
      <c r="E235" s="102"/>
      <c r="F235" s="102"/>
      <c r="G235" s="102"/>
      <c r="H235" s="102"/>
      <c r="I235" s="167">
        <v>108247.95</v>
      </c>
      <c r="J235" s="102"/>
      <c r="K235" s="167">
        <v>663560</v>
      </c>
    </row>
    <row r="236" spans="1:11" hidden="1" x14ac:dyDescent="0.2">
      <c r="C236" s="168" t="s">
        <v>649</v>
      </c>
      <c r="D236" s="169"/>
      <c r="E236" s="169"/>
      <c r="F236" s="169"/>
      <c r="G236" s="169"/>
      <c r="H236" s="169"/>
      <c r="I236" s="169"/>
      <c r="J236" s="169"/>
      <c r="K236" s="169"/>
    </row>
    <row r="237" spans="1:11" hidden="1" x14ac:dyDescent="0.2">
      <c r="C237" s="170" t="s">
        <v>680</v>
      </c>
      <c r="D237" s="102"/>
      <c r="E237" s="102"/>
      <c r="F237" s="102"/>
      <c r="G237" s="102"/>
      <c r="H237" s="102"/>
      <c r="I237" s="167">
        <v>108247.95</v>
      </c>
      <c r="J237" s="102"/>
      <c r="K237" s="167">
        <v>663560</v>
      </c>
    </row>
    <row r="238" spans="1:11" hidden="1" x14ac:dyDescent="0.2">
      <c r="C238" s="171" t="s">
        <v>681</v>
      </c>
      <c r="D238" s="102"/>
      <c r="E238" s="102"/>
      <c r="F238" s="102"/>
      <c r="G238" s="102"/>
      <c r="H238" s="102"/>
      <c r="I238" s="167">
        <v>0</v>
      </c>
      <c r="J238" s="102"/>
      <c r="K238" s="167">
        <v>0</v>
      </c>
    </row>
    <row r="239" spans="1:11" hidden="1" x14ac:dyDescent="0.2">
      <c r="C239" s="171" t="s">
        <v>682</v>
      </c>
      <c r="D239" s="102"/>
      <c r="E239" s="102"/>
      <c r="F239" s="102"/>
      <c r="G239" s="102"/>
      <c r="H239" s="102"/>
      <c r="I239" s="167">
        <v>108247.95</v>
      </c>
      <c r="J239" s="102"/>
      <c r="K239" s="167">
        <v>663560</v>
      </c>
    </row>
    <row r="240" spans="1:11" hidden="1" x14ac:dyDescent="0.2">
      <c r="C240" s="170" t="s">
        <v>683</v>
      </c>
      <c r="D240" s="102"/>
      <c r="E240" s="102"/>
      <c r="F240" s="102"/>
      <c r="G240" s="102"/>
      <c r="H240" s="102"/>
      <c r="I240" s="167">
        <v>0</v>
      </c>
      <c r="J240" s="102"/>
      <c r="K240" s="167">
        <v>0</v>
      </c>
    </row>
    <row r="242" spans="3:11" hidden="1" x14ac:dyDescent="0.2">
      <c r="C242" s="11" t="s">
        <v>684</v>
      </c>
      <c r="D242" s="11"/>
      <c r="E242" s="11"/>
      <c r="F242" s="11"/>
      <c r="G242" s="11"/>
      <c r="H242" s="11"/>
      <c r="I242" s="147">
        <v>402307.64</v>
      </c>
      <c r="J242" s="11"/>
      <c r="K242" s="147">
        <v>4077305</v>
      </c>
    </row>
    <row r="243" spans="3:11" hidden="1" x14ac:dyDescent="0.2">
      <c r="C243" s="148" t="s">
        <v>685</v>
      </c>
      <c r="D243" s="146"/>
      <c r="E243" s="146"/>
      <c r="F243" s="146"/>
      <c r="G243" s="146"/>
      <c r="H243" s="146"/>
      <c r="I243" s="146"/>
      <c r="J243" s="146"/>
      <c r="K243" s="146"/>
    </row>
    <row r="244" spans="3:11" hidden="1" x14ac:dyDescent="0.2">
      <c r="C244" s="172" t="s">
        <v>686</v>
      </c>
      <c r="D244" s="11"/>
      <c r="E244" s="11"/>
      <c r="F244" s="11"/>
      <c r="G244" s="11"/>
      <c r="H244" s="11"/>
      <c r="I244" s="147">
        <v>294059.68999999989</v>
      </c>
      <c r="J244" s="11"/>
      <c r="K244" s="147">
        <v>3413745</v>
      </c>
    </row>
    <row r="245" spans="3:11" hidden="1" x14ac:dyDescent="0.2">
      <c r="C245" s="172" t="s">
        <v>687</v>
      </c>
      <c r="D245" s="11"/>
      <c r="E245" s="11"/>
      <c r="F245" s="11"/>
      <c r="G245" s="11"/>
      <c r="H245" s="11"/>
      <c r="I245" s="147">
        <v>0</v>
      </c>
      <c r="J245" s="11"/>
      <c r="K245" s="147">
        <v>0</v>
      </c>
    </row>
    <row r="246" spans="3:11" hidden="1" x14ac:dyDescent="0.2">
      <c r="C246" s="170" t="s">
        <v>688</v>
      </c>
      <c r="D246" s="102"/>
      <c r="E246" s="102"/>
      <c r="F246" s="102"/>
      <c r="G246" s="102"/>
      <c r="H246" s="102"/>
      <c r="I246" s="167">
        <v>108247.95</v>
      </c>
      <c r="J246" s="102"/>
      <c r="K246" s="167">
        <v>663560</v>
      </c>
    </row>
    <row r="247" spans="3:11" hidden="1" x14ac:dyDescent="0.2">
      <c r="C247" s="172" t="s">
        <v>182</v>
      </c>
      <c r="D247" s="11"/>
      <c r="E247" s="11"/>
      <c r="F247" s="11"/>
      <c r="G247" s="11"/>
      <c r="H247" s="11"/>
      <c r="I247" s="147">
        <v>0</v>
      </c>
      <c r="J247" s="11"/>
      <c r="K247" s="147">
        <v>0</v>
      </c>
    </row>
    <row r="248" spans="3:11" hidden="1" x14ac:dyDescent="0.2"/>
    <row r="249" spans="3:11" hidden="1" x14ac:dyDescent="0.2">
      <c r="C249" s="11" t="s">
        <v>689</v>
      </c>
      <c r="D249" s="11"/>
      <c r="E249" s="11"/>
      <c r="F249" s="11"/>
      <c r="G249" s="11"/>
      <c r="H249" s="11"/>
      <c r="I249" s="147">
        <v>294059.68999999989</v>
      </c>
      <c r="J249" s="11"/>
      <c r="K249" s="147">
        <v>3413745</v>
      </c>
    </row>
    <row r="251" spans="3:11" hidden="1" x14ac:dyDescent="0.2">
      <c r="C251" s="22" t="s">
        <v>200</v>
      </c>
      <c r="D251" s="22"/>
      <c r="E251" s="22"/>
      <c r="F251" s="22"/>
      <c r="G251" s="22"/>
      <c r="H251" s="22"/>
      <c r="I251" s="173">
        <v>402307.6399999999</v>
      </c>
      <c r="J251" s="22"/>
      <c r="K251" s="173">
        <v>4077305</v>
      </c>
    </row>
    <row r="253" spans="3:11" hidden="1" x14ac:dyDescent="0.2">
      <c r="C253" s="146" t="s">
        <v>690</v>
      </c>
      <c r="D253" s="146"/>
      <c r="E253" s="146"/>
      <c r="F253" s="146"/>
      <c r="G253" s="146"/>
      <c r="H253" s="146"/>
      <c r="I253" s="146"/>
      <c r="J253" s="146"/>
      <c r="K253" s="146"/>
    </row>
    <row r="254" spans="3:11" hidden="1" x14ac:dyDescent="0.2">
      <c r="C254" s="174" t="s">
        <v>691</v>
      </c>
      <c r="D254" s="11"/>
      <c r="E254" s="11"/>
      <c r="F254" s="11"/>
      <c r="G254" s="11"/>
      <c r="H254" s="11"/>
      <c r="I254" s="147">
        <v>369190.3</v>
      </c>
      <c r="J254" s="11"/>
      <c r="K254" s="147">
        <v>3040742</v>
      </c>
    </row>
    <row r="255" spans="3:11" hidden="1" x14ac:dyDescent="0.2">
      <c r="C255" s="148" t="s">
        <v>649</v>
      </c>
      <c r="D255" s="146"/>
      <c r="E255" s="146"/>
      <c r="F255" s="146"/>
      <c r="G255" s="146"/>
      <c r="H255" s="146"/>
      <c r="I255" s="146"/>
      <c r="J255" s="146"/>
      <c r="K255" s="146"/>
    </row>
    <row r="256" spans="3:11" hidden="1" x14ac:dyDescent="0.2">
      <c r="C256" s="172" t="s">
        <v>692</v>
      </c>
      <c r="D256" s="11"/>
      <c r="E256" s="11"/>
      <c r="F256" s="11"/>
      <c r="G256" s="11"/>
      <c r="H256" s="11"/>
      <c r="I256" s="147">
        <v>0</v>
      </c>
      <c r="J256" s="11"/>
      <c r="K256" s="147">
        <v>0</v>
      </c>
    </row>
    <row r="257" spans="1:255" hidden="1" x14ac:dyDescent="0.2">
      <c r="C257" s="172" t="s">
        <v>693</v>
      </c>
      <c r="D257" s="11"/>
      <c r="E257" s="11"/>
      <c r="F257" s="11"/>
      <c r="G257" s="11"/>
      <c r="H257" s="11"/>
      <c r="I257" s="147">
        <v>369190.3</v>
      </c>
      <c r="J257" s="11"/>
      <c r="K257" s="147">
        <v>3040742</v>
      </c>
    </row>
    <row r="258" spans="1:255" hidden="1" x14ac:dyDescent="0.2">
      <c r="C258" s="158" t="s">
        <v>694</v>
      </c>
      <c r="D258" s="132"/>
      <c r="E258" s="132"/>
      <c r="F258" s="132"/>
      <c r="G258" s="132"/>
      <c r="H258" s="132"/>
      <c r="I258" s="159">
        <v>249671.87999999998</v>
      </c>
      <c r="J258" s="132"/>
      <c r="K258" s="159">
        <v>2274511</v>
      </c>
    </row>
    <row r="259" spans="1:255" hidden="1" x14ac:dyDescent="0.2">
      <c r="C259" s="170" t="s">
        <v>695</v>
      </c>
      <c r="D259" s="102"/>
      <c r="E259" s="102"/>
      <c r="F259" s="102"/>
      <c r="G259" s="102"/>
      <c r="H259" s="102"/>
      <c r="I259" s="167">
        <v>108247.95</v>
      </c>
      <c r="J259" s="102"/>
      <c r="K259" s="167">
        <v>663560</v>
      </c>
    </row>
    <row r="260" spans="1:255" hidden="1" x14ac:dyDescent="0.2">
      <c r="C260" s="174" t="s">
        <v>696</v>
      </c>
      <c r="D260" s="11"/>
      <c r="E260" s="11"/>
      <c r="F260" s="11"/>
      <c r="G260" s="11"/>
      <c r="H260" s="147">
        <v>1125.9085089999999</v>
      </c>
      <c r="I260" s="11"/>
      <c r="J260" s="11"/>
      <c r="K260" s="11"/>
    </row>
    <row r="261" spans="1:255" hidden="1" x14ac:dyDescent="0.2">
      <c r="C261" s="174" t="s">
        <v>191</v>
      </c>
      <c r="D261" s="11"/>
      <c r="E261" s="11"/>
      <c r="F261" s="11"/>
      <c r="G261" s="11"/>
      <c r="H261" s="147">
        <v>41.588952800000001</v>
      </c>
      <c r="I261" s="11"/>
      <c r="J261" s="11"/>
      <c r="K261" s="11"/>
    </row>
    <row r="262" spans="1:255" ht="13.5" thickBot="1" x14ac:dyDescent="0.25"/>
    <row r="263" spans="1:255" x14ac:dyDescent="0.2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</row>
    <row r="264" spans="1:255" x14ac:dyDescent="0.2">
      <c r="A264" s="197" t="s">
        <v>604</v>
      </c>
      <c r="B264" s="197"/>
      <c r="C264" s="198" t="s">
        <v>698</v>
      </c>
      <c r="D264" s="198"/>
      <c r="E264" s="198"/>
      <c r="F264" s="198"/>
      <c r="G264" s="198"/>
      <c r="H264" s="198"/>
      <c r="I264" s="198"/>
      <c r="J264" s="198"/>
      <c r="K264" s="198"/>
      <c r="BX264" s="46" t="s">
        <v>698</v>
      </c>
      <c r="IU264" s="20"/>
    </row>
    <row r="265" spans="1:255" ht="13.5" thickBot="1" x14ac:dyDescent="0.25"/>
    <row r="266" spans="1:255" ht="24" x14ac:dyDescent="0.2">
      <c r="A266" s="47">
        <v>11</v>
      </c>
      <c r="B266" s="55" t="s">
        <v>204</v>
      </c>
      <c r="C266" s="48" t="s">
        <v>699</v>
      </c>
      <c r="D266" s="49" t="s">
        <v>23</v>
      </c>
      <c r="E266" s="50">
        <v>3</v>
      </c>
      <c r="F266" s="51">
        <v>114.08</v>
      </c>
      <c r="G266" s="56" t="s">
        <v>6</v>
      </c>
      <c r="H266" s="51"/>
      <c r="I266" s="52">
        <v>546.5</v>
      </c>
      <c r="J266" s="53"/>
      <c r="K266" s="54">
        <v>16632</v>
      </c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20"/>
      <c r="BH266" s="20"/>
      <c r="BI266" s="20"/>
      <c r="BJ266" s="20"/>
      <c r="BK266" s="20"/>
      <c r="BL266" s="20"/>
      <c r="BM266" s="20"/>
      <c r="BN266" s="20"/>
      <c r="BO266" s="20"/>
      <c r="BP266" s="20"/>
      <c r="BQ266" s="20"/>
      <c r="BR266" s="20"/>
      <c r="BS266" s="20"/>
      <c r="BT266" s="20"/>
      <c r="BU266" s="20"/>
      <c r="BV266" s="20"/>
      <c r="BW266" s="20"/>
      <c r="BX266" s="20"/>
      <c r="BY266" s="20"/>
      <c r="BZ266" s="20"/>
      <c r="CA266" s="20"/>
      <c r="CB266" s="20"/>
      <c r="CC266" s="20"/>
      <c r="CD266" s="20"/>
      <c r="CE266" s="20"/>
      <c r="CF266" s="20"/>
      <c r="CG266" s="20"/>
      <c r="CH266" s="20"/>
      <c r="CI266" s="20"/>
      <c r="CJ266" s="20"/>
      <c r="CK266" s="20"/>
      <c r="CL266" s="20"/>
      <c r="CM266" s="20"/>
      <c r="CN266" s="20"/>
      <c r="CO266" s="20"/>
      <c r="CP266" s="20"/>
      <c r="CQ266" s="20"/>
      <c r="CR266" s="20"/>
      <c r="CS266" s="20"/>
      <c r="CT266" s="20"/>
      <c r="CU266" s="20"/>
      <c r="CV266" s="20"/>
      <c r="CW266" s="20"/>
      <c r="CX266" s="20"/>
      <c r="CY266" s="20"/>
      <c r="CZ266" s="20"/>
      <c r="DA266" s="20"/>
      <c r="DB266" s="20"/>
      <c r="DC266" s="20"/>
      <c r="DD266" s="20"/>
      <c r="DE266" s="20"/>
      <c r="DF266" s="20"/>
      <c r="DG266" s="20"/>
      <c r="DH266" s="20"/>
      <c r="DI266" s="20"/>
      <c r="DJ266" s="20"/>
      <c r="DK266" s="20"/>
      <c r="DL266" s="20"/>
      <c r="DM266" s="20"/>
      <c r="DN266" s="20"/>
      <c r="DO266" s="20"/>
      <c r="DP266" s="20"/>
      <c r="DQ266" s="20"/>
      <c r="DR266" s="20"/>
      <c r="DS266" s="20"/>
      <c r="DT266" s="20"/>
      <c r="DU266" s="20"/>
      <c r="DV266" s="20"/>
      <c r="DW266" s="20"/>
      <c r="DX266" s="20"/>
      <c r="DY266" s="20"/>
      <c r="DZ266" s="20"/>
      <c r="EA266" s="20"/>
      <c r="EB266" s="20"/>
      <c r="EC266" s="20"/>
      <c r="ED266" s="20"/>
      <c r="EE266" s="20"/>
      <c r="EF266" s="20"/>
      <c r="EG266" s="20"/>
      <c r="EH266" s="20"/>
      <c r="EI266" s="20"/>
      <c r="EJ266" s="20"/>
      <c r="EK266" s="20"/>
      <c r="EL266" s="20"/>
      <c r="EM266" s="20"/>
      <c r="EN266" s="20"/>
      <c r="EO266" s="20"/>
      <c r="EP266" s="20"/>
      <c r="EQ266" s="20"/>
      <c r="ER266" s="20"/>
      <c r="ES266" s="20"/>
      <c r="ET266" s="20"/>
      <c r="EU266" s="20"/>
      <c r="EV266" s="20"/>
      <c r="EW266" s="20"/>
      <c r="EX266" s="20"/>
      <c r="EY266" s="20"/>
      <c r="EZ266" s="20"/>
      <c r="FA266" s="20"/>
      <c r="FB266" s="20"/>
      <c r="FC266" s="20"/>
      <c r="FD266" s="20"/>
      <c r="FE266" s="20"/>
      <c r="FF266" s="20"/>
      <c r="FG266" s="20"/>
      <c r="FH266" s="20"/>
      <c r="FI266" s="20"/>
      <c r="FJ266" s="20"/>
      <c r="FK266" s="20"/>
      <c r="FL266" s="20"/>
      <c r="FM266" s="20"/>
      <c r="FN266" s="20"/>
      <c r="FO266" s="20"/>
      <c r="FP266" s="20"/>
      <c r="FQ266" s="20"/>
      <c r="FR266" s="20"/>
      <c r="FS266" s="20"/>
      <c r="FT266" s="20"/>
      <c r="FU266" s="20"/>
      <c r="FV266" s="20"/>
      <c r="FW266" s="20"/>
      <c r="FX266" s="20"/>
      <c r="FY266" s="20"/>
      <c r="FZ266" s="20"/>
      <c r="GA266" s="20"/>
      <c r="GB266" s="20"/>
      <c r="GC266" s="20"/>
      <c r="GD266" s="20"/>
      <c r="GE266" s="20"/>
      <c r="GF266" s="20"/>
      <c r="GG266" s="20"/>
      <c r="GH266" s="20"/>
      <c r="GI266" s="20"/>
      <c r="GJ266" s="20"/>
      <c r="GK266" s="20"/>
      <c r="GL266" s="20"/>
      <c r="GM266" s="20"/>
      <c r="GN266" s="20"/>
      <c r="GO266" s="20"/>
      <c r="GP266" s="20"/>
      <c r="GQ266" s="20"/>
      <c r="GR266" s="20"/>
      <c r="GS266" s="20"/>
      <c r="GT266" s="20"/>
      <c r="GU266" s="20"/>
      <c r="GV266" s="20"/>
      <c r="GW266" s="20"/>
      <c r="GX266" s="20"/>
      <c r="GY266" s="20"/>
      <c r="GZ266" s="20"/>
      <c r="HA266" s="20"/>
      <c r="HB266" s="20"/>
      <c r="HC266" s="20"/>
      <c r="HD266" s="20"/>
      <c r="HE266" s="20"/>
      <c r="HF266" s="20"/>
      <c r="HG266" s="20"/>
      <c r="HH266" s="20"/>
      <c r="HI266" s="20"/>
      <c r="HJ266" s="20"/>
      <c r="HK266" s="20"/>
      <c r="HL266" s="20"/>
      <c r="HM266" s="20"/>
      <c r="HN266" s="20"/>
      <c r="HO266" s="20"/>
      <c r="HP266" s="20"/>
      <c r="HQ266" s="20"/>
      <c r="HR266" s="20"/>
      <c r="HS266" s="20"/>
      <c r="HT266" s="20"/>
      <c r="HU266" s="20"/>
      <c r="HV266" s="20"/>
      <c r="HW266" s="20"/>
      <c r="HX266" s="20"/>
      <c r="HY266" s="20"/>
      <c r="HZ266" s="20"/>
      <c r="IA266" s="20"/>
      <c r="IB266" s="20"/>
      <c r="IC266" s="20"/>
      <c r="ID266" s="20"/>
      <c r="IE266" s="20"/>
      <c r="IF266" s="20"/>
      <c r="IG266" s="20"/>
      <c r="IH266" s="20"/>
      <c r="II266" s="20"/>
      <c r="IJ266" s="20"/>
      <c r="IK266" s="20"/>
      <c r="IL266" s="20"/>
      <c r="IM266" s="20"/>
      <c r="IN266" s="20"/>
      <c r="IO266" s="20"/>
      <c r="IP266" s="20"/>
      <c r="IQ266" s="20"/>
      <c r="IR266" s="20"/>
      <c r="IS266" s="20"/>
      <c r="IT266" s="20"/>
      <c r="IU266" s="20"/>
    </row>
    <row r="267" spans="1:255" x14ac:dyDescent="0.2">
      <c r="A267" s="60"/>
      <c r="B267" s="61"/>
      <c r="C267" s="61" t="s">
        <v>609</v>
      </c>
      <c r="D267" s="62"/>
      <c r="E267" s="63"/>
      <c r="F267" s="64">
        <v>48.39</v>
      </c>
      <c r="G267" s="65" t="s">
        <v>78</v>
      </c>
      <c r="H267" s="64">
        <v>50.81</v>
      </c>
      <c r="I267" s="64">
        <v>152.43</v>
      </c>
      <c r="J267" s="66">
        <v>33.39</v>
      </c>
      <c r="K267" s="67">
        <v>5090</v>
      </c>
      <c r="O267" s="20"/>
      <c r="P267" s="20"/>
      <c r="Q267" s="20"/>
      <c r="R267" s="20"/>
      <c r="S267" s="20"/>
      <c r="T267" s="20">
        <v>152.43</v>
      </c>
      <c r="U267" s="20">
        <v>5090</v>
      </c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20"/>
      <c r="BH267" s="20"/>
      <c r="BI267" s="20"/>
      <c r="BJ267" s="20"/>
      <c r="BK267" s="20"/>
      <c r="BL267" s="20"/>
      <c r="BM267" s="20"/>
      <c r="BN267" s="20"/>
      <c r="BO267" s="20"/>
      <c r="BP267" s="20"/>
      <c r="BQ267" s="20"/>
      <c r="BR267" s="20"/>
      <c r="BS267" s="20"/>
      <c r="BT267" s="20"/>
      <c r="BU267" s="20"/>
      <c r="BV267" s="20"/>
      <c r="BW267" s="20"/>
      <c r="BX267" s="20"/>
      <c r="BY267" s="20"/>
      <c r="BZ267" s="20"/>
      <c r="CA267" s="20"/>
      <c r="CB267" s="20"/>
      <c r="CC267" s="20"/>
      <c r="CD267" s="20"/>
      <c r="CE267" s="20"/>
      <c r="CF267" s="20"/>
      <c r="CG267" s="20"/>
      <c r="CH267" s="20"/>
      <c r="CI267" s="20"/>
      <c r="CJ267" s="20"/>
      <c r="CK267" s="20"/>
      <c r="CL267" s="20"/>
      <c r="CM267" s="20"/>
      <c r="CN267" s="20"/>
      <c r="CO267" s="20"/>
      <c r="CP267" s="20"/>
      <c r="CQ267" s="20"/>
      <c r="CR267" s="20"/>
      <c r="CS267" s="20"/>
      <c r="CT267" s="20"/>
      <c r="CU267" s="20"/>
      <c r="CV267" s="20">
        <v>1</v>
      </c>
      <c r="CW267" s="20"/>
      <c r="CX267" s="20"/>
      <c r="CY267" s="20"/>
      <c r="CZ267" s="20"/>
      <c r="DA267" s="20"/>
      <c r="DB267" s="20"/>
      <c r="DC267" s="20"/>
      <c r="DD267" s="20"/>
      <c r="DE267" s="20"/>
      <c r="DF267" s="20"/>
      <c r="DG267" s="20">
        <v>5090</v>
      </c>
      <c r="DH267" s="20">
        <v>1</v>
      </c>
      <c r="DI267" s="20"/>
      <c r="DJ267" s="20"/>
      <c r="DK267" s="20"/>
      <c r="DL267" s="20"/>
      <c r="DM267" s="20"/>
      <c r="DN267" s="20"/>
      <c r="DO267" s="20"/>
      <c r="DP267" s="20"/>
      <c r="DQ267" s="20">
        <v>152.43</v>
      </c>
      <c r="DR267" s="20"/>
      <c r="DS267" s="20">
        <v>5090</v>
      </c>
      <c r="DT267" s="20"/>
      <c r="DU267" s="20"/>
      <c r="DV267" s="20"/>
      <c r="DW267" s="20"/>
      <c r="DX267" s="20"/>
      <c r="DY267" s="20"/>
      <c r="DZ267" s="20"/>
      <c r="EA267" s="20"/>
      <c r="EB267" s="20"/>
      <c r="EC267" s="20"/>
      <c r="ED267" s="20"/>
      <c r="EE267" s="20"/>
      <c r="EF267" s="20"/>
      <c r="EG267" s="20"/>
      <c r="EH267" s="20"/>
      <c r="EI267" s="20"/>
      <c r="EJ267" s="20"/>
      <c r="EK267" s="20"/>
      <c r="EL267" s="20"/>
      <c r="EM267" s="20"/>
      <c r="EN267" s="20"/>
      <c r="EO267" s="20"/>
      <c r="EP267" s="20"/>
      <c r="EQ267" s="20"/>
      <c r="ER267" s="20"/>
      <c r="ES267" s="20"/>
      <c r="ET267" s="20"/>
      <c r="EU267" s="20"/>
      <c r="EV267" s="20"/>
      <c r="EW267" s="20"/>
      <c r="EX267" s="20"/>
      <c r="EY267" s="20"/>
      <c r="EZ267" s="20"/>
      <c r="FA267" s="20"/>
      <c r="FB267" s="20"/>
      <c r="FC267" s="20"/>
      <c r="FD267" s="20"/>
      <c r="FE267" s="20"/>
      <c r="FF267" s="20"/>
      <c r="FG267" s="20"/>
      <c r="FH267" s="20"/>
      <c r="FI267" s="20"/>
      <c r="FJ267" s="20"/>
      <c r="FK267" s="20"/>
      <c r="FL267" s="20"/>
      <c r="FM267" s="20"/>
      <c r="FN267" s="20"/>
      <c r="FO267" s="20"/>
      <c r="FP267" s="20"/>
      <c r="FQ267" s="20"/>
      <c r="FR267" s="20"/>
      <c r="FS267" s="20"/>
      <c r="FT267" s="20"/>
      <c r="FU267" s="20"/>
      <c r="FV267" s="20"/>
      <c r="FW267" s="20"/>
      <c r="FX267" s="20"/>
      <c r="FY267" s="20"/>
      <c r="FZ267" s="20"/>
      <c r="GA267" s="20"/>
      <c r="GB267" s="20"/>
      <c r="GC267" s="20"/>
      <c r="GD267" s="20"/>
      <c r="GE267" s="20"/>
      <c r="GF267" s="20"/>
      <c r="GG267" s="20"/>
      <c r="GH267" s="20"/>
      <c r="GI267" s="20"/>
      <c r="GJ267" s="20">
        <v>152.43</v>
      </c>
      <c r="GK267" s="20">
        <v>152.43</v>
      </c>
      <c r="GL267" s="20"/>
      <c r="GM267" s="20"/>
      <c r="GN267" s="20"/>
      <c r="GO267" s="20"/>
      <c r="GP267" s="20"/>
      <c r="GQ267" s="20"/>
      <c r="GR267" s="20"/>
      <c r="GS267" s="20"/>
      <c r="GT267" s="20"/>
      <c r="GU267" s="20"/>
      <c r="GV267" s="20"/>
      <c r="GW267" s="20"/>
      <c r="GX267" s="20"/>
      <c r="GY267" s="20"/>
      <c r="GZ267" s="20"/>
      <c r="HA267" s="20"/>
      <c r="HB267" s="20">
        <v>152.43</v>
      </c>
      <c r="HC267" s="20"/>
      <c r="HD267" s="20"/>
      <c r="HE267" s="20"/>
      <c r="HF267" s="20">
        <v>152.43</v>
      </c>
      <c r="HG267" s="20"/>
      <c r="HH267" s="20"/>
      <c r="HI267" s="20"/>
      <c r="HJ267" s="20"/>
      <c r="HK267" s="20"/>
      <c r="HL267" s="20">
        <v>152.43</v>
      </c>
      <c r="HM267" s="20"/>
      <c r="HN267" s="20">
        <v>152.43</v>
      </c>
      <c r="HO267" s="20"/>
      <c r="HP267" s="20"/>
      <c r="HQ267" s="20"/>
      <c r="HR267" s="20"/>
      <c r="HS267" s="20"/>
      <c r="HT267" s="20"/>
      <c r="HU267" s="20"/>
      <c r="HV267" s="20"/>
      <c r="HW267" s="20"/>
      <c r="HX267" s="20">
        <v>152.43</v>
      </c>
      <c r="HY267" s="20"/>
      <c r="HZ267" s="20"/>
      <c r="IA267" s="20"/>
      <c r="IB267" s="20"/>
      <c r="IC267" s="20"/>
      <c r="ID267" s="20"/>
      <c r="IE267" s="20"/>
      <c r="IF267" s="20"/>
      <c r="IG267" s="20"/>
      <c r="IH267" s="20"/>
      <c r="II267" s="20"/>
      <c r="IJ267" s="20"/>
      <c r="IK267" s="20"/>
      <c r="IL267" s="20"/>
      <c r="IM267" s="20"/>
      <c r="IN267" s="20"/>
      <c r="IO267" s="20"/>
      <c r="IP267" s="20"/>
      <c r="IQ267" s="20"/>
      <c r="IR267" s="20"/>
      <c r="IS267" s="20"/>
      <c r="IT267" s="20"/>
      <c r="IU267" s="20"/>
    </row>
    <row r="268" spans="1:255" x14ac:dyDescent="0.2">
      <c r="A268" s="71"/>
      <c r="B268" s="72"/>
      <c r="C268" s="72" t="s">
        <v>610</v>
      </c>
      <c r="D268" s="73"/>
      <c r="E268" s="74"/>
      <c r="F268" s="75">
        <v>25.51</v>
      </c>
      <c r="G268" s="76" t="s">
        <v>78</v>
      </c>
      <c r="H268" s="75">
        <v>26.79</v>
      </c>
      <c r="I268" s="75">
        <v>80.37</v>
      </c>
      <c r="J268" s="77">
        <v>13.26</v>
      </c>
      <c r="K268" s="78">
        <v>1066</v>
      </c>
      <c r="O268" s="20"/>
      <c r="P268" s="20"/>
      <c r="Q268" s="20"/>
      <c r="R268" s="20"/>
      <c r="S268" s="20"/>
      <c r="T268" s="20">
        <v>80.37</v>
      </c>
      <c r="U268" s="20">
        <v>1066</v>
      </c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20"/>
      <c r="BH268" s="20"/>
      <c r="BI268" s="20"/>
      <c r="BJ268" s="20"/>
      <c r="BK268" s="20"/>
      <c r="BL268" s="20"/>
      <c r="BM268" s="20"/>
      <c r="BN268" s="20"/>
      <c r="BO268" s="20"/>
      <c r="BP268" s="20"/>
      <c r="BQ268" s="20"/>
      <c r="BR268" s="20"/>
      <c r="BS268" s="20"/>
      <c r="BT268" s="20"/>
      <c r="BU268" s="20"/>
      <c r="BV268" s="20"/>
      <c r="BW268" s="20"/>
      <c r="BX268" s="20"/>
      <c r="BY268" s="20"/>
      <c r="BZ268" s="20"/>
      <c r="CA268" s="20"/>
      <c r="CB268" s="20"/>
      <c r="CC268" s="20"/>
      <c r="CD268" s="20"/>
      <c r="CE268" s="20"/>
      <c r="CF268" s="20"/>
      <c r="CG268" s="20"/>
      <c r="CH268" s="20"/>
      <c r="CI268" s="20"/>
      <c r="CJ268" s="20"/>
      <c r="CK268" s="20"/>
      <c r="CL268" s="20"/>
      <c r="CM268" s="20"/>
      <c r="CN268" s="20"/>
      <c r="CO268" s="20"/>
      <c r="CP268" s="20"/>
      <c r="CQ268" s="20"/>
      <c r="CR268" s="20"/>
      <c r="CS268" s="20"/>
      <c r="CT268" s="20"/>
      <c r="CU268" s="20"/>
      <c r="CV268" s="20">
        <v>1</v>
      </c>
      <c r="CW268" s="20"/>
      <c r="CX268" s="20"/>
      <c r="CY268" s="20"/>
      <c r="CZ268" s="20"/>
      <c r="DA268" s="20"/>
      <c r="DB268" s="20"/>
      <c r="DC268" s="20"/>
      <c r="DD268" s="20"/>
      <c r="DE268" s="20"/>
      <c r="DF268" s="20"/>
      <c r="DG268" s="20"/>
      <c r="DH268" s="20"/>
      <c r="DI268" s="20"/>
      <c r="DJ268" s="20"/>
      <c r="DK268" s="20"/>
      <c r="DL268" s="20"/>
      <c r="DM268" s="20"/>
      <c r="DN268" s="20"/>
      <c r="DO268" s="20"/>
      <c r="DP268" s="20"/>
      <c r="DQ268" s="20">
        <v>80.37</v>
      </c>
      <c r="DR268" s="20"/>
      <c r="DS268" s="20">
        <v>1066</v>
      </c>
      <c r="DT268" s="20"/>
      <c r="DU268" s="20"/>
      <c r="DV268" s="20"/>
      <c r="DW268" s="20"/>
      <c r="DX268" s="20"/>
      <c r="DY268" s="20"/>
      <c r="DZ268" s="20"/>
      <c r="EA268" s="20"/>
      <c r="EB268" s="20"/>
      <c r="EC268" s="20"/>
      <c r="ED268" s="20"/>
      <c r="EE268" s="20"/>
      <c r="EF268" s="20"/>
      <c r="EG268" s="20"/>
      <c r="EH268" s="20"/>
      <c r="EI268" s="20"/>
      <c r="EJ268" s="20"/>
      <c r="EK268" s="20"/>
      <c r="EL268" s="20"/>
      <c r="EM268" s="20"/>
      <c r="EN268" s="20"/>
      <c r="EO268" s="20"/>
      <c r="EP268" s="20"/>
      <c r="EQ268" s="20"/>
      <c r="ER268" s="20"/>
      <c r="ES268" s="20"/>
      <c r="ET268" s="20"/>
      <c r="EU268" s="20"/>
      <c r="EV268" s="20"/>
      <c r="EW268" s="20"/>
      <c r="EX268" s="20"/>
      <c r="EY268" s="20"/>
      <c r="EZ268" s="20"/>
      <c r="FA268" s="20"/>
      <c r="FB268" s="20"/>
      <c r="FC268" s="20"/>
      <c r="FD268" s="20"/>
      <c r="FE268" s="20"/>
      <c r="FF268" s="20"/>
      <c r="FG268" s="20"/>
      <c r="FH268" s="20"/>
      <c r="FI268" s="20"/>
      <c r="FJ268" s="20"/>
      <c r="FK268" s="20"/>
      <c r="FL268" s="20"/>
      <c r="FM268" s="20"/>
      <c r="FN268" s="20"/>
      <c r="FO268" s="20"/>
      <c r="FP268" s="20"/>
      <c r="FQ268" s="20"/>
      <c r="FR268" s="20"/>
      <c r="FS268" s="20"/>
      <c r="FT268" s="20"/>
      <c r="FU268" s="20"/>
      <c r="FV268" s="20"/>
      <c r="FW268" s="20"/>
      <c r="FX268" s="20"/>
      <c r="FY268" s="20"/>
      <c r="FZ268" s="20"/>
      <c r="GA268" s="20"/>
      <c r="GB268" s="20"/>
      <c r="GC268" s="20"/>
      <c r="GD268" s="20"/>
      <c r="GE268" s="20"/>
      <c r="GF268" s="20"/>
      <c r="GG268" s="20"/>
      <c r="GH268" s="20"/>
      <c r="GI268" s="20"/>
      <c r="GJ268" s="20">
        <v>80.37</v>
      </c>
      <c r="GK268" s="20"/>
      <c r="GL268" s="20">
        <v>80.37</v>
      </c>
      <c r="GM268" s="20"/>
      <c r="GN268" s="20"/>
      <c r="GO268" s="20"/>
      <c r="GP268" s="20"/>
      <c r="GQ268" s="20"/>
      <c r="GR268" s="20"/>
      <c r="GS268" s="20"/>
      <c r="GT268" s="20"/>
      <c r="GU268" s="20"/>
      <c r="GV268" s="20"/>
      <c r="GW268" s="20"/>
      <c r="GX268" s="20"/>
      <c r="GY268" s="20"/>
      <c r="GZ268" s="20"/>
      <c r="HA268" s="20"/>
      <c r="HB268" s="20">
        <v>80.37</v>
      </c>
      <c r="HC268" s="20"/>
      <c r="HD268" s="20"/>
      <c r="HE268" s="20"/>
      <c r="HF268" s="20">
        <v>80.37</v>
      </c>
      <c r="HG268" s="20"/>
      <c r="HH268" s="20"/>
      <c r="HI268" s="20"/>
      <c r="HJ268" s="20"/>
      <c r="HK268" s="20"/>
      <c r="HL268" s="20">
        <v>80.37</v>
      </c>
      <c r="HM268" s="20"/>
      <c r="HN268" s="20">
        <v>80.37</v>
      </c>
      <c r="HO268" s="20"/>
      <c r="HP268" s="20"/>
      <c r="HQ268" s="20"/>
      <c r="HR268" s="20"/>
      <c r="HS268" s="20"/>
      <c r="HT268" s="20"/>
      <c r="HU268" s="20"/>
      <c r="HV268" s="20"/>
      <c r="HW268" s="20"/>
      <c r="HX268" s="20"/>
      <c r="HY268" s="20"/>
      <c r="HZ268" s="20"/>
      <c r="IA268" s="20"/>
      <c r="IB268" s="20"/>
      <c r="IC268" s="20"/>
      <c r="ID268" s="20"/>
      <c r="IE268" s="20"/>
      <c r="IF268" s="20"/>
      <c r="IG268" s="20"/>
      <c r="IH268" s="20"/>
      <c r="II268" s="20"/>
      <c r="IJ268" s="20"/>
      <c r="IK268" s="20"/>
      <c r="IL268" s="20"/>
      <c r="IM268" s="20"/>
      <c r="IN268" s="20"/>
      <c r="IO268" s="20"/>
      <c r="IP268" s="20"/>
      <c r="IQ268" s="20"/>
      <c r="IR268" s="20"/>
      <c r="IS268" s="20"/>
      <c r="IT268" s="20"/>
      <c r="IU268" s="20"/>
    </row>
    <row r="269" spans="1:255" x14ac:dyDescent="0.2">
      <c r="A269" s="71"/>
      <c r="B269" s="72"/>
      <c r="C269" s="72" t="s">
        <v>611</v>
      </c>
      <c r="D269" s="73"/>
      <c r="E269" s="74"/>
      <c r="F269" s="75">
        <v>3.21</v>
      </c>
      <c r="G269" s="76" t="s">
        <v>78</v>
      </c>
      <c r="H269" s="75">
        <v>3.37</v>
      </c>
      <c r="I269" s="75">
        <v>10.11</v>
      </c>
      <c r="J269" s="77">
        <v>33.39</v>
      </c>
      <c r="K269" s="78">
        <v>338</v>
      </c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20"/>
      <c r="BH269" s="20"/>
      <c r="BI269" s="20"/>
      <c r="BJ269" s="20"/>
      <c r="BK269" s="20"/>
      <c r="BL269" s="20"/>
      <c r="BM269" s="20"/>
      <c r="BN269" s="20"/>
      <c r="BO269" s="20"/>
      <c r="BP269" s="20"/>
      <c r="BQ269" s="20"/>
      <c r="BR269" s="20"/>
      <c r="BS269" s="20"/>
      <c r="BT269" s="20"/>
      <c r="BU269" s="20"/>
      <c r="BV269" s="20"/>
      <c r="BW269" s="20"/>
      <c r="BX269" s="20"/>
      <c r="BY269" s="20"/>
      <c r="BZ269" s="20"/>
      <c r="CA269" s="20"/>
      <c r="CB269" s="20"/>
      <c r="CC269" s="20"/>
      <c r="CD269" s="20"/>
      <c r="CE269" s="20"/>
      <c r="CF269" s="20"/>
      <c r="CG269" s="20"/>
      <c r="CH269" s="20"/>
      <c r="CI269" s="20"/>
      <c r="CJ269" s="20"/>
      <c r="CK269" s="20"/>
      <c r="CL269" s="20"/>
      <c r="CM269" s="20"/>
      <c r="CN269" s="20"/>
      <c r="CO269" s="20"/>
      <c r="CP269" s="20"/>
      <c r="CQ269" s="20"/>
      <c r="CR269" s="20"/>
      <c r="CS269" s="20"/>
      <c r="CT269" s="20"/>
      <c r="CU269" s="20"/>
      <c r="CV269" s="20"/>
      <c r="CW269" s="20"/>
      <c r="CX269" s="20"/>
      <c r="CY269" s="20"/>
      <c r="CZ269" s="20"/>
      <c r="DA269" s="20"/>
      <c r="DB269" s="20"/>
      <c r="DC269" s="20"/>
      <c r="DD269" s="20"/>
      <c r="DE269" s="20"/>
      <c r="DF269" s="20"/>
      <c r="DG269" s="20"/>
      <c r="DH269" s="20"/>
      <c r="DI269" s="20"/>
      <c r="DJ269" s="20"/>
      <c r="DK269" s="20"/>
      <c r="DL269" s="20"/>
      <c r="DM269" s="20"/>
      <c r="DN269" s="20"/>
      <c r="DO269" s="20"/>
      <c r="DP269" s="20"/>
      <c r="DQ269" s="20"/>
      <c r="DR269" s="20"/>
      <c r="DS269" s="20"/>
      <c r="DT269" s="20"/>
      <c r="DU269" s="20"/>
      <c r="DV269" s="20"/>
      <c r="DW269" s="20"/>
      <c r="DX269" s="20"/>
      <c r="DY269" s="20"/>
      <c r="DZ269" s="20"/>
      <c r="EA269" s="20"/>
      <c r="EB269" s="20"/>
      <c r="EC269" s="20"/>
      <c r="ED269" s="20"/>
      <c r="EE269" s="20"/>
      <c r="EF269" s="20"/>
      <c r="EG269" s="20"/>
      <c r="EH269" s="20"/>
      <c r="EI269" s="20"/>
      <c r="EJ269" s="20"/>
      <c r="EK269" s="20"/>
      <c r="EL269" s="20"/>
      <c r="EM269" s="20"/>
      <c r="EN269" s="20"/>
      <c r="EO269" s="20"/>
      <c r="EP269" s="20"/>
      <c r="EQ269" s="20"/>
      <c r="ER269" s="20"/>
      <c r="ES269" s="20"/>
      <c r="ET269" s="20"/>
      <c r="EU269" s="20"/>
      <c r="EV269" s="20"/>
      <c r="EW269" s="20"/>
      <c r="EX269" s="20"/>
      <c r="EY269" s="20"/>
      <c r="EZ269" s="20"/>
      <c r="FA269" s="20"/>
      <c r="FB269" s="20"/>
      <c r="FC269" s="20"/>
      <c r="FD269" s="20"/>
      <c r="FE269" s="20"/>
      <c r="FF269" s="20"/>
      <c r="FG269" s="20"/>
      <c r="FH269" s="20"/>
      <c r="FI269" s="20"/>
      <c r="FJ269" s="20"/>
      <c r="FK269" s="20"/>
      <c r="FL269" s="20"/>
      <c r="FM269" s="20"/>
      <c r="FN269" s="20"/>
      <c r="FO269" s="20"/>
      <c r="FP269" s="20"/>
      <c r="FQ269" s="20"/>
      <c r="FR269" s="20"/>
      <c r="FS269" s="20"/>
      <c r="FT269" s="20"/>
      <c r="FU269" s="20"/>
      <c r="FV269" s="20"/>
      <c r="FW269" s="20"/>
      <c r="FX269" s="20"/>
      <c r="FY269" s="20"/>
      <c r="FZ269" s="20"/>
      <c r="GA269" s="20"/>
      <c r="GB269" s="20"/>
      <c r="GC269" s="20"/>
      <c r="GD269" s="20"/>
      <c r="GE269" s="20"/>
      <c r="GF269" s="20"/>
      <c r="GG269" s="20"/>
      <c r="GH269" s="20"/>
      <c r="GI269" s="20"/>
      <c r="GJ269" s="20"/>
      <c r="GK269" s="20"/>
      <c r="GL269" s="20"/>
      <c r="GM269" s="20">
        <v>10.11</v>
      </c>
      <c r="GN269" s="20"/>
      <c r="GO269" s="20"/>
      <c r="GP269" s="20"/>
      <c r="GQ269" s="20"/>
      <c r="GR269" s="20"/>
      <c r="GS269" s="20"/>
      <c r="GT269" s="20"/>
      <c r="GU269" s="20"/>
      <c r="GV269" s="20"/>
      <c r="GW269" s="20"/>
      <c r="GX269" s="20"/>
      <c r="GY269" s="20"/>
      <c r="GZ269" s="20"/>
      <c r="HA269" s="20"/>
      <c r="HB269" s="20"/>
      <c r="HC269" s="20"/>
      <c r="HD269" s="20"/>
      <c r="HE269" s="20"/>
      <c r="HF269" s="20"/>
      <c r="HG269" s="20"/>
      <c r="HH269" s="20"/>
      <c r="HI269" s="20"/>
      <c r="HJ269" s="20"/>
      <c r="HK269" s="20"/>
      <c r="HL269" s="20"/>
      <c r="HM269" s="20"/>
      <c r="HN269" s="20"/>
      <c r="HO269" s="20"/>
      <c r="HP269" s="20"/>
      <c r="HQ269" s="20"/>
      <c r="HR269" s="20"/>
      <c r="HS269" s="20"/>
      <c r="HT269" s="20"/>
      <c r="HU269" s="20"/>
      <c r="HV269" s="20"/>
      <c r="HW269" s="20"/>
      <c r="HX269" s="20">
        <v>10.11</v>
      </c>
      <c r="HY269" s="20"/>
      <c r="HZ269" s="20"/>
      <c r="IA269" s="20"/>
      <c r="IB269" s="20"/>
      <c r="IC269" s="20"/>
      <c r="ID269" s="20"/>
      <c r="IE269" s="20"/>
      <c r="IF269" s="20"/>
      <c r="IG269" s="20"/>
      <c r="IH269" s="20"/>
      <c r="II269" s="20"/>
      <c r="IJ269" s="20"/>
      <c r="IK269" s="20"/>
      <c r="IL269" s="20"/>
      <c r="IM269" s="20"/>
      <c r="IN269" s="20"/>
      <c r="IO269" s="20"/>
      <c r="IP269" s="20"/>
      <c r="IQ269" s="20"/>
      <c r="IR269" s="20"/>
      <c r="IS269" s="20"/>
      <c r="IT269" s="20"/>
      <c r="IU269" s="20"/>
    </row>
    <row r="270" spans="1:255" x14ac:dyDescent="0.2">
      <c r="A270" s="71"/>
      <c r="B270" s="72"/>
      <c r="C270" s="72" t="s">
        <v>612</v>
      </c>
      <c r="D270" s="73"/>
      <c r="E270" s="74"/>
      <c r="F270" s="75">
        <v>40.18</v>
      </c>
      <c r="G270" s="76"/>
      <c r="H270" s="75">
        <v>40.18</v>
      </c>
      <c r="I270" s="75">
        <v>120.54</v>
      </c>
      <c r="J270" s="77">
        <v>9.11</v>
      </c>
      <c r="K270" s="78">
        <v>1098</v>
      </c>
      <c r="O270" s="20"/>
      <c r="P270" s="20"/>
      <c r="Q270" s="20"/>
      <c r="R270" s="20"/>
      <c r="S270" s="20"/>
      <c r="T270" s="20">
        <v>120.54</v>
      </c>
      <c r="U270" s="20">
        <v>1098</v>
      </c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20"/>
      <c r="BH270" s="20"/>
      <c r="BI270" s="20"/>
      <c r="BJ270" s="20"/>
      <c r="BK270" s="20"/>
      <c r="BL270" s="20"/>
      <c r="BM270" s="20"/>
      <c r="BN270" s="20"/>
      <c r="BO270" s="20"/>
      <c r="BP270" s="20"/>
      <c r="BQ270" s="20"/>
      <c r="BR270" s="20"/>
      <c r="BS270" s="20"/>
      <c r="BT270" s="20"/>
      <c r="BU270" s="20"/>
      <c r="BV270" s="20"/>
      <c r="BW270" s="20"/>
      <c r="BX270" s="20"/>
      <c r="BY270" s="20"/>
      <c r="BZ270" s="20"/>
      <c r="CA270" s="20"/>
      <c r="CB270" s="20"/>
      <c r="CC270" s="20"/>
      <c r="CD270" s="20"/>
      <c r="CE270" s="20"/>
      <c r="CF270" s="20"/>
      <c r="CG270" s="20"/>
      <c r="CH270" s="20"/>
      <c r="CI270" s="20"/>
      <c r="CJ270" s="20"/>
      <c r="CK270" s="20"/>
      <c r="CL270" s="20"/>
      <c r="CM270" s="20"/>
      <c r="CN270" s="20"/>
      <c r="CO270" s="20"/>
      <c r="CP270" s="20"/>
      <c r="CQ270" s="20"/>
      <c r="CR270" s="20"/>
      <c r="CS270" s="20"/>
      <c r="CT270" s="20"/>
      <c r="CU270" s="20"/>
      <c r="CV270" s="20">
        <v>1</v>
      </c>
      <c r="CW270" s="20"/>
      <c r="CX270" s="20"/>
      <c r="CY270" s="20"/>
      <c r="CZ270" s="20"/>
      <c r="DA270" s="20"/>
      <c r="DB270" s="20"/>
      <c r="DC270" s="20"/>
      <c r="DD270" s="20"/>
      <c r="DE270" s="20"/>
      <c r="DF270" s="20"/>
      <c r="DG270" s="20"/>
      <c r="DH270" s="20"/>
      <c r="DI270" s="20"/>
      <c r="DJ270" s="20"/>
      <c r="DK270" s="20">
        <v>120.54</v>
      </c>
      <c r="DL270" s="20"/>
      <c r="DM270" s="20">
        <v>1098</v>
      </c>
      <c r="DN270" s="20"/>
      <c r="DO270" s="20"/>
      <c r="DP270" s="20"/>
      <c r="DQ270" s="20"/>
      <c r="DR270" s="20"/>
      <c r="DS270" s="20"/>
      <c r="DT270" s="20"/>
      <c r="DU270" s="20"/>
      <c r="DV270" s="20"/>
      <c r="DW270" s="20"/>
      <c r="DX270" s="20"/>
      <c r="DY270" s="20"/>
      <c r="DZ270" s="20"/>
      <c r="EA270" s="20"/>
      <c r="EB270" s="20"/>
      <c r="EC270" s="20"/>
      <c r="ED270" s="20"/>
      <c r="EE270" s="20"/>
      <c r="EF270" s="20"/>
      <c r="EG270" s="20"/>
      <c r="EH270" s="20"/>
      <c r="EI270" s="20"/>
      <c r="EJ270" s="20"/>
      <c r="EK270" s="20"/>
      <c r="EL270" s="20"/>
      <c r="EM270" s="20"/>
      <c r="EN270" s="20"/>
      <c r="EO270" s="20"/>
      <c r="EP270" s="20"/>
      <c r="EQ270" s="20"/>
      <c r="ER270" s="20"/>
      <c r="ES270" s="20"/>
      <c r="ET270" s="20"/>
      <c r="EU270" s="20"/>
      <c r="EV270" s="20"/>
      <c r="EW270" s="20"/>
      <c r="EX270" s="20"/>
      <c r="EY270" s="20"/>
      <c r="EZ270" s="20"/>
      <c r="FA270" s="20"/>
      <c r="FB270" s="20"/>
      <c r="FC270" s="20"/>
      <c r="FD270" s="20"/>
      <c r="FE270" s="20"/>
      <c r="FF270" s="20"/>
      <c r="FG270" s="20"/>
      <c r="FH270" s="20"/>
      <c r="FI270" s="20"/>
      <c r="FJ270" s="20"/>
      <c r="FK270" s="20"/>
      <c r="FL270" s="20"/>
      <c r="FM270" s="20"/>
      <c r="FN270" s="20"/>
      <c r="FO270" s="20"/>
      <c r="FP270" s="20"/>
      <c r="FQ270" s="20"/>
      <c r="FR270" s="20"/>
      <c r="FS270" s="20"/>
      <c r="FT270" s="20"/>
      <c r="FU270" s="20"/>
      <c r="FV270" s="20"/>
      <c r="FW270" s="20"/>
      <c r="FX270" s="20"/>
      <c r="FY270" s="20"/>
      <c r="FZ270" s="20"/>
      <c r="GA270" s="20"/>
      <c r="GB270" s="20"/>
      <c r="GC270" s="20"/>
      <c r="GD270" s="20"/>
      <c r="GE270" s="20"/>
      <c r="GF270" s="20"/>
      <c r="GG270" s="20"/>
      <c r="GH270" s="20"/>
      <c r="GI270" s="20"/>
      <c r="GJ270" s="20">
        <v>120.54</v>
      </c>
      <c r="GK270" s="20"/>
      <c r="GL270" s="20"/>
      <c r="GM270" s="20"/>
      <c r="GN270" s="20">
        <v>120.54</v>
      </c>
      <c r="GO270" s="20"/>
      <c r="GP270" s="20">
        <v>120.54</v>
      </c>
      <c r="GQ270" s="20">
        <v>120.54</v>
      </c>
      <c r="GR270" s="20"/>
      <c r="GS270" s="20">
        <v>120.54</v>
      </c>
      <c r="GT270" s="20"/>
      <c r="GU270" s="20"/>
      <c r="GV270" s="20"/>
      <c r="GW270" s="20">
        <v>0</v>
      </c>
      <c r="GX270" s="20">
        <v>0</v>
      </c>
      <c r="GY270" s="20"/>
      <c r="GZ270" s="20"/>
      <c r="HA270" s="20"/>
      <c r="HB270" s="20">
        <v>120.54</v>
      </c>
      <c r="HC270" s="20"/>
      <c r="HD270" s="20"/>
      <c r="HE270" s="20"/>
      <c r="HF270" s="20">
        <v>120.54</v>
      </c>
      <c r="HG270" s="20"/>
      <c r="HH270" s="20"/>
      <c r="HI270" s="20"/>
      <c r="HJ270" s="20"/>
      <c r="HK270" s="20"/>
      <c r="HL270" s="20">
        <v>120.54</v>
      </c>
      <c r="HM270" s="20"/>
      <c r="HN270" s="20">
        <v>120.54</v>
      </c>
      <c r="HO270" s="20"/>
      <c r="HP270" s="20"/>
      <c r="HQ270" s="20"/>
      <c r="HR270" s="20"/>
      <c r="HS270" s="20"/>
      <c r="HT270" s="20"/>
      <c r="HU270" s="20"/>
      <c r="HV270" s="20"/>
      <c r="HW270" s="20"/>
      <c r="HX270" s="20"/>
      <c r="HY270" s="20"/>
      <c r="HZ270" s="20"/>
      <c r="IA270" s="20"/>
      <c r="IB270" s="20"/>
      <c r="IC270" s="20"/>
      <c r="ID270" s="20"/>
      <c r="IE270" s="20"/>
      <c r="IF270" s="20"/>
      <c r="IG270" s="20"/>
      <c r="IH270" s="20"/>
      <c r="II270" s="20"/>
      <c r="IJ270" s="20"/>
      <c r="IK270" s="20"/>
      <c r="IL270" s="20"/>
      <c r="IM270" s="20"/>
      <c r="IN270" s="20"/>
      <c r="IO270" s="20"/>
      <c r="IP270" s="20"/>
      <c r="IQ270" s="20"/>
      <c r="IR270" s="20"/>
      <c r="IS270" s="20"/>
      <c r="IT270" s="20"/>
      <c r="IU270" s="20"/>
    </row>
    <row r="271" spans="1:255" x14ac:dyDescent="0.2">
      <c r="A271" s="79"/>
      <c r="B271" s="80"/>
      <c r="C271" s="80" t="s">
        <v>613</v>
      </c>
      <c r="D271" s="81"/>
      <c r="E271" s="82">
        <v>121</v>
      </c>
      <c r="F271" s="83" t="s">
        <v>614</v>
      </c>
      <c r="G271" s="84"/>
      <c r="H271" s="85">
        <v>65.56</v>
      </c>
      <c r="I271" s="85">
        <v>196.67</v>
      </c>
      <c r="J271" s="87">
        <v>1.21</v>
      </c>
      <c r="K271" s="86">
        <v>6568</v>
      </c>
      <c r="O271" s="20"/>
      <c r="P271" s="20"/>
      <c r="Q271" s="20"/>
      <c r="R271" s="20"/>
      <c r="S271" s="20"/>
      <c r="T271" s="20">
        <v>196.67</v>
      </c>
      <c r="U271" s="20">
        <v>6568</v>
      </c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20"/>
      <c r="BH271" s="20"/>
      <c r="BI271" s="20"/>
      <c r="BJ271" s="20"/>
      <c r="BK271" s="20"/>
      <c r="BL271" s="20"/>
      <c r="BM271" s="20"/>
      <c r="BN271" s="20"/>
      <c r="BO271" s="20"/>
      <c r="BP271" s="20"/>
      <c r="BQ271" s="20"/>
      <c r="BR271" s="20"/>
      <c r="BS271" s="20"/>
      <c r="BT271" s="20"/>
      <c r="BU271" s="20"/>
      <c r="BV271" s="20"/>
      <c r="BW271" s="20"/>
      <c r="BX271" s="20"/>
      <c r="BY271" s="20"/>
      <c r="BZ271" s="20"/>
      <c r="CA271" s="20"/>
      <c r="CB271" s="20"/>
      <c r="CC271" s="20"/>
      <c r="CD271" s="20"/>
      <c r="CE271" s="20"/>
      <c r="CF271" s="20"/>
      <c r="CG271" s="20"/>
      <c r="CH271" s="20"/>
      <c r="CI271" s="20"/>
      <c r="CJ271" s="20"/>
      <c r="CK271" s="20"/>
      <c r="CL271" s="20"/>
      <c r="CM271" s="20"/>
      <c r="CN271" s="20"/>
      <c r="CO271" s="20"/>
      <c r="CP271" s="20"/>
      <c r="CQ271" s="20"/>
      <c r="CR271" s="20"/>
      <c r="CS271" s="20"/>
      <c r="CT271" s="20"/>
      <c r="CU271" s="20"/>
      <c r="CV271" s="20">
        <v>1</v>
      </c>
      <c r="CW271" s="20"/>
      <c r="CX271" s="20"/>
      <c r="CY271" s="20"/>
      <c r="CZ271" s="20"/>
      <c r="DA271" s="20"/>
      <c r="DB271" s="20"/>
      <c r="DC271" s="20"/>
      <c r="DD271" s="20"/>
      <c r="DE271" s="20"/>
      <c r="DF271" s="20"/>
      <c r="DG271" s="20"/>
      <c r="DH271" s="20"/>
      <c r="DI271" s="20"/>
      <c r="DJ271" s="20"/>
      <c r="DK271" s="20"/>
      <c r="DL271" s="20"/>
      <c r="DM271" s="20"/>
      <c r="DN271" s="20"/>
      <c r="DO271" s="20"/>
      <c r="DP271" s="20"/>
      <c r="DQ271" s="20">
        <v>196.67</v>
      </c>
      <c r="DR271" s="20"/>
      <c r="DS271" s="20">
        <v>6568</v>
      </c>
      <c r="DT271" s="20"/>
      <c r="DU271" s="20"/>
      <c r="DV271" s="20"/>
      <c r="DW271" s="20"/>
      <c r="DX271" s="20"/>
      <c r="DY271" s="20"/>
      <c r="DZ271" s="20"/>
      <c r="EA271" s="20"/>
      <c r="EB271" s="20"/>
      <c r="EC271" s="20"/>
      <c r="ED271" s="20"/>
      <c r="EE271" s="20"/>
      <c r="EF271" s="20"/>
      <c r="EG271" s="20"/>
      <c r="EH271" s="20"/>
      <c r="EI271" s="20"/>
      <c r="EJ271" s="20"/>
      <c r="EK271" s="20"/>
      <c r="EL271" s="20"/>
      <c r="EM271" s="20"/>
      <c r="EN271" s="20"/>
      <c r="EO271" s="20"/>
      <c r="EP271" s="20"/>
      <c r="EQ271" s="20"/>
      <c r="ER271" s="20"/>
      <c r="ES271" s="20"/>
      <c r="ET271" s="20"/>
      <c r="EU271" s="20"/>
      <c r="EV271" s="20"/>
      <c r="EW271" s="20"/>
      <c r="EX271" s="20"/>
      <c r="EY271" s="20"/>
      <c r="EZ271" s="20"/>
      <c r="FA271" s="20"/>
      <c r="FB271" s="20"/>
      <c r="FC271" s="20"/>
      <c r="FD271" s="20"/>
      <c r="FE271" s="20"/>
      <c r="FF271" s="20"/>
      <c r="FG271" s="20"/>
      <c r="FH271" s="20"/>
      <c r="FI271" s="20"/>
      <c r="FJ271" s="20"/>
      <c r="FK271" s="20"/>
      <c r="FL271" s="20"/>
      <c r="FM271" s="20"/>
      <c r="FN271" s="20"/>
      <c r="FO271" s="20"/>
      <c r="FP271" s="20"/>
      <c r="FQ271" s="20"/>
      <c r="FR271" s="20"/>
      <c r="FS271" s="20"/>
      <c r="FT271" s="20"/>
      <c r="FU271" s="20"/>
      <c r="FV271" s="20"/>
      <c r="FW271" s="20"/>
      <c r="FX271" s="20"/>
      <c r="FY271" s="20"/>
      <c r="FZ271" s="20"/>
      <c r="GA271" s="20"/>
      <c r="GB271" s="20"/>
      <c r="GC271" s="20"/>
      <c r="GD271" s="20"/>
      <c r="GE271" s="20"/>
      <c r="GF271" s="20"/>
      <c r="GG271" s="20"/>
      <c r="GH271" s="20"/>
      <c r="GI271" s="20"/>
      <c r="GJ271" s="20"/>
      <c r="GK271" s="20"/>
      <c r="GL271" s="20"/>
      <c r="GM271" s="20"/>
      <c r="GN271" s="20"/>
      <c r="GO271" s="20"/>
      <c r="GP271" s="20"/>
      <c r="GQ271" s="20"/>
      <c r="GR271" s="20"/>
      <c r="GS271" s="20"/>
      <c r="GT271" s="20"/>
      <c r="GU271" s="20"/>
      <c r="GV271" s="20"/>
      <c r="GW271" s="20"/>
      <c r="GX271" s="20"/>
      <c r="GY271" s="20">
        <v>196.67</v>
      </c>
      <c r="GZ271" s="20"/>
      <c r="HA271" s="20"/>
      <c r="HB271" s="20">
        <v>196.67</v>
      </c>
      <c r="HC271" s="20"/>
      <c r="HD271" s="20"/>
      <c r="HE271" s="20"/>
      <c r="HF271" s="20">
        <v>196.67</v>
      </c>
      <c r="HG271" s="20"/>
      <c r="HH271" s="20"/>
      <c r="HI271" s="20"/>
      <c r="HJ271" s="20"/>
      <c r="HK271" s="20"/>
      <c r="HL271" s="20">
        <v>196.67</v>
      </c>
      <c r="HM271" s="20"/>
      <c r="HN271" s="20">
        <v>196.67</v>
      </c>
      <c r="HO271" s="20"/>
      <c r="HP271" s="20"/>
      <c r="HQ271" s="20"/>
      <c r="HR271" s="20"/>
      <c r="HS271" s="20"/>
      <c r="HT271" s="20"/>
      <c r="HU271" s="20"/>
      <c r="HV271" s="20"/>
      <c r="HW271" s="20"/>
      <c r="HX271" s="20"/>
      <c r="HY271" s="20"/>
      <c r="HZ271" s="20"/>
      <c r="IA271" s="20"/>
      <c r="IB271" s="20"/>
      <c r="IC271" s="20"/>
      <c r="ID271" s="20"/>
      <c r="IE271" s="20"/>
      <c r="IF271" s="20"/>
      <c r="IG271" s="20"/>
      <c r="IH271" s="20"/>
      <c r="II271" s="20"/>
      <c r="IJ271" s="20"/>
      <c r="IK271" s="20"/>
      <c r="IL271" s="20"/>
      <c r="IM271" s="20"/>
      <c r="IN271" s="20"/>
      <c r="IO271" s="20"/>
      <c r="IP271" s="20"/>
      <c r="IQ271" s="20"/>
      <c r="IR271" s="20"/>
      <c r="IS271" s="20"/>
      <c r="IT271" s="20"/>
      <c r="IU271" s="20"/>
    </row>
    <row r="272" spans="1:255" x14ac:dyDescent="0.2">
      <c r="A272" s="79"/>
      <c r="B272" s="80"/>
      <c r="C272" s="80" t="s">
        <v>615</v>
      </c>
      <c r="D272" s="81"/>
      <c r="E272" s="82">
        <v>72</v>
      </c>
      <c r="F272" s="83" t="s">
        <v>614</v>
      </c>
      <c r="G272" s="84"/>
      <c r="H272" s="85">
        <v>39.01</v>
      </c>
      <c r="I272" s="85">
        <v>117.03</v>
      </c>
      <c r="J272" s="87">
        <v>0.72</v>
      </c>
      <c r="K272" s="86">
        <v>3908</v>
      </c>
      <c r="O272" s="20"/>
      <c r="P272" s="20"/>
      <c r="Q272" s="20"/>
      <c r="R272" s="20"/>
      <c r="S272" s="20"/>
      <c r="T272" s="20">
        <v>117.03</v>
      </c>
      <c r="U272" s="20">
        <v>3908</v>
      </c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20"/>
      <c r="BH272" s="20"/>
      <c r="BI272" s="20"/>
      <c r="BJ272" s="20"/>
      <c r="BK272" s="20"/>
      <c r="BL272" s="20"/>
      <c r="BM272" s="20"/>
      <c r="BN272" s="20"/>
      <c r="BO272" s="20"/>
      <c r="BP272" s="20"/>
      <c r="BQ272" s="20"/>
      <c r="BR272" s="20"/>
      <c r="BS272" s="20"/>
      <c r="BT272" s="20"/>
      <c r="BU272" s="20"/>
      <c r="BV272" s="20"/>
      <c r="BW272" s="20"/>
      <c r="BX272" s="20"/>
      <c r="BY272" s="20"/>
      <c r="BZ272" s="20"/>
      <c r="CA272" s="20"/>
      <c r="CB272" s="20"/>
      <c r="CC272" s="20"/>
      <c r="CD272" s="20"/>
      <c r="CE272" s="20"/>
      <c r="CF272" s="20"/>
      <c r="CG272" s="20"/>
      <c r="CH272" s="20"/>
      <c r="CI272" s="20"/>
      <c r="CJ272" s="20"/>
      <c r="CK272" s="20"/>
      <c r="CL272" s="20"/>
      <c r="CM272" s="20"/>
      <c r="CN272" s="20"/>
      <c r="CO272" s="20"/>
      <c r="CP272" s="20"/>
      <c r="CQ272" s="20"/>
      <c r="CR272" s="20"/>
      <c r="CS272" s="20"/>
      <c r="CT272" s="20"/>
      <c r="CU272" s="20"/>
      <c r="CV272" s="20">
        <v>1</v>
      </c>
      <c r="CW272" s="20"/>
      <c r="CX272" s="20"/>
      <c r="CY272" s="20"/>
      <c r="CZ272" s="20"/>
      <c r="DA272" s="20"/>
      <c r="DB272" s="20"/>
      <c r="DC272" s="20"/>
      <c r="DD272" s="20"/>
      <c r="DE272" s="20"/>
      <c r="DF272" s="20"/>
      <c r="DG272" s="20"/>
      <c r="DH272" s="20"/>
      <c r="DI272" s="20"/>
      <c r="DJ272" s="20"/>
      <c r="DK272" s="20"/>
      <c r="DL272" s="20"/>
      <c r="DM272" s="20"/>
      <c r="DN272" s="20"/>
      <c r="DO272" s="20"/>
      <c r="DP272" s="20"/>
      <c r="DQ272" s="20">
        <v>117.03</v>
      </c>
      <c r="DR272" s="20"/>
      <c r="DS272" s="20">
        <v>3908</v>
      </c>
      <c r="DT272" s="20"/>
      <c r="DU272" s="20"/>
      <c r="DV272" s="20"/>
      <c r="DW272" s="20"/>
      <c r="DX272" s="20"/>
      <c r="DY272" s="20"/>
      <c r="DZ272" s="20"/>
      <c r="EA272" s="20"/>
      <c r="EB272" s="20"/>
      <c r="EC272" s="20"/>
      <c r="ED272" s="20"/>
      <c r="EE272" s="20"/>
      <c r="EF272" s="20"/>
      <c r="EG272" s="20"/>
      <c r="EH272" s="20"/>
      <c r="EI272" s="20"/>
      <c r="EJ272" s="20"/>
      <c r="EK272" s="20"/>
      <c r="EL272" s="20"/>
      <c r="EM272" s="20"/>
      <c r="EN272" s="20"/>
      <c r="EO272" s="20"/>
      <c r="EP272" s="20"/>
      <c r="EQ272" s="20"/>
      <c r="ER272" s="20"/>
      <c r="ES272" s="20"/>
      <c r="ET272" s="20"/>
      <c r="EU272" s="20"/>
      <c r="EV272" s="20"/>
      <c r="EW272" s="20"/>
      <c r="EX272" s="20"/>
      <c r="EY272" s="20"/>
      <c r="EZ272" s="20"/>
      <c r="FA272" s="20"/>
      <c r="FB272" s="20"/>
      <c r="FC272" s="20"/>
      <c r="FD272" s="20"/>
      <c r="FE272" s="20"/>
      <c r="FF272" s="20"/>
      <c r="FG272" s="20"/>
      <c r="FH272" s="20"/>
      <c r="FI272" s="20"/>
      <c r="FJ272" s="20"/>
      <c r="FK272" s="20"/>
      <c r="FL272" s="20"/>
      <c r="FM272" s="20"/>
      <c r="FN272" s="20"/>
      <c r="FO272" s="20"/>
      <c r="FP272" s="20"/>
      <c r="FQ272" s="20"/>
      <c r="FR272" s="20"/>
      <c r="FS272" s="20"/>
      <c r="FT272" s="20"/>
      <c r="FU272" s="20"/>
      <c r="FV272" s="20"/>
      <c r="FW272" s="20"/>
      <c r="FX272" s="20"/>
      <c r="FY272" s="20"/>
      <c r="FZ272" s="20"/>
      <c r="GA272" s="20"/>
      <c r="GB272" s="20"/>
      <c r="GC272" s="20"/>
      <c r="GD272" s="20"/>
      <c r="GE272" s="20"/>
      <c r="GF272" s="20"/>
      <c r="GG272" s="20"/>
      <c r="GH272" s="20"/>
      <c r="GI272" s="20"/>
      <c r="GJ272" s="20"/>
      <c r="GK272" s="20"/>
      <c r="GL272" s="20"/>
      <c r="GM272" s="20"/>
      <c r="GN272" s="20"/>
      <c r="GO272" s="20"/>
      <c r="GP272" s="20"/>
      <c r="GQ272" s="20"/>
      <c r="GR272" s="20"/>
      <c r="GS272" s="20"/>
      <c r="GT272" s="20"/>
      <c r="GU272" s="20"/>
      <c r="GV272" s="20"/>
      <c r="GW272" s="20"/>
      <c r="GX272" s="20"/>
      <c r="GY272" s="20"/>
      <c r="GZ272" s="20">
        <v>117.03</v>
      </c>
      <c r="HA272" s="20"/>
      <c r="HB272" s="20">
        <v>117.03</v>
      </c>
      <c r="HC272" s="20"/>
      <c r="HD272" s="20"/>
      <c r="HE272" s="20"/>
      <c r="HF272" s="20">
        <v>117.03</v>
      </c>
      <c r="HG272" s="20"/>
      <c r="HH272" s="20"/>
      <c r="HI272" s="20"/>
      <c r="HJ272" s="20"/>
      <c r="HK272" s="20"/>
      <c r="HL272" s="20">
        <v>117.03</v>
      </c>
      <c r="HM272" s="20"/>
      <c r="HN272" s="20">
        <v>117.03</v>
      </c>
      <c r="HO272" s="20"/>
      <c r="HP272" s="20"/>
      <c r="HQ272" s="20"/>
      <c r="HR272" s="20"/>
      <c r="HS272" s="20"/>
      <c r="HT272" s="20"/>
      <c r="HU272" s="20"/>
      <c r="HV272" s="20"/>
      <c r="HW272" s="20"/>
      <c r="HX272" s="20"/>
      <c r="HY272" s="20"/>
      <c r="HZ272" s="20"/>
      <c r="IA272" s="20"/>
      <c r="IB272" s="20"/>
      <c r="IC272" s="20"/>
      <c r="ID272" s="20"/>
      <c r="IE272" s="20"/>
      <c r="IF272" s="20"/>
      <c r="IG272" s="20"/>
      <c r="IH272" s="20"/>
      <c r="II272" s="20"/>
      <c r="IJ272" s="20"/>
      <c r="IK272" s="20"/>
      <c r="IL272" s="20"/>
      <c r="IM272" s="20"/>
      <c r="IN272" s="20"/>
      <c r="IO272" s="20"/>
      <c r="IP272" s="20"/>
      <c r="IQ272" s="20"/>
      <c r="IR272" s="20"/>
      <c r="IS272" s="20"/>
      <c r="IT272" s="20"/>
      <c r="IU272" s="20"/>
    </row>
    <row r="273" spans="1:255" x14ac:dyDescent="0.2">
      <c r="A273" s="71"/>
      <c r="B273" s="72"/>
      <c r="C273" s="72" t="s">
        <v>616</v>
      </c>
      <c r="D273" s="73" t="s">
        <v>617</v>
      </c>
      <c r="E273" s="74">
        <v>5.03</v>
      </c>
      <c r="F273" s="75"/>
      <c r="G273" s="76" t="s">
        <v>78</v>
      </c>
      <c r="H273" s="75">
        <v>5.28</v>
      </c>
      <c r="I273" s="88">
        <v>15.8445</v>
      </c>
      <c r="J273" s="77"/>
      <c r="K273" s="78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20"/>
      <c r="BH273" s="20"/>
      <c r="BI273" s="20"/>
      <c r="BJ273" s="20"/>
      <c r="BK273" s="20"/>
      <c r="BL273" s="20"/>
      <c r="BM273" s="20"/>
      <c r="BN273" s="20"/>
      <c r="BO273" s="20"/>
      <c r="BP273" s="20"/>
      <c r="BQ273" s="20"/>
      <c r="BR273" s="20"/>
      <c r="BS273" s="20"/>
      <c r="BT273" s="20"/>
      <c r="BU273" s="20"/>
      <c r="BV273" s="20"/>
      <c r="BW273" s="20"/>
      <c r="BX273" s="20"/>
      <c r="BY273" s="20"/>
      <c r="BZ273" s="20"/>
      <c r="CA273" s="20"/>
      <c r="CB273" s="20"/>
      <c r="CC273" s="20"/>
      <c r="CD273" s="20"/>
      <c r="CE273" s="20"/>
      <c r="CF273" s="20"/>
      <c r="CG273" s="20"/>
      <c r="CH273" s="20"/>
      <c r="CI273" s="20"/>
      <c r="CJ273" s="20"/>
      <c r="CK273" s="20"/>
      <c r="CL273" s="20"/>
      <c r="CM273" s="20"/>
      <c r="CN273" s="20"/>
      <c r="CO273" s="20"/>
      <c r="CP273" s="20"/>
      <c r="CQ273" s="20"/>
      <c r="CR273" s="20"/>
      <c r="CS273" s="20"/>
      <c r="CT273" s="20"/>
      <c r="CU273" s="20"/>
      <c r="CV273" s="20"/>
      <c r="CW273" s="20"/>
      <c r="CX273" s="20"/>
      <c r="CY273" s="20"/>
      <c r="CZ273" s="20"/>
      <c r="DA273" s="20"/>
      <c r="DB273" s="20"/>
      <c r="DC273" s="20"/>
      <c r="DD273" s="20"/>
      <c r="DE273" s="20"/>
      <c r="DF273" s="20"/>
      <c r="DG273" s="20"/>
      <c r="DH273" s="20"/>
      <c r="DI273" s="20"/>
      <c r="DJ273" s="20"/>
      <c r="DK273" s="20"/>
      <c r="DL273" s="20"/>
      <c r="DM273" s="20"/>
      <c r="DN273" s="20"/>
      <c r="DO273" s="20"/>
      <c r="DP273" s="20"/>
      <c r="DQ273" s="20"/>
      <c r="DR273" s="20"/>
      <c r="DS273" s="20"/>
      <c r="DT273" s="20"/>
      <c r="DU273" s="20"/>
      <c r="DV273" s="20"/>
      <c r="DW273" s="20"/>
      <c r="DX273" s="20"/>
      <c r="DY273" s="20"/>
      <c r="DZ273" s="20"/>
      <c r="EA273" s="20"/>
      <c r="EB273" s="20"/>
      <c r="EC273" s="20"/>
      <c r="ED273" s="20"/>
      <c r="EE273" s="20"/>
      <c r="EF273" s="20"/>
      <c r="EG273" s="20"/>
      <c r="EH273" s="20"/>
      <c r="EI273" s="20"/>
      <c r="EJ273" s="20"/>
      <c r="EK273" s="20"/>
      <c r="EL273" s="20"/>
      <c r="EM273" s="20"/>
      <c r="EN273" s="20"/>
      <c r="EO273" s="20"/>
      <c r="EP273" s="20"/>
      <c r="EQ273" s="20"/>
      <c r="ER273" s="20"/>
      <c r="ES273" s="20"/>
      <c r="ET273" s="20"/>
      <c r="EU273" s="20"/>
      <c r="EV273" s="20"/>
      <c r="EW273" s="20"/>
      <c r="EX273" s="20"/>
      <c r="EY273" s="20"/>
      <c r="EZ273" s="20"/>
      <c r="FA273" s="20"/>
      <c r="FB273" s="20"/>
      <c r="FC273" s="20"/>
      <c r="FD273" s="20"/>
      <c r="FE273" s="20"/>
      <c r="FF273" s="20"/>
      <c r="FG273" s="20"/>
      <c r="FH273" s="20"/>
      <c r="FI273" s="20"/>
      <c r="FJ273" s="20"/>
      <c r="FK273" s="20"/>
      <c r="FL273" s="20"/>
      <c r="FM273" s="20"/>
      <c r="FN273" s="20"/>
      <c r="FO273" s="20"/>
      <c r="FP273" s="20"/>
      <c r="FQ273" s="20"/>
      <c r="FR273" s="20"/>
      <c r="FS273" s="20"/>
      <c r="FT273" s="20"/>
      <c r="FU273" s="20"/>
      <c r="FV273" s="20"/>
      <c r="FW273" s="20"/>
      <c r="FX273" s="20"/>
      <c r="FY273" s="20"/>
      <c r="FZ273" s="20"/>
      <c r="GA273" s="20"/>
      <c r="GB273" s="20"/>
      <c r="GC273" s="20"/>
      <c r="GD273" s="20"/>
      <c r="GE273" s="20"/>
      <c r="GF273" s="20"/>
      <c r="GG273" s="20"/>
      <c r="GH273" s="20"/>
      <c r="GI273" s="20"/>
      <c r="GJ273" s="20"/>
      <c r="GK273" s="20"/>
      <c r="GL273" s="20"/>
      <c r="GM273" s="20"/>
      <c r="GN273" s="20"/>
      <c r="GO273" s="20"/>
      <c r="GP273" s="20"/>
      <c r="GQ273" s="20"/>
      <c r="GR273" s="20"/>
      <c r="GS273" s="20"/>
      <c r="GT273" s="20"/>
      <c r="GU273" s="20"/>
      <c r="GV273" s="20"/>
      <c r="GW273" s="20"/>
      <c r="GX273" s="20"/>
      <c r="GY273" s="20"/>
      <c r="GZ273" s="20"/>
      <c r="HA273" s="20"/>
      <c r="HB273" s="20"/>
      <c r="HC273" s="20"/>
      <c r="HD273" s="20"/>
      <c r="HE273" s="20"/>
      <c r="HF273" s="20"/>
      <c r="HG273" s="20"/>
      <c r="HH273" s="20"/>
      <c r="HI273" s="20"/>
      <c r="HJ273" s="20"/>
      <c r="HK273" s="20"/>
      <c r="HL273" s="20"/>
      <c r="HM273" s="20"/>
      <c r="HN273" s="20"/>
      <c r="HO273" s="20"/>
      <c r="HP273" s="20"/>
      <c r="HQ273" s="20"/>
      <c r="HR273" s="20"/>
      <c r="HS273" s="20"/>
      <c r="HT273" s="20"/>
      <c r="HU273" s="20"/>
      <c r="HV273" s="20"/>
      <c r="HW273" s="20"/>
      <c r="HX273" s="20"/>
      <c r="HY273" s="20"/>
      <c r="HZ273" s="20"/>
      <c r="IA273" s="20"/>
      <c r="IB273" s="20"/>
      <c r="IC273" s="20"/>
      <c r="ID273" s="20"/>
      <c r="IE273" s="20"/>
      <c r="IF273" s="20"/>
      <c r="IG273" s="20"/>
      <c r="IH273" s="20"/>
      <c r="II273" s="20"/>
      <c r="IJ273" s="20"/>
      <c r="IK273" s="20"/>
      <c r="IL273" s="20"/>
      <c r="IM273" s="20"/>
      <c r="IN273" s="20"/>
      <c r="IO273" s="20"/>
      <c r="IP273" s="20"/>
      <c r="IQ273" s="20"/>
      <c r="IR273" s="20"/>
      <c r="IS273" s="20"/>
      <c r="IT273" s="20"/>
      <c r="IU273" s="20"/>
    </row>
    <row r="274" spans="1:255" ht="36" x14ac:dyDescent="0.2">
      <c r="A274" s="91" t="s">
        <v>207</v>
      </c>
      <c r="B274" s="99" t="s">
        <v>35</v>
      </c>
      <c r="C274" s="92" t="s">
        <v>700</v>
      </c>
      <c r="D274" s="93" t="s">
        <v>23</v>
      </c>
      <c r="E274" s="94">
        <v>1</v>
      </c>
      <c r="F274" s="100">
        <v>58682.369999999995</v>
      </c>
      <c r="G274" s="96"/>
      <c r="H274" s="100">
        <v>58682.37</v>
      </c>
      <c r="I274" s="95">
        <v>9572.92</v>
      </c>
      <c r="J274" s="97">
        <v>6.13</v>
      </c>
      <c r="K274" s="98">
        <v>58682</v>
      </c>
      <c r="L274" s="20"/>
      <c r="M274" s="20"/>
      <c r="N274" s="20"/>
      <c r="O274" s="20"/>
      <c r="P274" s="20"/>
      <c r="Q274" s="20"/>
      <c r="R274" s="20"/>
      <c r="S274" s="20"/>
      <c r="T274" s="20">
        <v>9572.92</v>
      </c>
      <c r="U274" s="20">
        <v>58682</v>
      </c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20"/>
      <c r="BH274" s="20"/>
      <c r="BI274" s="20"/>
      <c r="BJ274" s="20"/>
      <c r="BK274" s="20"/>
      <c r="BL274" s="20"/>
      <c r="BM274" s="20"/>
      <c r="BN274" s="20"/>
      <c r="BO274" s="20"/>
      <c r="BP274" s="20"/>
      <c r="BQ274" s="20"/>
      <c r="BR274" s="20"/>
      <c r="BS274" s="20"/>
      <c r="BT274" s="20"/>
      <c r="BU274" s="20"/>
      <c r="BV274" s="20"/>
      <c r="BW274" s="20"/>
      <c r="BX274" s="20"/>
      <c r="BY274" s="20"/>
      <c r="BZ274" s="20"/>
      <c r="CA274" s="20"/>
      <c r="CB274" s="20"/>
      <c r="CC274" s="20"/>
      <c r="CD274" s="20"/>
      <c r="CE274" s="20"/>
      <c r="CF274" s="20"/>
      <c r="CG274" s="20"/>
      <c r="CH274" s="20"/>
      <c r="CI274" s="20"/>
      <c r="CJ274" s="20"/>
      <c r="CK274" s="20"/>
      <c r="CL274" s="20"/>
      <c r="CM274" s="20"/>
      <c r="CN274" s="20"/>
      <c r="CO274" s="20"/>
      <c r="CP274" s="20"/>
      <c r="CQ274" s="20"/>
      <c r="CR274" s="20"/>
      <c r="CS274" s="20"/>
      <c r="CT274" s="20"/>
      <c r="CU274" s="20"/>
      <c r="CV274" s="20">
        <v>3</v>
      </c>
      <c r="CW274" s="20"/>
      <c r="CX274" s="20"/>
      <c r="CY274" s="20"/>
      <c r="CZ274" s="20"/>
      <c r="DA274" s="20"/>
      <c r="DB274" s="20"/>
      <c r="DC274" s="20"/>
      <c r="DD274" s="20"/>
      <c r="DE274" s="20"/>
      <c r="DF274" s="20">
        <v>58682</v>
      </c>
      <c r="DG274" s="20"/>
      <c r="DH274" s="20"/>
      <c r="DI274" s="20"/>
      <c r="DJ274" s="20"/>
      <c r="DK274" s="20"/>
      <c r="DL274" s="20"/>
      <c r="DM274" s="20"/>
      <c r="DN274" s="20">
        <v>9572.92</v>
      </c>
      <c r="DO274" s="20"/>
      <c r="DP274" s="20">
        <v>58682</v>
      </c>
      <c r="DQ274" s="20"/>
      <c r="DR274" s="20"/>
      <c r="DS274" s="20"/>
      <c r="DT274" s="20"/>
      <c r="DU274" s="20"/>
      <c r="DV274" s="20"/>
      <c r="DW274" s="20"/>
      <c r="DX274" s="20"/>
      <c r="DY274" s="20"/>
      <c r="DZ274" s="20"/>
      <c r="EA274" s="20"/>
      <c r="EB274" s="20"/>
      <c r="EC274" s="20"/>
      <c r="ED274" s="20"/>
      <c r="EE274" s="20"/>
      <c r="EF274" s="20"/>
      <c r="EG274" s="20"/>
      <c r="EH274" s="20"/>
      <c r="EI274" s="20"/>
      <c r="EJ274" s="20"/>
      <c r="EK274" s="20"/>
      <c r="EL274" s="20"/>
      <c r="EM274" s="20"/>
      <c r="EN274" s="20"/>
      <c r="EO274" s="20"/>
      <c r="EP274" s="20"/>
      <c r="EQ274" s="20"/>
      <c r="ER274" s="20"/>
      <c r="ES274" s="20"/>
      <c r="ET274" s="20"/>
      <c r="EU274" s="20"/>
      <c r="EV274" s="20"/>
      <c r="EW274" s="20"/>
      <c r="EX274" s="20"/>
      <c r="EY274" s="20"/>
      <c r="EZ274" s="20"/>
      <c r="FA274" s="20"/>
      <c r="FB274" s="20"/>
      <c r="FC274" s="20"/>
      <c r="FD274" s="20"/>
      <c r="FE274" s="20"/>
      <c r="FF274" s="20"/>
      <c r="FG274" s="20"/>
      <c r="FH274" s="20"/>
      <c r="FI274" s="20"/>
      <c r="FJ274" s="20"/>
      <c r="FK274" s="20"/>
      <c r="FL274" s="20"/>
      <c r="FM274" s="20"/>
      <c r="FN274" s="20"/>
      <c r="FO274" s="20"/>
      <c r="FP274" s="20"/>
      <c r="FQ274" s="20"/>
      <c r="FR274" s="20"/>
      <c r="FS274" s="20"/>
      <c r="FT274" s="20"/>
      <c r="FU274" s="20"/>
      <c r="FV274" s="20"/>
      <c r="FW274" s="20"/>
      <c r="FX274" s="20"/>
      <c r="FY274" s="20"/>
      <c r="FZ274" s="20"/>
      <c r="GA274" s="20"/>
      <c r="GB274" s="20"/>
      <c r="GC274" s="20"/>
      <c r="GD274" s="20"/>
      <c r="GE274" s="20"/>
      <c r="GF274" s="20"/>
      <c r="GG274" s="20"/>
      <c r="GH274" s="20"/>
      <c r="GI274" s="20"/>
      <c r="GJ274" s="20"/>
      <c r="GK274" s="20"/>
      <c r="GL274" s="20"/>
      <c r="GM274" s="20"/>
      <c r="GN274" s="20">
        <v>9572.92</v>
      </c>
      <c r="GO274" s="20"/>
      <c r="GP274" s="20">
        <v>9572.92</v>
      </c>
      <c r="GQ274" s="20"/>
      <c r="GR274" s="20"/>
      <c r="GS274" s="20"/>
      <c r="GT274" s="20">
        <v>9572.92</v>
      </c>
      <c r="GU274" s="20"/>
      <c r="GV274" s="20">
        <v>9572.92</v>
      </c>
      <c r="GW274" s="20"/>
      <c r="GX274" s="20"/>
      <c r="GY274" s="20"/>
      <c r="GZ274" s="20"/>
      <c r="HA274" s="20"/>
      <c r="HB274" s="20"/>
      <c r="HC274" s="20"/>
      <c r="HD274" s="20">
        <v>9572.92</v>
      </c>
      <c r="HE274" s="20"/>
      <c r="HF274" s="20"/>
      <c r="HG274" s="20"/>
      <c r="HH274" s="20"/>
      <c r="HI274" s="20"/>
      <c r="HJ274" s="20"/>
      <c r="HK274" s="20"/>
      <c r="HL274" s="20"/>
      <c r="HM274" s="20"/>
      <c r="HN274" s="20"/>
      <c r="HO274" s="20"/>
      <c r="HP274" s="20"/>
      <c r="HQ274" s="20"/>
      <c r="HR274" s="20">
        <v>9572.92</v>
      </c>
      <c r="HS274" s="20"/>
      <c r="HT274" s="20"/>
      <c r="HU274" s="20"/>
      <c r="HV274" s="20"/>
      <c r="HW274" s="20"/>
      <c r="HX274" s="20"/>
      <c r="HY274" s="20"/>
      <c r="HZ274" s="20">
        <v>9572.92</v>
      </c>
      <c r="IA274" s="20"/>
      <c r="IB274" s="20"/>
      <c r="IC274" s="20"/>
      <c r="ID274" s="20"/>
      <c r="IE274" s="20"/>
      <c r="IF274" s="20"/>
      <c r="IG274" s="20"/>
      <c r="IH274" s="20"/>
      <c r="II274" s="20"/>
      <c r="IJ274" s="20"/>
      <c r="IK274" s="20"/>
      <c r="IL274" s="20"/>
      <c r="IM274" s="20"/>
      <c r="IN274" s="20"/>
      <c r="IO274" s="20"/>
      <c r="IP274" s="20"/>
      <c r="IQ274" s="20"/>
      <c r="IR274" s="20"/>
      <c r="IS274" s="20"/>
      <c r="IT274" s="20"/>
      <c r="IU274" s="20"/>
    </row>
    <row r="275" spans="1:255" x14ac:dyDescent="0.2">
      <c r="A275" s="58"/>
      <c r="B275" s="101" t="s">
        <v>619</v>
      </c>
      <c r="C275" s="101" t="s">
        <v>701</v>
      </c>
      <c r="D275" s="57"/>
      <c r="E275" s="57"/>
      <c r="F275" s="57"/>
      <c r="G275" s="57"/>
      <c r="H275" s="57"/>
      <c r="I275" s="57"/>
      <c r="J275" s="57"/>
      <c r="K275" s="59"/>
    </row>
    <row r="276" spans="1:255" ht="36" x14ac:dyDescent="0.2">
      <c r="A276" s="91" t="s">
        <v>210</v>
      </c>
      <c r="B276" s="99" t="s">
        <v>35</v>
      </c>
      <c r="C276" s="92" t="s">
        <v>702</v>
      </c>
      <c r="D276" s="93" t="s">
        <v>23</v>
      </c>
      <c r="E276" s="94">
        <v>2</v>
      </c>
      <c r="F276" s="100">
        <v>76334.14</v>
      </c>
      <c r="G276" s="96"/>
      <c r="H276" s="100">
        <v>76334.14</v>
      </c>
      <c r="I276" s="95">
        <v>24905.06</v>
      </c>
      <c r="J276" s="97">
        <v>6.13</v>
      </c>
      <c r="K276" s="98">
        <v>152668</v>
      </c>
      <c r="L276" s="20"/>
      <c r="M276" s="20"/>
      <c r="N276" s="20"/>
      <c r="O276" s="20"/>
      <c r="P276" s="20"/>
      <c r="Q276" s="20"/>
      <c r="R276" s="20"/>
      <c r="S276" s="20"/>
      <c r="T276" s="20">
        <v>24905.06</v>
      </c>
      <c r="U276" s="20">
        <v>152668</v>
      </c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20"/>
      <c r="BH276" s="20"/>
      <c r="BI276" s="20"/>
      <c r="BJ276" s="20"/>
      <c r="BK276" s="20"/>
      <c r="BL276" s="20"/>
      <c r="BM276" s="20"/>
      <c r="BN276" s="20"/>
      <c r="BO276" s="20"/>
      <c r="BP276" s="20"/>
      <c r="BQ276" s="20"/>
      <c r="BR276" s="20"/>
      <c r="BS276" s="20"/>
      <c r="BT276" s="20"/>
      <c r="BU276" s="20"/>
      <c r="BV276" s="20"/>
      <c r="BW276" s="20"/>
      <c r="BX276" s="20"/>
      <c r="BY276" s="20"/>
      <c r="BZ276" s="20"/>
      <c r="CA276" s="20"/>
      <c r="CB276" s="20"/>
      <c r="CC276" s="20"/>
      <c r="CD276" s="20"/>
      <c r="CE276" s="20"/>
      <c r="CF276" s="20"/>
      <c r="CG276" s="20"/>
      <c r="CH276" s="20"/>
      <c r="CI276" s="20"/>
      <c r="CJ276" s="20"/>
      <c r="CK276" s="20"/>
      <c r="CL276" s="20"/>
      <c r="CM276" s="20"/>
      <c r="CN276" s="20"/>
      <c r="CO276" s="20"/>
      <c r="CP276" s="20"/>
      <c r="CQ276" s="20"/>
      <c r="CR276" s="20"/>
      <c r="CS276" s="20"/>
      <c r="CT276" s="20"/>
      <c r="CU276" s="20"/>
      <c r="CV276" s="20">
        <v>3</v>
      </c>
      <c r="CW276" s="20"/>
      <c r="CX276" s="20"/>
      <c r="CY276" s="20"/>
      <c r="CZ276" s="20"/>
      <c r="DA276" s="20"/>
      <c r="DB276" s="20"/>
      <c r="DC276" s="20"/>
      <c r="DD276" s="20"/>
      <c r="DE276" s="20"/>
      <c r="DF276" s="20">
        <v>152668</v>
      </c>
      <c r="DG276" s="20"/>
      <c r="DH276" s="20"/>
      <c r="DI276" s="20"/>
      <c r="DJ276" s="20"/>
      <c r="DK276" s="20"/>
      <c r="DL276" s="20"/>
      <c r="DM276" s="20"/>
      <c r="DN276" s="20">
        <v>24905.06</v>
      </c>
      <c r="DO276" s="20"/>
      <c r="DP276" s="20">
        <v>152668</v>
      </c>
      <c r="DQ276" s="20"/>
      <c r="DR276" s="20"/>
      <c r="DS276" s="20"/>
      <c r="DT276" s="20"/>
      <c r="DU276" s="20"/>
      <c r="DV276" s="20"/>
      <c r="DW276" s="20"/>
      <c r="DX276" s="20"/>
      <c r="DY276" s="20"/>
      <c r="DZ276" s="20"/>
      <c r="EA276" s="20"/>
      <c r="EB276" s="20"/>
      <c r="EC276" s="20"/>
      <c r="ED276" s="20"/>
      <c r="EE276" s="20"/>
      <c r="EF276" s="20"/>
      <c r="EG276" s="20"/>
      <c r="EH276" s="20"/>
      <c r="EI276" s="20"/>
      <c r="EJ276" s="20"/>
      <c r="EK276" s="20"/>
      <c r="EL276" s="20"/>
      <c r="EM276" s="20"/>
      <c r="EN276" s="20"/>
      <c r="EO276" s="20"/>
      <c r="EP276" s="20"/>
      <c r="EQ276" s="20"/>
      <c r="ER276" s="20"/>
      <c r="ES276" s="20"/>
      <c r="ET276" s="20"/>
      <c r="EU276" s="20"/>
      <c r="EV276" s="20"/>
      <c r="EW276" s="20"/>
      <c r="EX276" s="20"/>
      <c r="EY276" s="20"/>
      <c r="EZ276" s="20"/>
      <c r="FA276" s="20"/>
      <c r="FB276" s="20"/>
      <c r="FC276" s="20"/>
      <c r="FD276" s="20"/>
      <c r="FE276" s="20"/>
      <c r="FF276" s="20"/>
      <c r="FG276" s="20"/>
      <c r="FH276" s="20"/>
      <c r="FI276" s="20"/>
      <c r="FJ276" s="20"/>
      <c r="FK276" s="20"/>
      <c r="FL276" s="20"/>
      <c r="FM276" s="20"/>
      <c r="FN276" s="20"/>
      <c r="FO276" s="20"/>
      <c r="FP276" s="20"/>
      <c r="FQ276" s="20"/>
      <c r="FR276" s="20"/>
      <c r="FS276" s="20"/>
      <c r="FT276" s="20"/>
      <c r="FU276" s="20"/>
      <c r="FV276" s="20"/>
      <c r="FW276" s="20"/>
      <c r="FX276" s="20"/>
      <c r="FY276" s="20"/>
      <c r="FZ276" s="20"/>
      <c r="GA276" s="20"/>
      <c r="GB276" s="20"/>
      <c r="GC276" s="20"/>
      <c r="GD276" s="20"/>
      <c r="GE276" s="20"/>
      <c r="GF276" s="20"/>
      <c r="GG276" s="20"/>
      <c r="GH276" s="20"/>
      <c r="GI276" s="20"/>
      <c r="GJ276" s="20"/>
      <c r="GK276" s="20"/>
      <c r="GL276" s="20"/>
      <c r="GM276" s="20"/>
      <c r="GN276" s="20">
        <v>24905.06</v>
      </c>
      <c r="GO276" s="20"/>
      <c r="GP276" s="20">
        <v>24905.06</v>
      </c>
      <c r="GQ276" s="20"/>
      <c r="GR276" s="20"/>
      <c r="GS276" s="20"/>
      <c r="GT276" s="20">
        <v>24905.06</v>
      </c>
      <c r="GU276" s="20"/>
      <c r="GV276" s="20">
        <v>24905.06</v>
      </c>
      <c r="GW276" s="20"/>
      <c r="GX276" s="20"/>
      <c r="GY276" s="20"/>
      <c r="GZ276" s="20"/>
      <c r="HA276" s="20"/>
      <c r="HB276" s="20"/>
      <c r="HC276" s="20"/>
      <c r="HD276" s="20">
        <v>24905.06</v>
      </c>
      <c r="HE276" s="20"/>
      <c r="HF276" s="20"/>
      <c r="HG276" s="20"/>
      <c r="HH276" s="20"/>
      <c r="HI276" s="20"/>
      <c r="HJ276" s="20"/>
      <c r="HK276" s="20"/>
      <c r="HL276" s="20"/>
      <c r="HM276" s="20"/>
      <c r="HN276" s="20"/>
      <c r="HO276" s="20"/>
      <c r="HP276" s="20"/>
      <c r="HQ276" s="20"/>
      <c r="HR276" s="20">
        <v>24905.06</v>
      </c>
      <c r="HS276" s="20"/>
      <c r="HT276" s="20"/>
      <c r="HU276" s="20"/>
      <c r="HV276" s="20"/>
      <c r="HW276" s="20"/>
      <c r="HX276" s="20"/>
      <c r="HY276" s="20"/>
      <c r="HZ276" s="20">
        <v>24905.06</v>
      </c>
      <c r="IA276" s="20"/>
      <c r="IB276" s="20"/>
      <c r="IC276" s="20"/>
      <c r="ID276" s="20"/>
      <c r="IE276" s="20"/>
      <c r="IF276" s="20"/>
      <c r="IG276" s="20"/>
      <c r="IH276" s="20"/>
      <c r="II276" s="20"/>
      <c r="IJ276" s="20"/>
      <c r="IK276" s="20"/>
      <c r="IL276" s="20"/>
      <c r="IM276" s="20"/>
      <c r="IN276" s="20"/>
      <c r="IO276" s="20"/>
      <c r="IP276" s="20"/>
      <c r="IQ276" s="20"/>
      <c r="IR276" s="20"/>
      <c r="IS276" s="20"/>
      <c r="IT276" s="20"/>
      <c r="IU276" s="20"/>
    </row>
    <row r="277" spans="1:255" x14ac:dyDescent="0.2">
      <c r="A277" s="58"/>
      <c r="B277" s="101" t="s">
        <v>619</v>
      </c>
      <c r="C277" s="101" t="s">
        <v>703</v>
      </c>
      <c r="D277" s="57"/>
      <c r="E277" s="57"/>
      <c r="F277" s="57"/>
      <c r="G277" s="57"/>
      <c r="H277" s="57"/>
      <c r="I277" s="57"/>
      <c r="J277" s="57"/>
      <c r="K277" s="59"/>
    </row>
    <row r="278" spans="1:255" ht="24" x14ac:dyDescent="0.2">
      <c r="A278" s="91" t="s">
        <v>213</v>
      </c>
      <c r="B278" s="99" t="s">
        <v>35</v>
      </c>
      <c r="C278" s="92" t="s">
        <v>704</v>
      </c>
      <c r="D278" s="93" t="s">
        <v>23</v>
      </c>
      <c r="E278" s="94">
        <v>2</v>
      </c>
      <c r="F278" s="100">
        <v>3097.92</v>
      </c>
      <c r="G278" s="96"/>
      <c r="H278" s="100">
        <v>3097.92</v>
      </c>
      <c r="I278" s="95">
        <v>1010.77</v>
      </c>
      <c r="J278" s="97">
        <v>6.13</v>
      </c>
      <c r="K278" s="98">
        <v>6196</v>
      </c>
      <c r="L278" s="20"/>
      <c r="M278" s="20"/>
      <c r="N278" s="20"/>
      <c r="O278" s="20"/>
      <c r="P278" s="20"/>
      <c r="Q278" s="20"/>
      <c r="R278" s="20"/>
      <c r="S278" s="20"/>
      <c r="T278" s="20">
        <v>1010.77</v>
      </c>
      <c r="U278" s="20">
        <v>6196</v>
      </c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20"/>
      <c r="BH278" s="20"/>
      <c r="BI278" s="20"/>
      <c r="BJ278" s="20"/>
      <c r="BK278" s="20"/>
      <c r="BL278" s="20"/>
      <c r="BM278" s="20"/>
      <c r="BN278" s="20"/>
      <c r="BO278" s="20"/>
      <c r="BP278" s="20"/>
      <c r="BQ278" s="20"/>
      <c r="BR278" s="20"/>
      <c r="BS278" s="20"/>
      <c r="BT278" s="20"/>
      <c r="BU278" s="20"/>
      <c r="BV278" s="20"/>
      <c r="BW278" s="20"/>
      <c r="BX278" s="20"/>
      <c r="BY278" s="20"/>
      <c r="BZ278" s="20"/>
      <c r="CA278" s="20"/>
      <c r="CB278" s="20"/>
      <c r="CC278" s="20"/>
      <c r="CD278" s="20"/>
      <c r="CE278" s="20"/>
      <c r="CF278" s="20"/>
      <c r="CG278" s="20"/>
      <c r="CH278" s="20"/>
      <c r="CI278" s="20"/>
      <c r="CJ278" s="20"/>
      <c r="CK278" s="20"/>
      <c r="CL278" s="20"/>
      <c r="CM278" s="20"/>
      <c r="CN278" s="20"/>
      <c r="CO278" s="20"/>
      <c r="CP278" s="20"/>
      <c r="CQ278" s="20"/>
      <c r="CR278" s="20"/>
      <c r="CS278" s="20"/>
      <c r="CT278" s="20"/>
      <c r="CU278" s="20"/>
      <c r="CV278" s="20">
        <v>3</v>
      </c>
      <c r="CW278" s="20"/>
      <c r="CX278" s="20"/>
      <c r="CY278" s="20"/>
      <c r="CZ278" s="20"/>
      <c r="DA278" s="20"/>
      <c r="DB278" s="20"/>
      <c r="DC278" s="20"/>
      <c r="DD278" s="20"/>
      <c r="DE278" s="20"/>
      <c r="DF278" s="20">
        <v>6196</v>
      </c>
      <c r="DG278" s="20"/>
      <c r="DH278" s="20"/>
      <c r="DI278" s="20"/>
      <c r="DJ278" s="20"/>
      <c r="DK278" s="20"/>
      <c r="DL278" s="20"/>
      <c r="DM278" s="20"/>
      <c r="DN278" s="20">
        <v>1010.77</v>
      </c>
      <c r="DO278" s="20"/>
      <c r="DP278" s="20">
        <v>6196</v>
      </c>
      <c r="DQ278" s="20"/>
      <c r="DR278" s="20"/>
      <c r="DS278" s="20"/>
      <c r="DT278" s="20"/>
      <c r="DU278" s="20"/>
      <c r="DV278" s="20"/>
      <c r="DW278" s="20"/>
      <c r="DX278" s="20"/>
      <c r="DY278" s="20"/>
      <c r="DZ278" s="20"/>
      <c r="EA278" s="20"/>
      <c r="EB278" s="20"/>
      <c r="EC278" s="20"/>
      <c r="ED278" s="20"/>
      <c r="EE278" s="20"/>
      <c r="EF278" s="20"/>
      <c r="EG278" s="20"/>
      <c r="EH278" s="20"/>
      <c r="EI278" s="20"/>
      <c r="EJ278" s="20"/>
      <c r="EK278" s="20"/>
      <c r="EL278" s="20"/>
      <c r="EM278" s="20"/>
      <c r="EN278" s="20"/>
      <c r="EO278" s="20"/>
      <c r="EP278" s="20"/>
      <c r="EQ278" s="20"/>
      <c r="ER278" s="20"/>
      <c r="ES278" s="20"/>
      <c r="ET278" s="20"/>
      <c r="EU278" s="20"/>
      <c r="EV278" s="20"/>
      <c r="EW278" s="20"/>
      <c r="EX278" s="20"/>
      <c r="EY278" s="20"/>
      <c r="EZ278" s="20"/>
      <c r="FA278" s="20"/>
      <c r="FB278" s="20"/>
      <c r="FC278" s="20"/>
      <c r="FD278" s="20"/>
      <c r="FE278" s="20"/>
      <c r="FF278" s="20"/>
      <c r="FG278" s="20"/>
      <c r="FH278" s="20"/>
      <c r="FI278" s="20"/>
      <c r="FJ278" s="20"/>
      <c r="FK278" s="20"/>
      <c r="FL278" s="20"/>
      <c r="FM278" s="20"/>
      <c r="FN278" s="20"/>
      <c r="FO278" s="20"/>
      <c r="FP278" s="20"/>
      <c r="FQ278" s="20"/>
      <c r="FR278" s="20"/>
      <c r="FS278" s="20"/>
      <c r="FT278" s="20"/>
      <c r="FU278" s="20"/>
      <c r="FV278" s="20"/>
      <c r="FW278" s="20"/>
      <c r="FX278" s="20"/>
      <c r="FY278" s="20"/>
      <c r="FZ278" s="20"/>
      <c r="GA278" s="20"/>
      <c r="GB278" s="20"/>
      <c r="GC278" s="20"/>
      <c r="GD278" s="20"/>
      <c r="GE278" s="20"/>
      <c r="GF278" s="20"/>
      <c r="GG278" s="20"/>
      <c r="GH278" s="20"/>
      <c r="GI278" s="20"/>
      <c r="GJ278" s="20"/>
      <c r="GK278" s="20"/>
      <c r="GL278" s="20"/>
      <c r="GM278" s="20"/>
      <c r="GN278" s="20">
        <v>1010.77</v>
      </c>
      <c r="GO278" s="20"/>
      <c r="GP278" s="20">
        <v>1010.77</v>
      </c>
      <c r="GQ278" s="20"/>
      <c r="GR278" s="20"/>
      <c r="GS278" s="20"/>
      <c r="GT278" s="20">
        <v>1010.77</v>
      </c>
      <c r="GU278" s="20"/>
      <c r="GV278" s="20">
        <v>1010.77</v>
      </c>
      <c r="GW278" s="20"/>
      <c r="GX278" s="20"/>
      <c r="GY278" s="20"/>
      <c r="GZ278" s="20"/>
      <c r="HA278" s="20"/>
      <c r="HB278" s="20"/>
      <c r="HC278" s="20"/>
      <c r="HD278" s="20">
        <v>1010.77</v>
      </c>
      <c r="HE278" s="20"/>
      <c r="HF278" s="20"/>
      <c r="HG278" s="20"/>
      <c r="HH278" s="20"/>
      <c r="HI278" s="20"/>
      <c r="HJ278" s="20"/>
      <c r="HK278" s="20"/>
      <c r="HL278" s="20"/>
      <c r="HM278" s="20"/>
      <c r="HN278" s="20"/>
      <c r="HO278" s="20"/>
      <c r="HP278" s="20"/>
      <c r="HQ278" s="20"/>
      <c r="HR278" s="20">
        <v>1010.77</v>
      </c>
      <c r="HS278" s="20"/>
      <c r="HT278" s="20"/>
      <c r="HU278" s="20"/>
      <c r="HV278" s="20"/>
      <c r="HW278" s="20"/>
      <c r="HX278" s="20"/>
      <c r="HY278" s="20"/>
      <c r="HZ278" s="20">
        <v>1010.77</v>
      </c>
      <c r="IA278" s="20"/>
      <c r="IB278" s="20"/>
      <c r="IC278" s="20"/>
      <c r="ID278" s="20"/>
      <c r="IE278" s="20"/>
      <c r="IF278" s="20"/>
      <c r="IG278" s="20"/>
      <c r="IH278" s="20"/>
      <c r="II278" s="20"/>
      <c r="IJ278" s="20"/>
      <c r="IK278" s="20"/>
      <c r="IL278" s="20"/>
      <c r="IM278" s="20"/>
      <c r="IN278" s="20"/>
      <c r="IO278" s="20"/>
      <c r="IP278" s="20"/>
      <c r="IQ278" s="20"/>
      <c r="IR278" s="20"/>
      <c r="IS278" s="20"/>
      <c r="IT278" s="20"/>
      <c r="IU278" s="20"/>
    </row>
    <row r="279" spans="1:255" x14ac:dyDescent="0.2">
      <c r="A279" s="58"/>
      <c r="B279" s="101" t="s">
        <v>619</v>
      </c>
      <c r="C279" s="101" t="s">
        <v>705</v>
      </c>
      <c r="D279" s="57"/>
      <c r="E279" s="57"/>
      <c r="F279" s="57"/>
      <c r="G279" s="57"/>
      <c r="H279" s="57"/>
      <c r="I279" s="57"/>
      <c r="J279" s="57"/>
      <c r="K279" s="59"/>
    </row>
    <row r="280" spans="1:255" ht="24" x14ac:dyDescent="0.2">
      <c r="A280" s="104" t="s">
        <v>216</v>
      </c>
      <c r="B280" s="105" t="s">
        <v>35</v>
      </c>
      <c r="C280" s="106" t="s">
        <v>706</v>
      </c>
      <c r="D280" s="107" t="s">
        <v>23</v>
      </c>
      <c r="E280" s="108">
        <v>4</v>
      </c>
      <c r="F280" s="109">
        <v>4211.21</v>
      </c>
      <c r="G280" s="65"/>
      <c r="H280" s="109">
        <v>4211.21</v>
      </c>
      <c r="I280" s="110">
        <v>2747.96</v>
      </c>
      <c r="J280" s="66">
        <v>6.13</v>
      </c>
      <c r="K280" s="111">
        <v>16845</v>
      </c>
      <c r="L280" s="20"/>
      <c r="M280" s="20"/>
      <c r="N280" s="20"/>
      <c r="O280" s="20"/>
      <c r="P280" s="20"/>
      <c r="Q280" s="20"/>
      <c r="R280" s="20"/>
      <c r="S280" s="20"/>
      <c r="T280" s="20">
        <v>2747.96</v>
      </c>
      <c r="U280" s="20">
        <v>16845</v>
      </c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20"/>
      <c r="BH280" s="20"/>
      <c r="BI280" s="20"/>
      <c r="BJ280" s="20"/>
      <c r="BK280" s="20"/>
      <c r="BL280" s="20"/>
      <c r="BM280" s="20"/>
      <c r="BN280" s="20"/>
      <c r="BO280" s="20"/>
      <c r="BP280" s="20"/>
      <c r="BQ280" s="20"/>
      <c r="BR280" s="20"/>
      <c r="BS280" s="20"/>
      <c r="BT280" s="20"/>
      <c r="BU280" s="20"/>
      <c r="BV280" s="20"/>
      <c r="BW280" s="20"/>
      <c r="BX280" s="20"/>
      <c r="BY280" s="20"/>
      <c r="BZ280" s="20"/>
      <c r="CA280" s="20"/>
      <c r="CB280" s="20"/>
      <c r="CC280" s="20"/>
      <c r="CD280" s="20"/>
      <c r="CE280" s="20"/>
      <c r="CF280" s="20"/>
      <c r="CG280" s="20"/>
      <c r="CH280" s="20"/>
      <c r="CI280" s="20"/>
      <c r="CJ280" s="20"/>
      <c r="CK280" s="20"/>
      <c r="CL280" s="20"/>
      <c r="CM280" s="20"/>
      <c r="CN280" s="20"/>
      <c r="CO280" s="20"/>
      <c r="CP280" s="20"/>
      <c r="CQ280" s="20"/>
      <c r="CR280" s="20"/>
      <c r="CS280" s="20"/>
      <c r="CT280" s="20"/>
      <c r="CU280" s="20"/>
      <c r="CV280" s="20">
        <v>3</v>
      </c>
      <c r="CW280" s="20"/>
      <c r="CX280" s="20"/>
      <c r="CY280" s="20"/>
      <c r="CZ280" s="20"/>
      <c r="DA280" s="20"/>
      <c r="DB280" s="20"/>
      <c r="DC280" s="20"/>
      <c r="DD280" s="20"/>
      <c r="DE280" s="20"/>
      <c r="DF280" s="20">
        <v>16845</v>
      </c>
      <c r="DG280" s="20"/>
      <c r="DH280" s="20"/>
      <c r="DI280" s="20"/>
      <c r="DJ280" s="20"/>
      <c r="DK280" s="20"/>
      <c r="DL280" s="20"/>
      <c r="DM280" s="20"/>
      <c r="DN280" s="20">
        <v>2747.96</v>
      </c>
      <c r="DO280" s="20"/>
      <c r="DP280" s="20">
        <v>16845</v>
      </c>
      <c r="DQ280" s="20"/>
      <c r="DR280" s="20"/>
      <c r="DS280" s="20"/>
      <c r="DT280" s="20"/>
      <c r="DU280" s="20"/>
      <c r="DV280" s="20"/>
      <c r="DW280" s="20"/>
      <c r="DX280" s="20"/>
      <c r="DY280" s="20"/>
      <c r="DZ280" s="20"/>
      <c r="EA280" s="20"/>
      <c r="EB280" s="20"/>
      <c r="EC280" s="20"/>
      <c r="ED280" s="20"/>
      <c r="EE280" s="20"/>
      <c r="EF280" s="20"/>
      <c r="EG280" s="20"/>
      <c r="EH280" s="20"/>
      <c r="EI280" s="20"/>
      <c r="EJ280" s="20"/>
      <c r="EK280" s="20"/>
      <c r="EL280" s="20"/>
      <c r="EM280" s="20"/>
      <c r="EN280" s="20"/>
      <c r="EO280" s="20"/>
      <c r="EP280" s="20"/>
      <c r="EQ280" s="20"/>
      <c r="ER280" s="20"/>
      <c r="ES280" s="20"/>
      <c r="ET280" s="20"/>
      <c r="EU280" s="20"/>
      <c r="EV280" s="20"/>
      <c r="EW280" s="20"/>
      <c r="EX280" s="20"/>
      <c r="EY280" s="20"/>
      <c r="EZ280" s="20"/>
      <c r="FA280" s="20"/>
      <c r="FB280" s="20"/>
      <c r="FC280" s="20"/>
      <c r="FD280" s="20"/>
      <c r="FE280" s="20"/>
      <c r="FF280" s="20"/>
      <c r="FG280" s="20"/>
      <c r="FH280" s="20"/>
      <c r="FI280" s="20"/>
      <c r="FJ280" s="20"/>
      <c r="FK280" s="20"/>
      <c r="FL280" s="20"/>
      <c r="FM280" s="20"/>
      <c r="FN280" s="20"/>
      <c r="FO280" s="20"/>
      <c r="FP280" s="20"/>
      <c r="FQ280" s="20"/>
      <c r="FR280" s="20"/>
      <c r="FS280" s="20"/>
      <c r="FT280" s="20"/>
      <c r="FU280" s="20"/>
      <c r="FV280" s="20"/>
      <c r="FW280" s="20"/>
      <c r="FX280" s="20"/>
      <c r="FY280" s="20"/>
      <c r="FZ280" s="20"/>
      <c r="GA280" s="20"/>
      <c r="GB280" s="20"/>
      <c r="GC280" s="20"/>
      <c r="GD280" s="20"/>
      <c r="GE280" s="20"/>
      <c r="GF280" s="20"/>
      <c r="GG280" s="20"/>
      <c r="GH280" s="20"/>
      <c r="GI280" s="20"/>
      <c r="GJ280" s="20"/>
      <c r="GK280" s="20"/>
      <c r="GL280" s="20"/>
      <c r="GM280" s="20"/>
      <c r="GN280" s="20">
        <v>2747.96</v>
      </c>
      <c r="GO280" s="20"/>
      <c r="GP280" s="20">
        <v>2747.96</v>
      </c>
      <c r="GQ280" s="20"/>
      <c r="GR280" s="20"/>
      <c r="GS280" s="20"/>
      <c r="GT280" s="20">
        <v>2747.96</v>
      </c>
      <c r="GU280" s="20"/>
      <c r="GV280" s="20">
        <v>2747.96</v>
      </c>
      <c r="GW280" s="20"/>
      <c r="GX280" s="20"/>
      <c r="GY280" s="20"/>
      <c r="GZ280" s="20"/>
      <c r="HA280" s="20"/>
      <c r="HB280" s="20"/>
      <c r="HC280" s="20"/>
      <c r="HD280" s="20">
        <v>2747.96</v>
      </c>
      <c r="HE280" s="20"/>
      <c r="HF280" s="20"/>
      <c r="HG280" s="20"/>
      <c r="HH280" s="20"/>
      <c r="HI280" s="20"/>
      <c r="HJ280" s="20"/>
      <c r="HK280" s="20"/>
      <c r="HL280" s="20"/>
      <c r="HM280" s="20"/>
      <c r="HN280" s="20"/>
      <c r="HO280" s="20"/>
      <c r="HP280" s="20"/>
      <c r="HQ280" s="20"/>
      <c r="HR280" s="20">
        <v>2747.96</v>
      </c>
      <c r="HS280" s="20"/>
      <c r="HT280" s="20"/>
      <c r="HU280" s="20"/>
      <c r="HV280" s="20"/>
      <c r="HW280" s="20"/>
      <c r="HX280" s="20"/>
      <c r="HY280" s="20"/>
      <c r="HZ280" s="20">
        <v>2747.96</v>
      </c>
      <c r="IA280" s="20"/>
      <c r="IB280" s="20"/>
      <c r="IC280" s="20"/>
      <c r="ID280" s="20"/>
      <c r="IE280" s="20"/>
      <c r="IF280" s="20"/>
      <c r="IG280" s="20"/>
      <c r="IH280" s="20"/>
      <c r="II280" s="20"/>
      <c r="IJ280" s="20"/>
      <c r="IK280" s="20"/>
      <c r="IL280" s="20"/>
      <c r="IM280" s="20"/>
      <c r="IN280" s="20"/>
      <c r="IO280" s="20"/>
      <c r="IP280" s="20"/>
      <c r="IQ280" s="20"/>
      <c r="IR280" s="20"/>
      <c r="IS280" s="20"/>
      <c r="IT280" s="20"/>
      <c r="IU280" s="20"/>
    </row>
    <row r="281" spans="1:255" x14ac:dyDescent="0.2">
      <c r="A281" s="89"/>
      <c r="B281" s="103" t="s">
        <v>619</v>
      </c>
      <c r="C281" s="103" t="s">
        <v>707</v>
      </c>
      <c r="D281" s="29"/>
      <c r="E281" s="29"/>
      <c r="F281" s="29"/>
      <c r="G281" s="29"/>
      <c r="H281" s="29"/>
      <c r="I281" s="29"/>
      <c r="J281" s="29"/>
      <c r="K281" s="90"/>
    </row>
    <row r="282" spans="1:255" ht="13.5" thickBot="1" x14ac:dyDescent="0.25">
      <c r="A282" s="114"/>
      <c r="B282" s="115"/>
      <c r="C282" s="115" t="s">
        <v>621</v>
      </c>
      <c r="D282" s="115"/>
      <c r="E282" s="115"/>
      <c r="F282" s="115"/>
      <c r="G282" s="115"/>
      <c r="H282" s="194">
        <v>38236.71</v>
      </c>
      <c r="I282" s="195"/>
      <c r="J282" s="194">
        <v>234391</v>
      </c>
      <c r="K282" s="196"/>
      <c r="L282" s="102"/>
      <c r="M282" s="102"/>
      <c r="N282" s="102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20"/>
      <c r="BH282" s="20"/>
      <c r="BI282" s="20"/>
      <c r="BJ282" s="20"/>
      <c r="BK282" s="20"/>
      <c r="BL282" s="20"/>
      <c r="BM282" s="20"/>
      <c r="BN282" s="20"/>
      <c r="BO282" s="20"/>
      <c r="BP282" s="20"/>
      <c r="BQ282" s="20"/>
      <c r="BR282" s="20"/>
      <c r="BS282" s="20"/>
      <c r="BT282" s="20"/>
      <c r="BU282" s="20"/>
      <c r="BV282" s="20"/>
      <c r="BW282" s="20"/>
      <c r="BX282" s="20"/>
      <c r="BY282" s="20"/>
      <c r="BZ282" s="20"/>
      <c r="CA282" s="20"/>
      <c r="CB282" s="20"/>
      <c r="CC282" s="20"/>
      <c r="CD282" s="20"/>
      <c r="CE282" s="20"/>
      <c r="CF282" s="20"/>
      <c r="CG282" s="20"/>
      <c r="CH282" s="20"/>
      <c r="CI282" s="20"/>
      <c r="CJ282" s="20"/>
      <c r="CK282" s="20"/>
      <c r="CL282" s="20"/>
      <c r="CM282" s="20"/>
      <c r="CN282" s="20"/>
      <c r="CO282" s="20"/>
      <c r="CP282" s="20"/>
      <c r="CQ282" s="20"/>
      <c r="CR282" s="20"/>
      <c r="CS282" s="20"/>
      <c r="CT282" s="20"/>
      <c r="CU282" s="20"/>
      <c r="CV282" s="20"/>
      <c r="CW282" s="20"/>
      <c r="CX282" s="20"/>
      <c r="CY282" s="20"/>
      <c r="CZ282" s="20"/>
      <c r="DA282" s="20"/>
      <c r="DB282" s="20"/>
      <c r="DC282" s="20"/>
      <c r="DD282" s="20"/>
      <c r="DE282" s="20"/>
      <c r="DF282" s="20"/>
      <c r="DG282" s="20"/>
      <c r="DH282" s="20"/>
      <c r="DI282" s="20"/>
      <c r="DJ282" s="20"/>
      <c r="DK282" s="20"/>
      <c r="DL282" s="20"/>
      <c r="DM282" s="20"/>
      <c r="DN282" s="20"/>
      <c r="DO282" s="20"/>
      <c r="DP282" s="20"/>
      <c r="DQ282" s="20"/>
      <c r="DR282" s="20"/>
      <c r="DS282" s="20"/>
      <c r="DT282" s="20"/>
      <c r="DU282" s="20"/>
      <c r="DV282" s="20"/>
      <c r="DW282" s="20"/>
      <c r="DX282" s="20"/>
      <c r="DY282" s="20"/>
      <c r="DZ282" s="20"/>
      <c r="EA282" s="20"/>
      <c r="EB282" s="20"/>
      <c r="EC282" s="20"/>
      <c r="ED282" s="20"/>
      <c r="EE282" s="20"/>
      <c r="EF282" s="20"/>
      <c r="EG282" s="20"/>
      <c r="EH282" s="20"/>
      <c r="EI282" s="20"/>
      <c r="EJ282" s="20"/>
      <c r="EK282" s="20"/>
      <c r="EL282" s="20"/>
      <c r="EM282" s="20"/>
      <c r="EN282" s="20"/>
      <c r="EO282" s="20"/>
      <c r="EP282" s="20"/>
      <c r="EQ282" s="20"/>
      <c r="ER282" s="20"/>
      <c r="ES282" s="20"/>
      <c r="ET282" s="20"/>
      <c r="EU282" s="20"/>
      <c r="EV282" s="20"/>
      <c r="EW282" s="20"/>
      <c r="EX282" s="20"/>
      <c r="EY282" s="20"/>
      <c r="EZ282" s="20"/>
      <c r="FA282" s="20"/>
      <c r="FB282" s="20"/>
      <c r="FC282" s="20"/>
      <c r="FD282" s="20"/>
      <c r="FE282" s="20"/>
      <c r="FF282" s="20"/>
      <c r="FG282" s="20"/>
      <c r="FH282" s="20"/>
      <c r="FI282" s="20"/>
      <c r="FJ282" s="20"/>
      <c r="FK282" s="20"/>
      <c r="FL282" s="20"/>
      <c r="FM282" s="20"/>
      <c r="FN282" s="20"/>
      <c r="FO282" s="20"/>
      <c r="FP282" s="20"/>
      <c r="FQ282" s="20"/>
      <c r="FR282" s="20"/>
      <c r="FS282" s="20"/>
      <c r="FT282" s="20"/>
      <c r="FU282" s="20"/>
      <c r="FV282" s="20"/>
      <c r="FW282" s="20"/>
      <c r="FX282" s="20"/>
      <c r="FY282" s="20"/>
      <c r="FZ282" s="20"/>
      <c r="GA282" s="20"/>
      <c r="GB282" s="20"/>
      <c r="GC282" s="20"/>
      <c r="GD282" s="20"/>
      <c r="GE282" s="20"/>
      <c r="GF282" s="20"/>
      <c r="GG282" s="20"/>
      <c r="GH282" s="20"/>
      <c r="GI282" s="20"/>
      <c r="GJ282" s="20"/>
      <c r="GK282" s="20"/>
      <c r="GL282" s="20"/>
      <c r="GM282" s="20"/>
      <c r="GN282" s="20"/>
      <c r="GO282" s="20"/>
      <c r="GP282" s="20"/>
      <c r="GQ282" s="20"/>
      <c r="GR282" s="20"/>
      <c r="GS282" s="20"/>
      <c r="GT282" s="20"/>
      <c r="GU282" s="20"/>
      <c r="GV282" s="20"/>
      <c r="GW282" s="20"/>
      <c r="GX282" s="20"/>
      <c r="GY282" s="20"/>
      <c r="GZ282" s="20"/>
      <c r="HA282" s="20"/>
      <c r="HB282" s="20"/>
      <c r="HC282" s="20"/>
      <c r="HD282" s="20"/>
      <c r="HE282" s="20"/>
      <c r="HF282" s="20"/>
      <c r="HG282" s="20"/>
      <c r="HH282" s="20"/>
      <c r="HI282" s="20"/>
      <c r="HJ282" s="20"/>
      <c r="HK282" s="20"/>
      <c r="HL282" s="20"/>
      <c r="HM282" s="20"/>
      <c r="HN282" s="20"/>
      <c r="HO282" s="20"/>
      <c r="HP282" s="20"/>
      <c r="HQ282" s="20"/>
      <c r="HR282" s="20"/>
      <c r="HS282" s="20"/>
      <c r="HT282" s="20"/>
      <c r="HU282" s="20"/>
      <c r="HV282" s="20"/>
      <c r="HW282" s="20"/>
      <c r="HX282" s="20"/>
      <c r="HY282" s="20"/>
      <c r="HZ282" s="20"/>
      <c r="IA282" s="20"/>
      <c r="IB282" s="20"/>
      <c r="IC282" s="20"/>
      <c r="ID282" s="20"/>
      <c r="IE282" s="20"/>
      <c r="IF282" s="20"/>
      <c r="IG282" s="20"/>
      <c r="IH282" s="20"/>
      <c r="II282" s="20"/>
      <c r="IJ282" s="20"/>
      <c r="IK282" s="20"/>
      <c r="IL282" s="20"/>
      <c r="IM282" s="20"/>
      <c r="IN282" s="20"/>
      <c r="IO282" s="20"/>
      <c r="IP282" s="20"/>
      <c r="IQ282" s="20"/>
      <c r="IR282" s="20"/>
      <c r="IS282" s="20"/>
      <c r="IT282" s="20"/>
      <c r="IU282" s="20"/>
    </row>
    <row r="283" spans="1:255" x14ac:dyDescent="0.2">
      <c r="A283" s="113"/>
      <c r="B283" s="112"/>
      <c r="C283" s="112" t="s">
        <v>622</v>
      </c>
      <c r="D283" s="112"/>
      <c r="E283" s="112"/>
      <c r="F283" s="112"/>
      <c r="G283" s="112"/>
      <c r="H283" s="185">
        <v>38903.75</v>
      </c>
      <c r="I283" s="186"/>
      <c r="J283" s="185">
        <v>252121</v>
      </c>
      <c r="K283" s="187"/>
      <c r="O283" s="20"/>
      <c r="P283" s="20"/>
      <c r="Q283" s="20"/>
      <c r="R283" s="20">
        <v>38903.75</v>
      </c>
      <c r="S283" s="20">
        <v>252121</v>
      </c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20"/>
      <c r="BH283" s="20"/>
      <c r="BI283" s="20"/>
      <c r="BJ283" s="20"/>
      <c r="BK283" s="20"/>
      <c r="BL283" s="20"/>
      <c r="BM283" s="20"/>
      <c r="BN283" s="20"/>
      <c r="BO283" s="20"/>
      <c r="BP283" s="20"/>
      <c r="BQ283" s="20"/>
      <c r="BR283" s="20"/>
      <c r="BS283" s="20"/>
      <c r="BT283" s="20"/>
      <c r="BU283" s="20"/>
      <c r="BV283" s="20"/>
      <c r="BW283" s="20"/>
      <c r="BX283" s="20"/>
      <c r="BY283" s="20"/>
      <c r="BZ283" s="20"/>
      <c r="CA283" s="20"/>
      <c r="CB283" s="20"/>
      <c r="CC283" s="20"/>
      <c r="CD283" s="20"/>
      <c r="CE283" s="20"/>
      <c r="CF283" s="20"/>
      <c r="CG283" s="20"/>
      <c r="CH283" s="20"/>
      <c r="CI283" s="20"/>
      <c r="CJ283" s="20"/>
      <c r="CK283" s="20"/>
      <c r="CL283" s="20"/>
      <c r="CM283" s="20"/>
      <c r="CN283" s="20"/>
      <c r="CO283" s="20"/>
      <c r="CP283" s="20"/>
      <c r="CQ283" s="20"/>
      <c r="CR283" s="20"/>
      <c r="CS283" s="20"/>
      <c r="CT283" s="20"/>
      <c r="CU283" s="20"/>
      <c r="CV283" s="20"/>
      <c r="CW283" s="20"/>
      <c r="CX283" s="20"/>
      <c r="CY283" s="20"/>
      <c r="CZ283" s="20"/>
      <c r="DA283" s="20"/>
      <c r="DB283" s="20"/>
      <c r="DC283" s="20"/>
      <c r="DD283" s="20"/>
      <c r="DE283" s="20"/>
      <c r="DF283" s="20"/>
      <c r="DG283" s="20"/>
      <c r="DH283" s="20"/>
      <c r="DI283" s="20"/>
      <c r="DJ283" s="20"/>
      <c r="DK283" s="20"/>
      <c r="DL283" s="20"/>
      <c r="DM283" s="20"/>
      <c r="DN283" s="20"/>
      <c r="DO283" s="20"/>
      <c r="DP283" s="20"/>
      <c r="DQ283" s="20"/>
      <c r="DR283" s="20"/>
      <c r="DS283" s="20"/>
      <c r="DT283" s="20"/>
      <c r="DU283" s="20"/>
      <c r="DV283" s="20"/>
      <c r="DW283" s="20"/>
      <c r="DX283" s="20"/>
      <c r="DY283" s="20"/>
      <c r="DZ283" s="20"/>
      <c r="EA283" s="20"/>
      <c r="EB283" s="20"/>
      <c r="EC283" s="20"/>
      <c r="ED283" s="20"/>
      <c r="EE283" s="20"/>
      <c r="EF283" s="20"/>
      <c r="EG283" s="20"/>
      <c r="EH283" s="20"/>
      <c r="EI283" s="20"/>
      <c r="EJ283" s="20"/>
      <c r="EK283" s="20"/>
      <c r="EL283" s="20"/>
      <c r="EM283" s="20"/>
      <c r="EN283" s="20"/>
      <c r="EO283" s="20"/>
      <c r="EP283" s="20"/>
      <c r="EQ283" s="20"/>
      <c r="ER283" s="20"/>
      <c r="ES283" s="20"/>
      <c r="ET283" s="20"/>
      <c r="EU283" s="20"/>
      <c r="EV283" s="20"/>
      <c r="EW283" s="20"/>
      <c r="EX283" s="20"/>
      <c r="EY283" s="20"/>
      <c r="EZ283" s="20"/>
      <c r="FA283" s="20"/>
      <c r="FB283" s="20"/>
      <c r="FC283" s="20"/>
      <c r="FD283" s="20"/>
      <c r="FE283" s="20"/>
      <c r="FF283" s="20"/>
      <c r="FG283" s="20"/>
      <c r="FH283" s="20"/>
      <c r="FI283" s="20"/>
      <c r="FJ283" s="20"/>
      <c r="FK283" s="20"/>
      <c r="FL283" s="20"/>
      <c r="FM283" s="20"/>
      <c r="FN283" s="20"/>
      <c r="FO283" s="20"/>
      <c r="FP283" s="20"/>
      <c r="FQ283" s="20"/>
      <c r="FR283" s="20"/>
      <c r="FS283" s="20"/>
      <c r="FT283" s="20"/>
      <c r="FU283" s="20"/>
      <c r="FV283" s="20"/>
      <c r="FW283" s="20"/>
      <c r="FX283" s="20"/>
      <c r="FY283" s="20"/>
      <c r="FZ283" s="20"/>
      <c r="GA283" s="20"/>
      <c r="GB283" s="20"/>
      <c r="GC283" s="20"/>
      <c r="GD283" s="20"/>
      <c r="GE283" s="20"/>
      <c r="GF283" s="20"/>
      <c r="GG283" s="20"/>
      <c r="GH283" s="20"/>
      <c r="GI283" s="20"/>
      <c r="GJ283" s="20"/>
      <c r="GK283" s="20"/>
      <c r="GL283" s="20"/>
      <c r="GM283" s="20"/>
      <c r="GN283" s="20"/>
      <c r="GO283" s="20"/>
      <c r="GP283" s="20"/>
      <c r="GQ283" s="20"/>
      <c r="GR283" s="20"/>
      <c r="GS283" s="20"/>
      <c r="GT283" s="20"/>
      <c r="GU283" s="20"/>
      <c r="GV283" s="20"/>
      <c r="GW283" s="20"/>
      <c r="GX283" s="20"/>
      <c r="GY283" s="20"/>
      <c r="GZ283" s="20"/>
      <c r="HA283" s="20">
        <v>38903.75</v>
      </c>
      <c r="HB283" s="20"/>
      <c r="HC283" s="20"/>
      <c r="HD283" s="20"/>
      <c r="HE283" s="20"/>
      <c r="HF283" s="20"/>
      <c r="HG283" s="20"/>
      <c r="HH283" s="20"/>
      <c r="HI283" s="20"/>
      <c r="HJ283" s="20"/>
      <c r="HK283" s="20"/>
      <c r="HL283" s="20"/>
      <c r="HM283" s="20"/>
      <c r="HN283" s="20"/>
      <c r="HO283" s="20"/>
      <c r="HP283" s="20"/>
      <c r="HQ283" s="20"/>
      <c r="HR283" s="20"/>
      <c r="HS283" s="20"/>
      <c r="HT283" s="20"/>
      <c r="HU283" s="20"/>
      <c r="HV283" s="20"/>
      <c r="HW283" s="20"/>
      <c r="HX283" s="20"/>
      <c r="HY283" s="20"/>
      <c r="HZ283" s="20"/>
      <c r="IA283" s="20"/>
      <c r="IB283" s="20"/>
      <c r="IC283" s="20"/>
      <c r="ID283" s="20"/>
      <c r="IE283" s="20"/>
      <c r="IF283" s="20"/>
      <c r="IG283" s="20"/>
      <c r="IH283" s="20"/>
      <c r="II283" s="20"/>
      <c r="IJ283" s="20"/>
      <c r="IK283" s="20"/>
      <c r="IL283" s="20"/>
      <c r="IM283" s="20"/>
      <c r="IN283" s="20"/>
      <c r="IO283" s="20"/>
      <c r="IP283" s="20"/>
      <c r="IQ283" s="20"/>
      <c r="IR283" s="20"/>
      <c r="IS283" s="20"/>
      <c r="IT283" s="20"/>
      <c r="IU283" s="20"/>
    </row>
    <row r="284" spans="1:255" x14ac:dyDescent="0.2">
      <c r="A284" s="70"/>
      <c r="B284" s="69"/>
      <c r="C284" s="69"/>
      <c r="D284" s="69"/>
      <c r="E284" s="69"/>
      <c r="F284" s="69"/>
      <c r="G284" s="69"/>
      <c r="H284" s="188"/>
      <c r="I284" s="189"/>
      <c r="J284" s="188"/>
      <c r="K284" s="190"/>
    </row>
    <row r="285" spans="1:255" ht="24" x14ac:dyDescent="0.2">
      <c r="A285" s="116">
        <v>12</v>
      </c>
      <c r="B285" s="123" t="s">
        <v>50</v>
      </c>
      <c r="C285" s="117" t="s">
        <v>627</v>
      </c>
      <c r="D285" s="118" t="s">
        <v>52</v>
      </c>
      <c r="E285" s="119">
        <v>2.84</v>
      </c>
      <c r="F285" s="120">
        <v>53.309999999999995</v>
      </c>
      <c r="G285" s="124" t="s">
        <v>6</v>
      </c>
      <c r="H285" s="120"/>
      <c r="I285" s="121">
        <v>441.82</v>
      </c>
      <c r="J285" s="97"/>
      <c r="K285" s="122">
        <v>14711</v>
      </c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  <c r="BG285" s="20"/>
      <c r="BH285" s="20"/>
      <c r="BI285" s="20"/>
      <c r="BJ285" s="20"/>
      <c r="BK285" s="20"/>
      <c r="BL285" s="20"/>
      <c r="BM285" s="20"/>
      <c r="BN285" s="20"/>
      <c r="BO285" s="20"/>
      <c r="BP285" s="20"/>
      <c r="BQ285" s="20"/>
      <c r="BR285" s="20"/>
      <c r="BS285" s="20"/>
      <c r="BT285" s="20"/>
      <c r="BU285" s="20"/>
      <c r="BV285" s="20"/>
      <c r="BW285" s="20"/>
      <c r="BX285" s="20"/>
      <c r="BY285" s="20"/>
      <c r="BZ285" s="20"/>
      <c r="CA285" s="20"/>
      <c r="CB285" s="20"/>
      <c r="CC285" s="20"/>
      <c r="CD285" s="20"/>
      <c r="CE285" s="20"/>
      <c r="CF285" s="20"/>
      <c r="CG285" s="20"/>
      <c r="CH285" s="20"/>
      <c r="CI285" s="20"/>
      <c r="CJ285" s="20"/>
      <c r="CK285" s="20"/>
      <c r="CL285" s="20"/>
      <c r="CM285" s="20"/>
      <c r="CN285" s="20"/>
      <c r="CO285" s="20"/>
      <c r="CP285" s="20"/>
      <c r="CQ285" s="20"/>
      <c r="CR285" s="20"/>
      <c r="CS285" s="20"/>
      <c r="CT285" s="20"/>
      <c r="CU285" s="20"/>
      <c r="CV285" s="20"/>
      <c r="CW285" s="20"/>
      <c r="CX285" s="20"/>
      <c r="CY285" s="20"/>
      <c r="CZ285" s="20"/>
      <c r="DA285" s="20"/>
      <c r="DB285" s="20"/>
      <c r="DC285" s="20"/>
      <c r="DD285" s="20"/>
      <c r="DE285" s="20"/>
      <c r="DF285" s="20"/>
      <c r="DG285" s="20"/>
      <c r="DH285" s="20"/>
      <c r="DI285" s="20"/>
      <c r="DJ285" s="20"/>
      <c r="DK285" s="20"/>
      <c r="DL285" s="20"/>
      <c r="DM285" s="20"/>
      <c r="DN285" s="20"/>
      <c r="DO285" s="20"/>
      <c r="DP285" s="20"/>
      <c r="DQ285" s="20"/>
      <c r="DR285" s="20"/>
      <c r="DS285" s="20"/>
      <c r="DT285" s="20"/>
      <c r="DU285" s="20"/>
      <c r="DV285" s="20"/>
      <c r="DW285" s="20"/>
      <c r="DX285" s="20"/>
      <c r="DY285" s="20"/>
      <c r="DZ285" s="20"/>
      <c r="EA285" s="20"/>
      <c r="EB285" s="20"/>
      <c r="EC285" s="20"/>
      <c r="ED285" s="20"/>
      <c r="EE285" s="20"/>
      <c r="EF285" s="20"/>
      <c r="EG285" s="20"/>
      <c r="EH285" s="20"/>
      <c r="EI285" s="20"/>
      <c r="EJ285" s="20"/>
      <c r="EK285" s="20"/>
      <c r="EL285" s="20"/>
      <c r="EM285" s="20"/>
      <c r="EN285" s="20"/>
      <c r="EO285" s="20"/>
      <c r="EP285" s="20"/>
      <c r="EQ285" s="20"/>
      <c r="ER285" s="20"/>
      <c r="ES285" s="20"/>
      <c r="ET285" s="20"/>
      <c r="EU285" s="20"/>
      <c r="EV285" s="20"/>
      <c r="EW285" s="20"/>
      <c r="EX285" s="20"/>
      <c r="EY285" s="20"/>
      <c r="EZ285" s="20"/>
      <c r="FA285" s="20"/>
      <c r="FB285" s="20"/>
      <c r="FC285" s="20"/>
      <c r="FD285" s="20"/>
      <c r="FE285" s="20"/>
      <c r="FF285" s="20"/>
      <c r="FG285" s="20"/>
      <c r="FH285" s="20"/>
      <c r="FI285" s="20"/>
      <c r="FJ285" s="20"/>
      <c r="FK285" s="20"/>
      <c r="FL285" s="20"/>
      <c r="FM285" s="20"/>
      <c r="FN285" s="20"/>
      <c r="FO285" s="20"/>
      <c r="FP285" s="20"/>
      <c r="FQ285" s="20"/>
      <c r="FR285" s="20"/>
      <c r="FS285" s="20"/>
      <c r="FT285" s="20"/>
      <c r="FU285" s="20"/>
      <c r="FV285" s="20"/>
      <c r="FW285" s="20"/>
      <c r="FX285" s="20"/>
      <c r="FY285" s="20"/>
      <c r="FZ285" s="20"/>
      <c r="GA285" s="20"/>
      <c r="GB285" s="20"/>
      <c r="GC285" s="20"/>
      <c r="GD285" s="20"/>
      <c r="GE285" s="20"/>
      <c r="GF285" s="20"/>
      <c r="GG285" s="20"/>
      <c r="GH285" s="20"/>
      <c r="GI285" s="20"/>
      <c r="GJ285" s="20"/>
      <c r="GK285" s="20"/>
      <c r="GL285" s="20"/>
      <c r="GM285" s="20"/>
      <c r="GN285" s="20"/>
      <c r="GO285" s="20"/>
      <c r="GP285" s="20"/>
      <c r="GQ285" s="20"/>
      <c r="GR285" s="20"/>
      <c r="GS285" s="20"/>
      <c r="GT285" s="20"/>
      <c r="GU285" s="20"/>
      <c r="GV285" s="20"/>
      <c r="GW285" s="20"/>
      <c r="GX285" s="20"/>
      <c r="GY285" s="20"/>
      <c r="GZ285" s="20"/>
      <c r="HA285" s="20"/>
      <c r="HB285" s="20"/>
      <c r="HC285" s="20"/>
      <c r="HD285" s="20"/>
      <c r="HE285" s="20"/>
      <c r="HF285" s="20"/>
      <c r="HG285" s="20"/>
      <c r="HH285" s="20"/>
      <c r="HI285" s="20"/>
      <c r="HJ285" s="20"/>
      <c r="HK285" s="20"/>
      <c r="HL285" s="20"/>
      <c r="HM285" s="20"/>
      <c r="HN285" s="20"/>
      <c r="HO285" s="20"/>
      <c r="HP285" s="20"/>
      <c r="HQ285" s="20"/>
      <c r="HR285" s="20"/>
      <c r="HS285" s="20"/>
      <c r="HT285" s="20"/>
      <c r="HU285" s="20"/>
      <c r="HV285" s="20"/>
      <c r="HW285" s="20"/>
      <c r="HX285" s="20"/>
      <c r="HY285" s="20"/>
      <c r="HZ285" s="20"/>
      <c r="IA285" s="20"/>
      <c r="IB285" s="20"/>
      <c r="IC285" s="20"/>
      <c r="ID285" s="20"/>
      <c r="IE285" s="20"/>
      <c r="IF285" s="20"/>
      <c r="IG285" s="20"/>
      <c r="IH285" s="20"/>
      <c r="II285" s="20"/>
      <c r="IJ285" s="20"/>
      <c r="IK285" s="20"/>
      <c r="IL285" s="20"/>
      <c r="IM285" s="20"/>
      <c r="IN285" s="20"/>
      <c r="IO285" s="20"/>
      <c r="IP285" s="20"/>
      <c r="IQ285" s="20"/>
      <c r="IR285" s="20"/>
      <c r="IS285" s="20"/>
      <c r="IT285" s="20"/>
      <c r="IU285" s="20"/>
    </row>
    <row r="286" spans="1:255" x14ac:dyDescent="0.2">
      <c r="A286" s="60"/>
      <c r="B286" s="61"/>
      <c r="C286" s="61" t="s">
        <v>609</v>
      </c>
      <c r="D286" s="62"/>
      <c r="E286" s="63"/>
      <c r="F286" s="64">
        <v>50.26</v>
      </c>
      <c r="G286" s="65" t="s">
        <v>78</v>
      </c>
      <c r="H286" s="64">
        <v>52.77</v>
      </c>
      <c r="I286" s="64">
        <v>149.87</v>
      </c>
      <c r="J286" s="66">
        <v>33.39</v>
      </c>
      <c r="K286" s="67">
        <v>5004</v>
      </c>
      <c r="O286" s="20"/>
      <c r="P286" s="20"/>
      <c r="Q286" s="20"/>
      <c r="R286" s="20"/>
      <c r="S286" s="20"/>
      <c r="T286" s="20">
        <v>149.87</v>
      </c>
      <c r="U286" s="20">
        <v>5004</v>
      </c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20"/>
      <c r="BH286" s="20"/>
      <c r="BI286" s="20"/>
      <c r="BJ286" s="20"/>
      <c r="BK286" s="20"/>
      <c r="BL286" s="20"/>
      <c r="BM286" s="20"/>
      <c r="BN286" s="20"/>
      <c r="BO286" s="20"/>
      <c r="BP286" s="20"/>
      <c r="BQ286" s="20"/>
      <c r="BR286" s="20"/>
      <c r="BS286" s="20"/>
      <c r="BT286" s="20"/>
      <c r="BU286" s="20"/>
      <c r="BV286" s="20"/>
      <c r="BW286" s="20"/>
      <c r="BX286" s="20"/>
      <c r="BY286" s="20"/>
      <c r="BZ286" s="20"/>
      <c r="CA286" s="20"/>
      <c r="CB286" s="20"/>
      <c r="CC286" s="20"/>
      <c r="CD286" s="20"/>
      <c r="CE286" s="20"/>
      <c r="CF286" s="20"/>
      <c r="CG286" s="20"/>
      <c r="CH286" s="20"/>
      <c r="CI286" s="20"/>
      <c r="CJ286" s="20"/>
      <c r="CK286" s="20"/>
      <c r="CL286" s="20"/>
      <c r="CM286" s="20"/>
      <c r="CN286" s="20"/>
      <c r="CO286" s="20"/>
      <c r="CP286" s="20"/>
      <c r="CQ286" s="20"/>
      <c r="CR286" s="20"/>
      <c r="CS286" s="20"/>
      <c r="CT286" s="20"/>
      <c r="CU286" s="20"/>
      <c r="CV286" s="20">
        <v>1</v>
      </c>
      <c r="CW286" s="20"/>
      <c r="CX286" s="20"/>
      <c r="CY286" s="20"/>
      <c r="CZ286" s="20"/>
      <c r="DA286" s="20"/>
      <c r="DB286" s="20"/>
      <c r="DC286" s="20"/>
      <c r="DD286" s="20"/>
      <c r="DE286" s="20"/>
      <c r="DF286" s="20"/>
      <c r="DG286" s="20">
        <v>5004</v>
      </c>
      <c r="DH286" s="20">
        <v>1</v>
      </c>
      <c r="DI286" s="20"/>
      <c r="DJ286" s="20"/>
      <c r="DK286" s="20"/>
      <c r="DL286" s="20"/>
      <c r="DM286" s="20"/>
      <c r="DN286" s="20"/>
      <c r="DO286" s="20"/>
      <c r="DP286" s="20"/>
      <c r="DQ286" s="20">
        <v>149.87</v>
      </c>
      <c r="DR286" s="20"/>
      <c r="DS286" s="20">
        <v>5004</v>
      </c>
      <c r="DT286" s="20"/>
      <c r="DU286" s="20"/>
      <c r="DV286" s="20"/>
      <c r="DW286" s="20"/>
      <c r="DX286" s="20"/>
      <c r="DY286" s="20"/>
      <c r="DZ286" s="20"/>
      <c r="EA286" s="20"/>
      <c r="EB286" s="20"/>
      <c r="EC286" s="20"/>
      <c r="ED286" s="20"/>
      <c r="EE286" s="20"/>
      <c r="EF286" s="20"/>
      <c r="EG286" s="20"/>
      <c r="EH286" s="20"/>
      <c r="EI286" s="20"/>
      <c r="EJ286" s="20"/>
      <c r="EK286" s="20"/>
      <c r="EL286" s="20"/>
      <c r="EM286" s="20"/>
      <c r="EN286" s="20"/>
      <c r="EO286" s="20"/>
      <c r="EP286" s="20"/>
      <c r="EQ286" s="20"/>
      <c r="ER286" s="20"/>
      <c r="ES286" s="20"/>
      <c r="ET286" s="20"/>
      <c r="EU286" s="20"/>
      <c r="EV286" s="20"/>
      <c r="EW286" s="20"/>
      <c r="EX286" s="20"/>
      <c r="EY286" s="20"/>
      <c r="EZ286" s="20"/>
      <c r="FA286" s="20"/>
      <c r="FB286" s="20"/>
      <c r="FC286" s="20"/>
      <c r="FD286" s="20"/>
      <c r="FE286" s="20"/>
      <c r="FF286" s="20"/>
      <c r="FG286" s="20"/>
      <c r="FH286" s="20"/>
      <c r="FI286" s="20"/>
      <c r="FJ286" s="20"/>
      <c r="FK286" s="20"/>
      <c r="FL286" s="20"/>
      <c r="FM286" s="20"/>
      <c r="FN286" s="20"/>
      <c r="FO286" s="20"/>
      <c r="FP286" s="20"/>
      <c r="FQ286" s="20"/>
      <c r="FR286" s="20"/>
      <c r="FS286" s="20"/>
      <c r="FT286" s="20"/>
      <c r="FU286" s="20"/>
      <c r="FV286" s="20"/>
      <c r="FW286" s="20"/>
      <c r="FX286" s="20"/>
      <c r="FY286" s="20"/>
      <c r="FZ286" s="20"/>
      <c r="GA286" s="20"/>
      <c r="GB286" s="20"/>
      <c r="GC286" s="20"/>
      <c r="GD286" s="20"/>
      <c r="GE286" s="20"/>
      <c r="GF286" s="20"/>
      <c r="GG286" s="20"/>
      <c r="GH286" s="20"/>
      <c r="GI286" s="20"/>
      <c r="GJ286" s="20">
        <v>149.87</v>
      </c>
      <c r="GK286" s="20">
        <v>149.87</v>
      </c>
      <c r="GL286" s="20"/>
      <c r="GM286" s="20"/>
      <c r="GN286" s="20"/>
      <c r="GO286" s="20"/>
      <c r="GP286" s="20"/>
      <c r="GQ286" s="20"/>
      <c r="GR286" s="20"/>
      <c r="GS286" s="20"/>
      <c r="GT286" s="20"/>
      <c r="GU286" s="20"/>
      <c r="GV286" s="20"/>
      <c r="GW286" s="20"/>
      <c r="GX286" s="20"/>
      <c r="GY286" s="20"/>
      <c r="GZ286" s="20"/>
      <c r="HA286" s="20"/>
      <c r="HB286" s="20">
        <v>149.87</v>
      </c>
      <c r="HC286" s="20"/>
      <c r="HD286" s="20"/>
      <c r="HE286" s="20"/>
      <c r="HF286" s="20">
        <v>149.87</v>
      </c>
      <c r="HG286" s="20"/>
      <c r="HH286" s="20"/>
      <c r="HI286" s="20"/>
      <c r="HJ286" s="20"/>
      <c r="HK286" s="20"/>
      <c r="HL286" s="20">
        <v>149.87</v>
      </c>
      <c r="HM286" s="20"/>
      <c r="HN286" s="20">
        <v>149.87</v>
      </c>
      <c r="HO286" s="20"/>
      <c r="HP286" s="20"/>
      <c r="HQ286" s="20"/>
      <c r="HR286" s="20"/>
      <c r="HS286" s="20"/>
      <c r="HT286" s="20"/>
      <c r="HU286" s="20"/>
      <c r="HV286" s="20"/>
      <c r="HW286" s="20"/>
      <c r="HX286" s="20">
        <v>149.87</v>
      </c>
      <c r="HY286" s="20"/>
      <c r="HZ286" s="20"/>
      <c r="IA286" s="20"/>
      <c r="IB286" s="20"/>
      <c r="IC286" s="20"/>
      <c r="ID286" s="20"/>
      <c r="IE286" s="20"/>
      <c r="IF286" s="20"/>
      <c r="IG286" s="20"/>
      <c r="IH286" s="20"/>
      <c r="II286" s="20"/>
      <c r="IJ286" s="20"/>
      <c r="IK286" s="20"/>
      <c r="IL286" s="20"/>
      <c r="IM286" s="20"/>
      <c r="IN286" s="20"/>
      <c r="IO286" s="20"/>
      <c r="IP286" s="20"/>
      <c r="IQ286" s="20"/>
      <c r="IR286" s="20"/>
      <c r="IS286" s="20"/>
      <c r="IT286" s="20"/>
      <c r="IU286" s="20"/>
    </row>
    <row r="287" spans="1:255" x14ac:dyDescent="0.2">
      <c r="A287" s="71"/>
      <c r="B287" s="72"/>
      <c r="C287" s="72" t="s">
        <v>610</v>
      </c>
      <c r="D287" s="73"/>
      <c r="E287" s="74"/>
      <c r="F287" s="75">
        <v>0.66</v>
      </c>
      <c r="G287" s="76" t="s">
        <v>78</v>
      </c>
      <c r="H287" s="75">
        <v>0.7</v>
      </c>
      <c r="I287" s="75">
        <v>1.99</v>
      </c>
      <c r="J287" s="77">
        <v>13.26</v>
      </c>
      <c r="K287" s="78">
        <v>26</v>
      </c>
      <c r="O287" s="20"/>
      <c r="P287" s="20"/>
      <c r="Q287" s="20"/>
      <c r="R287" s="20"/>
      <c r="S287" s="20"/>
      <c r="T287" s="20">
        <v>1.99</v>
      </c>
      <c r="U287" s="20">
        <v>26</v>
      </c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20"/>
      <c r="BH287" s="20"/>
      <c r="BI287" s="20"/>
      <c r="BJ287" s="20"/>
      <c r="BK287" s="20"/>
      <c r="BL287" s="20"/>
      <c r="BM287" s="20"/>
      <c r="BN287" s="20"/>
      <c r="BO287" s="20"/>
      <c r="BP287" s="20"/>
      <c r="BQ287" s="20"/>
      <c r="BR287" s="20"/>
      <c r="BS287" s="20"/>
      <c r="BT287" s="20"/>
      <c r="BU287" s="20"/>
      <c r="BV287" s="20"/>
      <c r="BW287" s="20"/>
      <c r="BX287" s="20"/>
      <c r="BY287" s="20"/>
      <c r="BZ287" s="20"/>
      <c r="CA287" s="20"/>
      <c r="CB287" s="20"/>
      <c r="CC287" s="20"/>
      <c r="CD287" s="20"/>
      <c r="CE287" s="20"/>
      <c r="CF287" s="20"/>
      <c r="CG287" s="20"/>
      <c r="CH287" s="20"/>
      <c r="CI287" s="20"/>
      <c r="CJ287" s="20"/>
      <c r="CK287" s="20"/>
      <c r="CL287" s="20"/>
      <c r="CM287" s="20"/>
      <c r="CN287" s="20"/>
      <c r="CO287" s="20"/>
      <c r="CP287" s="20"/>
      <c r="CQ287" s="20"/>
      <c r="CR287" s="20"/>
      <c r="CS287" s="20"/>
      <c r="CT287" s="20"/>
      <c r="CU287" s="20"/>
      <c r="CV287" s="20">
        <v>1</v>
      </c>
      <c r="CW287" s="20"/>
      <c r="CX287" s="20"/>
      <c r="CY287" s="20"/>
      <c r="CZ287" s="20"/>
      <c r="DA287" s="20"/>
      <c r="DB287" s="20"/>
      <c r="DC287" s="20"/>
      <c r="DD287" s="20"/>
      <c r="DE287" s="20"/>
      <c r="DF287" s="20"/>
      <c r="DG287" s="20"/>
      <c r="DH287" s="20"/>
      <c r="DI287" s="20"/>
      <c r="DJ287" s="20"/>
      <c r="DK287" s="20"/>
      <c r="DL287" s="20"/>
      <c r="DM287" s="20"/>
      <c r="DN287" s="20"/>
      <c r="DO287" s="20"/>
      <c r="DP287" s="20"/>
      <c r="DQ287" s="20">
        <v>1.99</v>
      </c>
      <c r="DR287" s="20"/>
      <c r="DS287" s="20">
        <v>26</v>
      </c>
      <c r="DT287" s="20"/>
      <c r="DU287" s="20"/>
      <c r="DV287" s="20"/>
      <c r="DW287" s="20"/>
      <c r="DX287" s="20"/>
      <c r="DY287" s="20"/>
      <c r="DZ287" s="20"/>
      <c r="EA287" s="20"/>
      <c r="EB287" s="20"/>
      <c r="EC287" s="20"/>
      <c r="ED287" s="20"/>
      <c r="EE287" s="20"/>
      <c r="EF287" s="20"/>
      <c r="EG287" s="20"/>
      <c r="EH287" s="20"/>
      <c r="EI287" s="20"/>
      <c r="EJ287" s="20"/>
      <c r="EK287" s="20"/>
      <c r="EL287" s="20"/>
      <c r="EM287" s="20"/>
      <c r="EN287" s="20"/>
      <c r="EO287" s="20"/>
      <c r="EP287" s="20"/>
      <c r="EQ287" s="20"/>
      <c r="ER287" s="20"/>
      <c r="ES287" s="20"/>
      <c r="ET287" s="20"/>
      <c r="EU287" s="20"/>
      <c r="EV287" s="20"/>
      <c r="EW287" s="20"/>
      <c r="EX287" s="20"/>
      <c r="EY287" s="20"/>
      <c r="EZ287" s="20"/>
      <c r="FA287" s="20"/>
      <c r="FB287" s="20"/>
      <c r="FC287" s="20"/>
      <c r="FD287" s="20"/>
      <c r="FE287" s="20"/>
      <c r="FF287" s="20"/>
      <c r="FG287" s="20"/>
      <c r="FH287" s="20"/>
      <c r="FI287" s="20"/>
      <c r="FJ287" s="20"/>
      <c r="FK287" s="20"/>
      <c r="FL287" s="20"/>
      <c r="FM287" s="20"/>
      <c r="FN287" s="20"/>
      <c r="FO287" s="20"/>
      <c r="FP287" s="20"/>
      <c r="FQ287" s="20"/>
      <c r="FR287" s="20"/>
      <c r="FS287" s="20"/>
      <c r="FT287" s="20"/>
      <c r="FU287" s="20"/>
      <c r="FV287" s="20"/>
      <c r="FW287" s="20"/>
      <c r="FX287" s="20"/>
      <c r="FY287" s="20"/>
      <c r="FZ287" s="20"/>
      <c r="GA287" s="20"/>
      <c r="GB287" s="20"/>
      <c r="GC287" s="20"/>
      <c r="GD287" s="20"/>
      <c r="GE287" s="20"/>
      <c r="GF287" s="20"/>
      <c r="GG287" s="20"/>
      <c r="GH287" s="20"/>
      <c r="GI287" s="20"/>
      <c r="GJ287" s="20">
        <v>1.99</v>
      </c>
      <c r="GK287" s="20"/>
      <c r="GL287" s="20">
        <v>1.99</v>
      </c>
      <c r="GM287" s="20"/>
      <c r="GN287" s="20"/>
      <c r="GO287" s="20"/>
      <c r="GP287" s="20"/>
      <c r="GQ287" s="20"/>
      <c r="GR287" s="20"/>
      <c r="GS287" s="20"/>
      <c r="GT287" s="20"/>
      <c r="GU287" s="20"/>
      <c r="GV287" s="20"/>
      <c r="GW287" s="20"/>
      <c r="GX287" s="20"/>
      <c r="GY287" s="20"/>
      <c r="GZ287" s="20"/>
      <c r="HA287" s="20"/>
      <c r="HB287" s="20">
        <v>1.99</v>
      </c>
      <c r="HC287" s="20"/>
      <c r="HD287" s="20"/>
      <c r="HE287" s="20"/>
      <c r="HF287" s="20">
        <v>1.99</v>
      </c>
      <c r="HG287" s="20"/>
      <c r="HH287" s="20"/>
      <c r="HI287" s="20"/>
      <c r="HJ287" s="20"/>
      <c r="HK287" s="20"/>
      <c r="HL287" s="20">
        <v>1.99</v>
      </c>
      <c r="HM287" s="20"/>
      <c r="HN287" s="20">
        <v>1.99</v>
      </c>
      <c r="HO287" s="20"/>
      <c r="HP287" s="20"/>
      <c r="HQ287" s="20"/>
      <c r="HR287" s="20"/>
      <c r="HS287" s="20"/>
      <c r="HT287" s="20"/>
      <c r="HU287" s="20"/>
      <c r="HV287" s="20"/>
      <c r="HW287" s="20"/>
      <c r="HX287" s="20"/>
      <c r="HY287" s="20"/>
      <c r="HZ287" s="20"/>
      <c r="IA287" s="20"/>
      <c r="IB287" s="20"/>
      <c r="IC287" s="20"/>
      <c r="ID287" s="20"/>
      <c r="IE287" s="20"/>
      <c r="IF287" s="20"/>
      <c r="IG287" s="20"/>
      <c r="IH287" s="20"/>
      <c r="II287" s="20"/>
      <c r="IJ287" s="20"/>
      <c r="IK287" s="20"/>
      <c r="IL287" s="20"/>
      <c r="IM287" s="20"/>
      <c r="IN287" s="20"/>
      <c r="IO287" s="20"/>
      <c r="IP287" s="20"/>
      <c r="IQ287" s="20"/>
      <c r="IR287" s="20"/>
      <c r="IS287" s="20"/>
      <c r="IT287" s="20"/>
      <c r="IU287" s="20"/>
    </row>
    <row r="288" spans="1:255" x14ac:dyDescent="0.2">
      <c r="A288" s="71"/>
      <c r="B288" s="72"/>
      <c r="C288" s="72" t="s">
        <v>611</v>
      </c>
      <c r="D288" s="73"/>
      <c r="E288" s="74"/>
      <c r="F288" s="75">
        <v>0.12</v>
      </c>
      <c r="G288" s="76" t="s">
        <v>78</v>
      </c>
      <c r="H288" s="75">
        <v>0.13</v>
      </c>
      <c r="I288" s="75">
        <v>0.37</v>
      </c>
      <c r="J288" s="77">
        <v>33.39</v>
      </c>
      <c r="K288" s="78">
        <v>12</v>
      </c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20"/>
      <c r="BH288" s="20"/>
      <c r="BI288" s="20"/>
      <c r="BJ288" s="20"/>
      <c r="BK288" s="20"/>
      <c r="BL288" s="20"/>
      <c r="BM288" s="20"/>
      <c r="BN288" s="20"/>
      <c r="BO288" s="20"/>
      <c r="BP288" s="20"/>
      <c r="BQ288" s="20"/>
      <c r="BR288" s="20"/>
      <c r="BS288" s="20"/>
      <c r="BT288" s="20"/>
      <c r="BU288" s="20"/>
      <c r="BV288" s="20"/>
      <c r="BW288" s="20"/>
      <c r="BX288" s="20"/>
      <c r="BY288" s="20"/>
      <c r="BZ288" s="20"/>
      <c r="CA288" s="20"/>
      <c r="CB288" s="20"/>
      <c r="CC288" s="20"/>
      <c r="CD288" s="20"/>
      <c r="CE288" s="20"/>
      <c r="CF288" s="20"/>
      <c r="CG288" s="20"/>
      <c r="CH288" s="20"/>
      <c r="CI288" s="20"/>
      <c r="CJ288" s="20"/>
      <c r="CK288" s="20"/>
      <c r="CL288" s="20"/>
      <c r="CM288" s="20"/>
      <c r="CN288" s="20"/>
      <c r="CO288" s="20"/>
      <c r="CP288" s="20"/>
      <c r="CQ288" s="20"/>
      <c r="CR288" s="20"/>
      <c r="CS288" s="20"/>
      <c r="CT288" s="20"/>
      <c r="CU288" s="20"/>
      <c r="CV288" s="20"/>
      <c r="CW288" s="20"/>
      <c r="CX288" s="20"/>
      <c r="CY288" s="20"/>
      <c r="CZ288" s="20"/>
      <c r="DA288" s="20"/>
      <c r="DB288" s="20"/>
      <c r="DC288" s="20"/>
      <c r="DD288" s="20"/>
      <c r="DE288" s="20"/>
      <c r="DF288" s="20"/>
      <c r="DG288" s="20"/>
      <c r="DH288" s="20"/>
      <c r="DI288" s="20"/>
      <c r="DJ288" s="20"/>
      <c r="DK288" s="20"/>
      <c r="DL288" s="20"/>
      <c r="DM288" s="20"/>
      <c r="DN288" s="20"/>
      <c r="DO288" s="20"/>
      <c r="DP288" s="20"/>
      <c r="DQ288" s="20"/>
      <c r="DR288" s="20"/>
      <c r="DS288" s="20"/>
      <c r="DT288" s="20"/>
      <c r="DU288" s="20"/>
      <c r="DV288" s="20"/>
      <c r="DW288" s="20"/>
      <c r="DX288" s="20"/>
      <c r="DY288" s="20"/>
      <c r="DZ288" s="20"/>
      <c r="EA288" s="20"/>
      <c r="EB288" s="20"/>
      <c r="EC288" s="20"/>
      <c r="ED288" s="20"/>
      <c r="EE288" s="20"/>
      <c r="EF288" s="20"/>
      <c r="EG288" s="20"/>
      <c r="EH288" s="20"/>
      <c r="EI288" s="20"/>
      <c r="EJ288" s="20"/>
      <c r="EK288" s="20"/>
      <c r="EL288" s="20"/>
      <c r="EM288" s="20"/>
      <c r="EN288" s="20"/>
      <c r="EO288" s="20"/>
      <c r="EP288" s="20"/>
      <c r="EQ288" s="20"/>
      <c r="ER288" s="20"/>
      <c r="ES288" s="20"/>
      <c r="ET288" s="20"/>
      <c r="EU288" s="20"/>
      <c r="EV288" s="20"/>
      <c r="EW288" s="20"/>
      <c r="EX288" s="20"/>
      <c r="EY288" s="20"/>
      <c r="EZ288" s="20"/>
      <c r="FA288" s="20"/>
      <c r="FB288" s="20"/>
      <c r="FC288" s="20"/>
      <c r="FD288" s="20"/>
      <c r="FE288" s="20"/>
      <c r="FF288" s="20"/>
      <c r="FG288" s="20"/>
      <c r="FH288" s="20"/>
      <c r="FI288" s="20"/>
      <c r="FJ288" s="20"/>
      <c r="FK288" s="20"/>
      <c r="FL288" s="20"/>
      <c r="FM288" s="20"/>
      <c r="FN288" s="20"/>
      <c r="FO288" s="20"/>
      <c r="FP288" s="20"/>
      <c r="FQ288" s="20"/>
      <c r="FR288" s="20"/>
      <c r="FS288" s="20"/>
      <c r="FT288" s="20"/>
      <c r="FU288" s="20"/>
      <c r="FV288" s="20"/>
      <c r="FW288" s="20"/>
      <c r="FX288" s="20"/>
      <c r="FY288" s="20"/>
      <c r="FZ288" s="20"/>
      <c r="GA288" s="20"/>
      <c r="GB288" s="20"/>
      <c r="GC288" s="20"/>
      <c r="GD288" s="20"/>
      <c r="GE288" s="20"/>
      <c r="GF288" s="20"/>
      <c r="GG288" s="20"/>
      <c r="GH288" s="20"/>
      <c r="GI288" s="20"/>
      <c r="GJ288" s="20"/>
      <c r="GK288" s="20"/>
      <c r="GL288" s="20"/>
      <c r="GM288" s="20">
        <v>0.37</v>
      </c>
      <c r="GN288" s="20"/>
      <c r="GO288" s="20"/>
      <c r="GP288" s="20"/>
      <c r="GQ288" s="20"/>
      <c r="GR288" s="20"/>
      <c r="GS288" s="20"/>
      <c r="GT288" s="20"/>
      <c r="GU288" s="20"/>
      <c r="GV288" s="20"/>
      <c r="GW288" s="20"/>
      <c r="GX288" s="20"/>
      <c r="GY288" s="20"/>
      <c r="GZ288" s="20"/>
      <c r="HA288" s="20"/>
      <c r="HB288" s="20"/>
      <c r="HC288" s="20"/>
      <c r="HD288" s="20"/>
      <c r="HE288" s="20"/>
      <c r="HF288" s="20"/>
      <c r="HG288" s="20"/>
      <c r="HH288" s="20"/>
      <c r="HI288" s="20"/>
      <c r="HJ288" s="20"/>
      <c r="HK288" s="20"/>
      <c r="HL288" s="20"/>
      <c r="HM288" s="20"/>
      <c r="HN288" s="20"/>
      <c r="HO288" s="20"/>
      <c r="HP288" s="20"/>
      <c r="HQ288" s="20"/>
      <c r="HR288" s="20"/>
      <c r="HS288" s="20"/>
      <c r="HT288" s="20"/>
      <c r="HU288" s="20"/>
      <c r="HV288" s="20"/>
      <c r="HW288" s="20"/>
      <c r="HX288" s="20">
        <v>0.37</v>
      </c>
      <c r="HY288" s="20"/>
      <c r="HZ288" s="20"/>
      <c r="IA288" s="20"/>
      <c r="IB288" s="20"/>
      <c r="IC288" s="20"/>
      <c r="ID288" s="20"/>
      <c r="IE288" s="20"/>
      <c r="IF288" s="20"/>
      <c r="IG288" s="20"/>
      <c r="IH288" s="20"/>
      <c r="II288" s="20"/>
      <c r="IJ288" s="20"/>
      <c r="IK288" s="20"/>
      <c r="IL288" s="20"/>
      <c r="IM288" s="20"/>
      <c r="IN288" s="20"/>
      <c r="IO288" s="20"/>
      <c r="IP288" s="20"/>
      <c r="IQ288" s="20"/>
      <c r="IR288" s="20"/>
      <c r="IS288" s="20"/>
      <c r="IT288" s="20"/>
      <c r="IU288" s="20"/>
    </row>
    <row r="289" spans="1:255" x14ac:dyDescent="0.2">
      <c r="A289" s="71"/>
      <c r="B289" s="72"/>
      <c r="C289" s="72" t="s">
        <v>612</v>
      </c>
      <c r="D289" s="73"/>
      <c r="E289" s="74"/>
      <c r="F289" s="75">
        <v>2.39</v>
      </c>
      <c r="G289" s="76"/>
      <c r="H289" s="75">
        <v>2.39</v>
      </c>
      <c r="I289" s="75">
        <v>6.79</v>
      </c>
      <c r="J289" s="77">
        <v>9.11</v>
      </c>
      <c r="K289" s="78">
        <v>62</v>
      </c>
      <c r="O289" s="20"/>
      <c r="P289" s="20"/>
      <c r="Q289" s="20"/>
      <c r="R289" s="20"/>
      <c r="S289" s="20"/>
      <c r="T289" s="20">
        <v>6.79</v>
      </c>
      <c r="U289" s="20">
        <v>62</v>
      </c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20"/>
      <c r="BH289" s="20"/>
      <c r="BI289" s="20"/>
      <c r="BJ289" s="20"/>
      <c r="BK289" s="20"/>
      <c r="BL289" s="20"/>
      <c r="BM289" s="20"/>
      <c r="BN289" s="20"/>
      <c r="BO289" s="20"/>
      <c r="BP289" s="20"/>
      <c r="BQ289" s="20"/>
      <c r="BR289" s="20"/>
      <c r="BS289" s="20"/>
      <c r="BT289" s="20"/>
      <c r="BU289" s="20"/>
      <c r="BV289" s="20"/>
      <c r="BW289" s="20"/>
      <c r="BX289" s="20"/>
      <c r="BY289" s="20"/>
      <c r="BZ289" s="20"/>
      <c r="CA289" s="20"/>
      <c r="CB289" s="20"/>
      <c r="CC289" s="20"/>
      <c r="CD289" s="20"/>
      <c r="CE289" s="20"/>
      <c r="CF289" s="20"/>
      <c r="CG289" s="20"/>
      <c r="CH289" s="20"/>
      <c r="CI289" s="20"/>
      <c r="CJ289" s="20"/>
      <c r="CK289" s="20"/>
      <c r="CL289" s="20"/>
      <c r="CM289" s="20"/>
      <c r="CN289" s="20"/>
      <c r="CO289" s="20"/>
      <c r="CP289" s="20"/>
      <c r="CQ289" s="20"/>
      <c r="CR289" s="20"/>
      <c r="CS289" s="20"/>
      <c r="CT289" s="20"/>
      <c r="CU289" s="20"/>
      <c r="CV289" s="20">
        <v>1</v>
      </c>
      <c r="CW289" s="20"/>
      <c r="CX289" s="20"/>
      <c r="CY289" s="20"/>
      <c r="CZ289" s="20"/>
      <c r="DA289" s="20"/>
      <c r="DB289" s="20"/>
      <c r="DC289" s="20"/>
      <c r="DD289" s="20"/>
      <c r="DE289" s="20"/>
      <c r="DF289" s="20"/>
      <c r="DG289" s="20"/>
      <c r="DH289" s="20"/>
      <c r="DI289" s="20"/>
      <c r="DJ289" s="20"/>
      <c r="DK289" s="20">
        <v>6.79</v>
      </c>
      <c r="DL289" s="20"/>
      <c r="DM289" s="20">
        <v>62</v>
      </c>
      <c r="DN289" s="20"/>
      <c r="DO289" s="20"/>
      <c r="DP289" s="20"/>
      <c r="DQ289" s="20"/>
      <c r="DR289" s="20"/>
      <c r="DS289" s="20"/>
      <c r="DT289" s="20"/>
      <c r="DU289" s="20"/>
      <c r="DV289" s="20"/>
      <c r="DW289" s="20"/>
      <c r="DX289" s="20"/>
      <c r="DY289" s="20"/>
      <c r="DZ289" s="20"/>
      <c r="EA289" s="20"/>
      <c r="EB289" s="20"/>
      <c r="EC289" s="20"/>
      <c r="ED289" s="20"/>
      <c r="EE289" s="20"/>
      <c r="EF289" s="20"/>
      <c r="EG289" s="20"/>
      <c r="EH289" s="20"/>
      <c r="EI289" s="20"/>
      <c r="EJ289" s="20"/>
      <c r="EK289" s="20"/>
      <c r="EL289" s="20"/>
      <c r="EM289" s="20"/>
      <c r="EN289" s="20"/>
      <c r="EO289" s="20"/>
      <c r="EP289" s="20"/>
      <c r="EQ289" s="20"/>
      <c r="ER289" s="20"/>
      <c r="ES289" s="20"/>
      <c r="ET289" s="20"/>
      <c r="EU289" s="20"/>
      <c r="EV289" s="20"/>
      <c r="EW289" s="20"/>
      <c r="EX289" s="20"/>
      <c r="EY289" s="20"/>
      <c r="EZ289" s="20"/>
      <c r="FA289" s="20"/>
      <c r="FB289" s="20"/>
      <c r="FC289" s="20"/>
      <c r="FD289" s="20"/>
      <c r="FE289" s="20"/>
      <c r="FF289" s="20"/>
      <c r="FG289" s="20"/>
      <c r="FH289" s="20"/>
      <c r="FI289" s="20"/>
      <c r="FJ289" s="20"/>
      <c r="FK289" s="20"/>
      <c r="FL289" s="20"/>
      <c r="FM289" s="20"/>
      <c r="FN289" s="20"/>
      <c r="FO289" s="20"/>
      <c r="FP289" s="20"/>
      <c r="FQ289" s="20"/>
      <c r="FR289" s="20"/>
      <c r="FS289" s="20"/>
      <c r="FT289" s="20"/>
      <c r="FU289" s="20"/>
      <c r="FV289" s="20"/>
      <c r="FW289" s="20"/>
      <c r="FX289" s="20"/>
      <c r="FY289" s="20"/>
      <c r="FZ289" s="20"/>
      <c r="GA289" s="20"/>
      <c r="GB289" s="20"/>
      <c r="GC289" s="20"/>
      <c r="GD289" s="20"/>
      <c r="GE289" s="20"/>
      <c r="GF289" s="20"/>
      <c r="GG289" s="20"/>
      <c r="GH289" s="20"/>
      <c r="GI289" s="20"/>
      <c r="GJ289" s="20">
        <v>6.79</v>
      </c>
      <c r="GK289" s="20"/>
      <c r="GL289" s="20"/>
      <c r="GM289" s="20"/>
      <c r="GN289" s="20">
        <v>6.79</v>
      </c>
      <c r="GO289" s="20"/>
      <c r="GP289" s="20">
        <v>6.79</v>
      </c>
      <c r="GQ289" s="20">
        <v>6.79</v>
      </c>
      <c r="GR289" s="20"/>
      <c r="GS289" s="20">
        <v>6.79</v>
      </c>
      <c r="GT289" s="20"/>
      <c r="GU289" s="20"/>
      <c r="GV289" s="20"/>
      <c r="GW289" s="20">
        <v>0</v>
      </c>
      <c r="GX289" s="20">
        <v>0</v>
      </c>
      <c r="GY289" s="20"/>
      <c r="GZ289" s="20"/>
      <c r="HA289" s="20"/>
      <c r="HB289" s="20">
        <v>6.79</v>
      </c>
      <c r="HC289" s="20"/>
      <c r="HD289" s="20"/>
      <c r="HE289" s="20"/>
      <c r="HF289" s="20">
        <v>6.79</v>
      </c>
      <c r="HG289" s="20"/>
      <c r="HH289" s="20"/>
      <c r="HI289" s="20"/>
      <c r="HJ289" s="20"/>
      <c r="HK289" s="20"/>
      <c r="HL289" s="20">
        <v>6.79</v>
      </c>
      <c r="HM289" s="20"/>
      <c r="HN289" s="20">
        <v>6.79</v>
      </c>
      <c r="HO289" s="20"/>
      <c r="HP289" s="20"/>
      <c r="HQ289" s="20"/>
      <c r="HR289" s="20"/>
      <c r="HS289" s="20"/>
      <c r="HT289" s="20"/>
      <c r="HU289" s="20"/>
      <c r="HV289" s="20"/>
      <c r="HW289" s="20"/>
      <c r="HX289" s="20"/>
      <c r="HY289" s="20"/>
      <c r="HZ289" s="20"/>
      <c r="IA289" s="20"/>
      <c r="IB289" s="20"/>
      <c r="IC289" s="20"/>
      <c r="ID289" s="20"/>
      <c r="IE289" s="20"/>
      <c r="IF289" s="20"/>
      <c r="IG289" s="20"/>
      <c r="IH289" s="20"/>
      <c r="II289" s="20"/>
      <c r="IJ289" s="20"/>
      <c r="IK289" s="20"/>
      <c r="IL289" s="20"/>
      <c r="IM289" s="20"/>
      <c r="IN289" s="20"/>
      <c r="IO289" s="20"/>
      <c r="IP289" s="20"/>
      <c r="IQ289" s="20"/>
      <c r="IR289" s="20"/>
      <c r="IS289" s="20"/>
      <c r="IT289" s="20"/>
      <c r="IU289" s="20"/>
    </row>
    <row r="290" spans="1:255" x14ac:dyDescent="0.2">
      <c r="A290" s="79"/>
      <c r="B290" s="80"/>
      <c r="C290" s="80" t="s">
        <v>613</v>
      </c>
      <c r="D290" s="81"/>
      <c r="E290" s="82">
        <v>121</v>
      </c>
      <c r="F290" s="83" t="s">
        <v>614</v>
      </c>
      <c r="G290" s="84"/>
      <c r="H290" s="85">
        <v>64.010000000000005</v>
      </c>
      <c r="I290" s="85">
        <v>181.79</v>
      </c>
      <c r="J290" s="87">
        <v>1.21</v>
      </c>
      <c r="K290" s="86">
        <v>6069</v>
      </c>
      <c r="O290" s="20"/>
      <c r="P290" s="20"/>
      <c r="Q290" s="20"/>
      <c r="R290" s="20"/>
      <c r="S290" s="20"/>
      <c r="T290" s="20">
        <v>181.79</v>
      </c>
      <c r="U290" s="20">
        <v>6069</v>
      </c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20"/>
      <c r="BH290" s="20"/>
      <c r="BI290" s="20"/>
      <c r="BJ290" s="20"/>
      <c r="BK290" s="20"/>
      <c r="BL290" s="20"/>
      <c r="BM290" s="20"/>
      <c r="BN290" s="20"/>
      <c r="BO290" s="20"/>
      <c r="BP290" s="20"/>
      <c r="BQ290" s="20"/>
      <c r="BR290" s="20"/>
      <c r="BS290" s="20"/>
      <c r="BT290" s="20"/>
      <c r="BU290" s="20"/>
      <c r="BV290" s="20"/>
      <c r="BW290" s="20"/>
      <c r="BX290" s="20"/>
      <c r="BY290" s="20"/>
      <c r="BZ290" s="20"/>
      <c r="CA290" s="20"/>
      <c r="CB290" s="20"/>
      <c r="CC290" s="20"/>
      <c r="CD290" s="20"/>
      <c r="CE290" s="20"/>
      <c r="CF290" s="20"/>
      <c r="CG290" s="20"/>
      <c r="CH290" s="20"/>
      <c r="CI290" s="20"/>
      <c r="CJ290" s="20"/>
      <c r="CK290" s="20"/>
      <c r="CL290" s="20"/>
      <c r="CM290" s="20"/>
      <c r="CN290" s="20"/>
      <c r="CO290" s="20"/>
      <c r="CP290" s="20"/>
      <c r="CQ290" s="20"/>
      <c r="CR290" s="20"/>
      <c r="CS290" s="20"/>
      <c r="CT290" s="20"/>
      <c r="CU290" s="20"/>
      <c r="CV290" s="20">
        <v>1</v>
      </c>
      <c r="CW290" s="20"/>
      <c r="CX290" s="20"/>
      <c r="CY290" s="20"/>
      <c r="CZ290" s="20"/>
      <c r="DA290" s="20"/>
      <c r="DB290" s="20"/>
      <c r="DC290" s="20"/>
      <c r="DD290" s="20"/>
      <c r="DE290" s="20"/>
      <c r="DF290" s="20"/>
      <c r="DG290" s="20"/>
      <c r="DH290" s="20"/>
      <c r="DI290" s="20"/>
      <c r="DJ290" s="20"/>
      <c r="DK290" s="20"/>
      <c r="DL290" s="20"/>
      <c r="DM290" s="20"/>
      <c r="DN290" s="20"/>
      <c r="DO290" s="20"/>
      <c r="DP290" s="20"/>
      <c r="DQ290" s="20">
        <v>181.79</v>
      </c>
      <c r="DR290" s="20"/>
      <c r="DS290" s="20">
        <v>6069</v>
      </c>
      <c r="DT290" s="20"/>
      <c r="DU290" s="20"/>
      <c r="DV290" s="20"/>
      <c r="DW290" s="20"/>
      <c r="DX290" s="20"/>
      <c r="DY290" s="20"/>
      <c r="DZ290" s="20"/>
      <c r="EA290" s="20"/>
      <c r="EB290" s="20"/>
      <c r="EC290" s="20"/>
      <c r="ED290" s="20"/>
      <c r="EE290" s="20"/>
      <c r="EF290" s="20"/>
      <c r="EG290" s="20"/>
      <c r="EH290" s="20"/>
      <c r="EI290" s="20"/>
      <c r="EJ290" s="20"/>
      <c r="EK290" s="20"/>
      <c r="EL290" s="20"/>
      <c r="EM290" s="20"/>
      <c r="EN290" s="20"/>
      <c r="EO290" s="20"/>
      <c r="EP290" s="20"/>
      <c r="EQ290" s="20"/>
      <c r="ER290" s="20"/>
      <c r="ES290" s="20"/>
      <c r="ET290" s="20"/>
      <c r="EU290" s="20"/>
      <c r="EV290" s="20"/>
      <c r="EW290" s="20"/>
      <c r="EX290" s="20"/>
      <c r="EY290" s="20"/>
      <c r="EZ290" s="20"/>
      <c r="FA290" s="20"/>
      <c r="FB290" s="20"/>
      <c r="FC290" s="20"/>
      <c r="FD290" s="20"/>
      <c r="FE290" s="20"/>
      <c r="FF290" s="20"/>
      <c r="FG290" s="20"/>
      <c r="FH290" s="20"/>
      <c r="FI290" s="20"/>
      <c r="FJ290" s="20"/>
      <c r="FK290" s="20"/>
      <c r="FL290" s="20"/>
      <c r="FM290" s="20"/>
      <c r="FN290" s="20"/>
      <c r="FO290" s="20"/>
      <c r="FP290" s="20"/>
      <c r="FQ290" s="20"/>
      <c r="FR290" s="20"/>
      <c r="FS290" s="20"/>
      <c r="FT290" s="20"/>
      <c r="FU290" s="20"/>
      <c r="FV290" s="20"/>
      <c r="FW290" s="20"/>
      <c r="FX290" s="20"/>
      <c r="FY290" s="20"/>
      <c r="FZ290" s="20"/>
      <c r="GA290" s="20"/>
      <c r="GB290" s="20"/>
      <c r="GC290" s="20"/>
      <c r="GD290" s="20"/>
      <c r="GE290" s="20"/>
      <c r="GF290" s="20"/>
      <c r="GG290" s="20"/>
      <c r="GH290" s="20"/>
      <c r="GI290" s="20"/>
      <c r="GJ290" s="20"/>
      <c r="GK290" s="20"/>
      <c r="GL290" s="20"/>
      <c r="GM290" s="20"/>
      <c r="GN290" s="20"/>
      <c r="GO290" s="20"/>
      <c r="GP290" s="20"/>
      <c r="GQ290" s="20"/>
      <c r="GR290" s="20"/>
      <c r="GS290" s="20"/>
      <c r="GT290" s="20"/>
      <c r="GU290" s="20"/>
      <c r="GV290" s="20"/>
      <c r="GW290" s="20"/>
      <c r="GX290" s="20"/>
      <c r="GY290" s="20">
        <v>181.79</v>
      </c>
      <c r="GZ290" s="20"/>
      <c r="HA290" s="20"/>
      <c r="HB290" s="20">
        <v>181.79</v>
      </c>
      <c r="HC290" s="20"/>
      <c r="HD290" s="20"/>
      <c r="HE290" s="20"/>
      <c r="HF290" s="20">
        <v>181.79</v>
      </c>
      <c r="HG290" s="20"/>
      <c r="HH290" s="20"/>
      <c r="HI290" s="20"/>
      <c r="HJ290" s="20"/>
      <c r="HK290" s="20"/>
      <c r="HL290" s="20">
        <v>181.79</v>
      </c>
      <c r="HM290" s="20"/>
      <c r="HN290" s="20">
        <v>181.79</v>
      </c>
      <c r="HO290" s="20"/>
      <c r="HP290" s="20"/>
      <c r="HQ290" s="20"/>
      <c r="HR290" s="20"/>
      <c r="HS290" s="20"/>
      <c r="HT290" s="20"/>
      <c r="HU290" s="20"/>
      <c r="HV290" s="20"/>
      <c r="HW290" s="20"/>
      <c r="HX290" s="20"/>
      <c r="HY290" s="20"/>
      <c r="HZ290" s="20"/>
      <c r="IA290" s="20"/>
      <c r="IB290" s="20"/>
      <c r="IC290" s="20"/>
      <c r="ID290" s="20"/>
      <c r="IE290" s="20"/>
      <c r="IF290" s="20"/>
      <c r="IG290" s="20"/>
      <c r="IH290" s="20"/>
      <c r="II290" s="20"/>
      <c r="IJ290" s="20"/>
      <c r="IK290" s="20"/>
      <c r="IL290" s="20"/>
      <c r="IM290" s="20"/>
      <c r="IN290" s="20"/>
      <c r="IO290" s="20"/>
      <c r="IP290" s="20"/>
      <c r="IQ290" s="20"/>
      <c r="IR290" s="20"/>
      <c r="IS290" s="20"/>
      <c r="IT290" s="20"/>
      <c r="IU290" s="20"/>
    </row>
    <row r="291" spans="1:255" x14ac:dyDescent="0.2">
      <c r="A291" s="79"/>
      <c r="B291" s="80"/>
      <c r="C291" s="80" t="s">
        <v>615</v>
      </c>
      <c r="D291" s="81"/>
      <c r="E291" s="82">
        <v>72</v>
      </c>
      <c r="F291" s="83" t="s">
        <v>614</v>
      </c>
      <c r="G291" s="84"/>
      <c r="H291" s="85">
        <v>38.090000000000003</v>
      </c>
      <c r="I291" s="85">
        <v>108.17</v>
      </c>
      <c r="J291" s="87">
        <v>0.72</v>
      </c>
      <c r="K291" s="86">
        <v>3612</v>
      </c>
      <c r="O291" s="20"/>
      <c r="P291" s="20"/>
      <c r="Q291" s="20"/>
      <c r="R291" s="20"/>
      <c r="S291" s="20"/>
      <c r="T291" s="20">
        <v>108.17</v>
      </c>
      <c r="U291" s="20">
        <v>3612</v>
      </c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20"/>
      <c r="BH291" s="20"/>
      <c r="BI291" s="20"/>
      <c r="BJ291" s="20"/>
      <c r="BK291" s="20"/>
      <c r="BL291" s="20"/>
      <c r="BM291" s="20"/>
      <c r="BN291" s="20"/>
      <c r="BO291" s="20"/>
      <c r="BP291" s="20"/>
      <c r="BQ291" s="20"/>
      <c r="BR291" s="20"/>
      <c r="BS291" s="20"/>
      <c r="BT291" s="20"/>
      <c r="BU291" s="20"/>
      <c r="BV291" s="20"/>
      <c r="BW291" s="20"/>
      <c r="BX291" s="20"/>
      <c r="BY291" s="20"/>
      <c r="BZ291" s="20"/>
      <c r="CA291" s="20"/>
      <c r="CB291" s="20"/>
      <c r="CC291" s="20"/>
      <c r="CD291" s="20"/>
      <c r="CE291" s="20"/>
      <c r="CF291" s="20"/>
      <c r="CG291" s="20"/>
      <c r="CH291" s="20"/>
      <c r="CI291" s="20"/>
      <c r="CJ291" s="20"/>
      <c r="CK291" s="20"/>
      <c r="CL291" s="20"/>
      <c r="CM291" s="20"/>
      <c r="CN291" s="20"/>
      <c r="CO291" s="20"/>
      <c r="CP291" s="20"/>
      <c r="CQ291" s="20"/>
      <c r="CR291" s="20"/>
      <c r="CS291" s="20"/>
      <c r="CT291" s="20"/>
      <c r="CU291" s="20"/>
      <c r="CV291" s="20">
        <v>1</v>
      </c>
      <c r="CW291" s="20"/>
      <c r="CX291" s="20"/>
      <c r="CY291" s="20"/>
      <c r="CZ291" s="20"/>
      <c r="DA291" s="20"/>
      <c r="DB291" s="20"/>
      <c r="DC291" s="20"/>
      <c r="DD291" s="20"/>
      <c r="DE291" s="20"/>
      <c r="DF291" s="20"/>
      <c r="DG291" s="20"/>
      <c r="DH291" s="20"/>
      <c r="DI291" s="20"/>
      <c r="DJ291" s="20"/>
      <c r="DK291" s="20"/>
      <c r="DL291" s="20"/>
      <c r="DM291" s="20"/>
      <c r="DN291" s="20"/>
      <c r="DO291" s="20"/>
      <c r="DP291" s="20"/>
      <c r="DQ291" s="20">
        <v>108.17</v>
      </c>
      <c r="DR291" s="20"/>
      <c r="DS291" s="20">
        <v>3612</v>
      </c>
      <c r="DT291" s="20"/>
      <c r="DU291" s="20"/>
      <c r="DV291" s="20"/>
      <c r="DW291" s="20"/>
      <c r="DX291" s="20"/>
      <c r="DY291" s="20"/>
      <c r="DZ291" s="20"/>
      <c r="EA291" s="20"/>
      <c r="EB291" s="20"/>
      <c r="EC291" s="20"/>
      <c r="ED291" s="20"/>
      <c r="EE291" s="20"/>
      <c r="EF291" s="20"/>
      <c r="EG291" s="20"/>
      <c r="EH291" s="20"/>
      <c r="EI291" s="20"/>
      <c r="EJ291" s="20"/>
      <c r="EK291" s="20"/>
      <c r="EL291" s="20"/>
      <c r="EM291" s="20"/>
      <c r="EN291" s="20"/>
      <c r="EO291" s="20"/>
      <c r="EP291" s="20"/>
      <c r="EQ291" s="20"/>
      <c r="ER291" s="20"/>
      <c r="ES291" s="20"/>
      <c r="ET291" s="20"/>
      <c r="EU291" s="20"/>
      <c r="EV291" s="20"/>
      <c r="EW291" s="20"/>
      <c r="EX291" s="20"/>
      <c r="EY291" s="20"/>
      <c r="EZ291" s="20"/>
      <c r="FA291" s="20"/>
      <c r="FB291" s="20"/>
      <c r="FC291" s="20"/>
      <c r="FD291" s="20"/>
      <c r="FE291" s="20"/>
      <c r="FF291" s="20"/>
      <c r="FG291" s="20"/>
      <c r="FH291" s="20"/>
      <c r="FI291" s="20"/>
      <c r="FJ291" s="20"/>
      <c r="FK291" s="20"/>
      <c r="FL291" s="20"/>
      <c r="FM291" s="20"/>
      <c r="FN291" s="20"/>
      <c r="FO291" s="20"/>
      <c r="FP291" s="20"/>
      <c r="FQ291" s="20"/>
      <c r="FR291" s="20"/>
      <c r="FS291" s="20"/>
      <c r="FT291" s="20"/>
      <c r="FU291" s="20"/>
      <c r="FV291" s="20"/>
      <c r="FW291" s="20"/>
      <c r="FX291" s="20"/>
      <c r="FY291" s="20"/>
      <c r="FZ291" s="20"/>
      <c r="GA291" s="20"/>
      <c r="GB291" s="20"/>
      <c r="GC291" s="20"/>
      <c r="GD291" s="20"/>
      <c r="GE291" s="20"/>
      <c r="GF291" s="20"/>
      <c r="GG291" s="20"/>
      <c r="GH291" s="20"/>
      <c r="GI291" s="20"/>
      <c r="GJ291" s="20"/>
      <c r="GK291" s="20"/>
      <c r="GL291" s="20"/>
      <c r="GM291" s="20"/>
      <c r="GN291" s="20"/>
      <c r="GO291" s="20"/>
      <c r="GP291" s="20"/>
      <c r="GQ291" s="20"/>
      <c r="GR291" s="20"/>
      <c r="GS291" s="20"/>
      <c r="GT291" s="20"/>
      <c r="GU291" s="20"/>
      <c r="GV291" s="20"/>
      <c r="GW291" s="20"/>
      <c r="GX291" s="20"/>
      <c r="GY291" s="20"/>
      <c r="GZ291" s="20">
        <v>108.17</v>
      </c>
      <c r="HA291" s="20"/>
      <c r="HB291" s="20">
        <v>108.17</v>
      </c>
      <c r="HC291" s="20"/>
      <c r="HD291" s="20"/>
      <c r="HE291" s="20"/>
      <c r="HF291" s="20">
        <v>108.17</v>
      </c>
      <c r="HG291" s="20"/>
      <c r="HH291" s="20"/>
      <c r="HI291" s="20"/>
      <c r="HJ291" s="20"/>
      <c r="HK291" s="20"/>
      <c r="HL291" s="20">
        <v>108.17</v>
      </c>
      <c r="HM291" s="20"/>
      <c r="HN291" s="20">
        <v>108.17</v>
      </c>
      <c r="HO291" s="20"/>
      <c r="HP291" s="20"/>
      <c r="HQ291" s="20"/>
      <c r="HR291" s="20"/>
      <c r="HS291" s="20"/>
      <c r="HT291" s="20"/>
      <c r="HU291" s="20"/>
      <c r="HV291" s="20"/>
      <c r="HW291" s="20"/>
      <c r="HX291" s="20"/>
      <c r="HY291" s="20"/>
      <c r="HZ291" s="20"/>
      <c r="IA291" s="20"/>
      <c r="IB291" s="20"/>
      <c r="IC291" s="20"/>
      <c r="ID291" s="20"/>
      <c r="IE291" s="20"/>
      <c r="IF291" s="20"/>
      <c r="IG291" s="20"/>
      <c r="IH291" s="20"/>
      <c r="II291" s="20"/>
      <c r="IJ291" s="20"/>
      <c r="IK291" s="20"/>
      <c r="IL291" s="20"/>
      <c r="IM291" s="20"/>
      <c r="IN291" s="20"/>
      <c r="IO291" s="20"/>
      <c r="IP291" s="20"/>
      <c r="IQ291" s="20"/>
      <c r="IR291" s="20"/>
      <c r="IS291" s="20"/>
      <c r="IT291" s="20"/>
      <c r="IU291" s="20"/>
    </row>
    <row r="292" spans="1:255" x14ac:dyDescent="0.2">
      <c r="A292" s="71"/>
      <c r="B292" s="72"/>
      <c r="C292" s="72" t="s">
        <v>616</v>
      </c>
      <c r="D292" s="73" t="s">
        <v>617</v>
      </c>
      <c r="E292" s="74">
        <v>5.75</v>
      </c>
      <c r="F292" s="75"/>
      <c r="G292" s="76" t="s">
        <v>78</v>
      </c>
      <c r="H292" s="75">
        <v>6.04</v>
      </c>
      <c r="I292" s="88">
        <v>17.1465</v>
      </c>
      <c r="J292" s="77"/>
      <c r="K292" s="78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20"/>
      <c r="BH292" s="20"/>
      <c r="BI292" s="20"/>
      <c r="BJ292" s="20"/>
      <c r="BK292" s="20"/>
      <c r="BL292" s="20"/>
      <c r="BM292" s="20"/>
      <c r="BN292" s="20"/>
      <c r="BO292" s="20"/>
      <c r="BP292" s="20"/>
      <c r="BQ292" s="20"/>
      <c r="BR292" s="20"/>
      <c r="BS292" s="20"/>
      <c r="BT292" s="20"/>
      <c r="BU292" s="20"/>
      <c r="BV292" s="20"/>
      <c r="BW292" s="20"/>
      <c r="BX292" s="20"/>
      <c r="BY292" s="20"/>
      <c r="BZ292" s="20"/>
      <c r="CA292" s="20"/>
      <c r="CB292" s="20"/>
      <c r="CC292" s="20"/>
      <c r="CD292" s="20"/>
      <c r="CE292" s="20"/>
      <c r="CF292" s="20"/>
      <c r="CG292" s="20"/>
      <c r="CH292" s="20"/>
      <c r="CI292" s="20"/>
      <c r="CJ292" s="20"/>
      <c r="CK292" s="20"/>
      <c r="CL292" s="20"/>
      <c r="CM292" s="20"/>
      <c r="CN292" s="20"/>
      <c r="CO292" s="20"/>
      <c r="CP292" s="20"/>
      <c r="CQ292" s="20"/>
      <c r="CR292" s="20"/>
      <c r="CS292" s="20"/>
      <c r="CT292" s="20"/>
      <c r="CU292" s="20"/>
      <c r="CV292" s="20"/>
      <c r="CW292" s="20"/>
      <c r="CX292" s="20"/>
      <c r="CY292" s="20"/>
      <c r="CZ292" s="20"/>
      <c r="DA292" s="20"/>
      <c r="DB292" s="20"/>
      <c r="DC292" s="20"/>
      <c r="DD292" s="20"/>
      <c r="DE292" s="20"/>
      <c r="DF292" s="20"/>
      <c r="DG292" s="20"/>
      <c r="DH292" s="20"/>
      <c r="DI292" s="20"/>
      <c r="DJ292" s="20"/>
      <c r="DK292" s="20"/>
      <c r="DL292" s="20"/>
      <c r="DM292" s="20"/>
      <c r="DN292" s="20"/>
      <c r="DO292" s="20"/>
      <c r="DP292" s="20"/>
      <c r="DQ292" s="20"/>
      <c r="DR292" s="20"/>
      <c r="DS292" s="20"/>
      <c r="DT292" s="20"/>
      <c r="DU292" s="20"/>
      <c r="DV292" s="20"/>
      <c r="DW292" s="20"/>
      <c r="DX292" s="20"/>
      <c r="DY292" s="20"/>
      <c r="DZ292" s="20"/>
      <c r="EA292" s="20"/>
      <c r="EB292" s="20"/>
      <c r="EC292" s="20"/>
      <c r="ED292" s="20"/>
      <c r="EE292" s="20"/>
      <c r="EF292" s="20"/>
      <c r="EG292" s="20"/>
      <c r="EH292" s="20"/>
      <c r="EI292" s="20"/>
      <c r="EJ292" s="20"/>
      <c r="EK292" s="20"/>
      <c r="EL292" s="20"/>
      <c r="EM292" s="20"/>
      <c r="EN292" s="20"/>
      <c r="EO292" s="20"/>
      <c r="EP292" s="20"/>
      <c r="EQ292" s="20"/>
      <c r="ER292" s="20"/>
      <c r="ES292" s="20"/>
      <c r="ET292" s="20"/>
      <c r="EU292" s="20"/>
      <c r="EV292" s="20"/>
      <c r="EW292" s="20"/>
      <c r="EX292" s="20"/>
      <c r="EY292" s="20"/>
      <c r="EZ292" s="20"/>
      <c r="FA292" s="20"/>
      <c r="FB292" s="20"/>
      <c r="FC292" s="20"/>
      <c r="FD292" s="20"/>
      <c r="FE292" s="20"/>
      <c r="FF292" s="20"/>
      <c r="FG292" s="20"/>
      <c r="FH292" s="20"/>
      <c r="FI292" s="20"/>
      <c r="FJ292" s="20"/>
      <c r="FK292" s="20"/>
      <c r="FL292" s="20"/>
      <c r="FM292" s="20"/>
      <c r="FN292" s="20"/>
      <c r="FO292" s="20"/>
      <c r="FP292" s="20"/>
      <c r="FQ292" s="20"/>
      <c r="FR292" s="20"/>
      <c r="FS292" s="20"/>
      <c r="FT292" s="20"/>
      <c r="FU292" s="20"/>
      <c r="FV292" s="20"/>
      <c r="FW292" s="20"/>
      <c r="FX292" s="20"/>
      <c r="FY292" s="20"/>
      <c r="FZ292" s="20"/>
      <c r="GA292" s="20"/>
      <c r="GB292" s="20"/>
      <c r="GC292" s="20"/>
      <c r="GD292" s="20"/>
      <c r="GE292" s="20"/>
      <c r="GF292" s="20"/>
      <c r="GG292" s="20"/>
      <c r="GH292" s="20"/>
      <c r="GI292" s="20"/>
      <c r="GJ292" s="20"/>
      <c r="GK292" s="20"/>
      <c r="GL292" s="20"/>
      <c r="GM292" s="20"/>
      <c r="GN292" s="20"/>
      <c r="GO292" s="20"/>
      <c r="GP292" s="20"/>
      <c r="GQ292" s="20"/>
      <c r="GR292" s="20"/>
      <c r="GS292" s="20"/>
      <c r="GT292" s="20"/>
      <c r="GU292" s="20"/>
      <c r="GV292" s="20"/>
      <c r="GW292" s="20"/>
      <c r="GX292" s="20"/>
      <c r="GY292" s="20"/>
      <c r="GZ292" s="20"/>
      <c r="HA292" s="20"/>
      <c r="HB292" s="20"/>
      <c r="HC292" s="20"/>
      <c r="HD292" s="20"/>
      <c r="HE292" s="20"/>
      <c r="HF292" s="20"/>
      <c r="HG292" s="20"/>
      <c r="HH292" s="20"/>
      <c r="HI292" s="20"/>
      <c r="HJ292" s="20"/>
      <c r="HK292" s="20"/>
      <c r="HL292" s="20"/>
      <c r="HM292" s="20"/>
      <c r="HN292" s="20"/>
      <c r="HO292" s="20"/>
      <c r="HP292" s="20"/>
      <c r="HQ292" s="20"/>
      <c r="HR292" s="20"/>
      <c r="HS292" s="20"/>
      <c r="HT292" s="20"/>
      <c r="HU292" s="20"/>
      <c r="HV292" s="20"/>
      <c r="HW292" s="20"/>
      <c r="HX292" s="20"/>
      <c r="HY292" s="20"/>
      <c r="HZ292" s="20"/>
      <c r="IA292" s="20"/>
      <c r="IB292" s="20"/>
      <c r="IC292" s="20"/>
      <c r="ID292" s="20"/>
      <c r="IE292" s="20"/>
      <c r="IF292" s="20"/>
      <c r="IG292" s="20"/>
      <c r="IH292" s="20"/>
      <c r="II292" s="20"/>
      <c r="IJ292" s="20"/>
      <c r="IK292" s="20"/>
      <c r="IL292" s="20"/>
      <c r="IM292" s="20"/>
      <c r="IN292" s="20"/>
      <c r="IO292" s="20"/>
      <c r="IP292" s="20"/>
      <c r="IQ292" s="20"/>
      <c r="IR292" s="20"/>
      <c r="IS292" s="20"/>
      <c r="IT292" s="20"/>
      <c r="IU292" s="20"/>
    </row>
    <row r="293" spans="1:255" x14ac:dyDescent="0.2">
      <c r="A293" s="125" t="s">
        <v>220</v>
      </c>
      <c r="B293" s="131" t="s">
        <v>35</v>
      </c>
      <c r="C293" s="126" t="s">
        <v>221</v>
      </c>
      <c r="D293" s="127" t="s">
        <v>23</v>
      </c>
      <c r="E293" s="128">
        <v>4</v>
      </c>
      <c r="F293" s="100">
        <v>8166.89</v>
      </c>
      <c r="G293" s="96"/>
      <c r="H293" s="100">
        <v>8166.89</v>
      </c>
      <c r="I293" s="129">
        <v>3585.95</v>
      </c>
      <c r="J293" s="97">
        <v>9.11</v>
      </c>
      <c r="K293" s="130">
        <v>32668</v>
      </c>
      <c r="L293" s="20"/>
      <c r="M293" s="20"/>
      <c r="N293" s="20"/>
      <c r="O293" s="20"/>
      <c r="P293" s="20"/>
      <c r="Q293" s="20"/>
      <c r="R293" s="20"/>
      <c r="S293" s="20"/>
      <c r="T293" s="20">
        <v>3585.95</v>
      </c>
      <c r="U293" s="20">
        <v>32668</v>
      </c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20"/>
      <c r="BH293" s="20"/>
      <c r="BI293" s="20"/>
      <c r="BJ293" s="20"/>
      <c r="BK293" s="20"/>
      <c r="BL293" s="20"/>
      <c r="BM293" s="20"/>
      <c r="BN293" s="20"/>
      <c r="BO293" s="20"/>
      <c r="BP293" s="20"/>
      <c r="BQ293" s="20"/>
      <c r="BR293" s="20"/>
      <c r="BS293" s="20"/>
      <c r="BT293" s="20"/>
      <c r="BU293" s="20"/>
      <c r="BV293" s="20"/>
      <c r="BW293" s="20"/>
      <c r="BX293" s="20"/>
      <c r="BY293" s="20"/>
      <c r="BZ293" s="20"/>
      <c r="CA293" s="20"/>
      <c r="CB293" s="20"/>
      <c r="CC293" s="20"/>
      <c r="CD293" s="20"/>
      <c r="CE293" s="20"/>
      <c r="CF293" s="20"/>
      <c r="CG293" s="20"/>
      <c r="CH293" s="20"/>
      <c r="CI293" s="20"/>
      <c r="CJ293" s="20"/>
      <c r="CK293" s="20"/>
      <c r="CL293" s="20"/>
      <c r="CM293" s="20"/>
      <c r="CN293" s="20"/>
      <c r="CO293" s="20"/>
      <c r="CP293" s="20"/>
      <c r="CQ293" s="20"/>
      <c r="CR293" s="20"/>
      <c r="CS293" s="20"/>
      <c r="CT293" s="20"/>
      <c r="CU293" s="20"/>
      <c r="CV293" s="20">
        <v>1</v>
      </c>
      <c r="CW293" s="20"/>
      <c r="CX293" s="20"/>
      <c r="CY293" s="20"/>
      <c r="CZ293" s="20"/>
      <c r="DA293" s="20"/>
      <c r="DB293" s="20"/>
      <c r="DC293" s="20"/>
      <c r="DD293" s="20"/>
      <c r="DE293" s="20">
        <v>32668</v>
      </c>
      <c r="DF293" s="20"/>
      <c r="DG293" s="20"/>
      <c r="DH293" s="20"/>
      <c r="DI293" s="20"/>
      <c r="DJ293" s="20"/>
      <c r="DK293" s="20">
        <v>3585.95</v>
      </c>
      <c r="DL293" s="20"/>
      <c r="DM293" s="20">
        <v>32668</v>
      </c>
      <c r="DN293" s="20"/>
      <c r="DO293" s="20"/>
      <c r="DP293" s="20"/>
      <c r="DQ293" s="20"/>
      <c r="DR293" s="20"/>
      <c r="DS293" s="20"/>
      <c r="DT293" s="20"/>
      <c r="DU293" s="20"/>
      <c r="DV293" s="20"/>
      <c r="DW293" s="20"/>
      <c r="DX293" s="20"/>
      <c r="DY293" s="20"/>
      <c r="DZ293" s="20"/>
      <c r="EA293" s="20"/>
      <c r="EB293" s="20"/>
      <c r="EC293" s="20"/>
      <c r="ED293" s="20"/>
      <c r="EE293" s="20"/>
      <c r="EF293" s="20"/>
      <c r="EG293" s="20"/>
      <c r="EH293" s="20"/>
      <c r="EI293" s="20"/>
      <c r="EJ293" s="20"/>
      <c r="EK293" s="20"/>
      <c r="EL293" s="20"/>
      <c r="EM293" s="20"/>
      <c r="EN293" s="20"/>
      <c r="EO293" s="20"/>
      <c r="EP293" s="20"/>
      <c r="EQ293" s="20"/>
      <c r="ER293" s="20"/>
      <c r="ES293" s="20"/>
      <c r="ET293" s="20"/>
      <c r="EU293" s="20"/>
      <c r="EV293" s="20"/>
      <c r="EW293" s="20"/>
      <c r="EX293" s="20"/>
      <c r="EY293" s="20"/>
      <c r="EZ293" s="20"/>
      <c r="FA293" s="20"/>
      <c r="FB293" s="20"/>
      <c r="FC293" s="20"/>
      <c r="FD293" s="20"/>
      <c r="FE293" s="20"/>
      <c r="FF293" s="20"/>
      <c r="FG293" s="20"/>
      <c r="FH293" s="20"/>
      <c r="FI293" s="20"/>
      <c r="FJ293" s="20"/>
      <c r="FK293" s="20"/>
      <c r="FL293" s="20"/>
      <c r="FM293" s="20"/>
      <c r="FN293" s="20"/>
      <c r="FO293" s="20"/>
      <c r="FP293" s="20"/>
      <c r="FQ293" s="20"/>
      <c r="FR293" s="20"/>
      <c r="FS293" s="20"/>
      <c r="FT293" s="20"/>
      <c r="FU293" s="20"/>
      <c r="FV293" s="20"/>
      <c r="FW293" s="20"/>
      <c r="FX293" s="20"/>
      <c r="FY293" s="20"/>
      <c r="FZ293" s="20"/>
      <c r="GA293" s="20"/>
      <c r="GB293" s="20"/>
      <c r="GC293" s="20"/>
      <c r="GD293" s="20"/>
      <c r="GE293" s="20"/>
      <c r="GF293" s="20"/>
      <c r="GG293" s="20"/>
      <c r="GH293" s="20"/>
      <c r="GI293" s="20"/>
      <c r="GJ293" s="20">
        <v>3585.95</v>
      </c>
      <c r="GK293" s="20"/>
      <c r="GL293" s="20"/>
      <c r="GM293" s="20"/>
      <c r="GN293" s="20">
        <v>3585.95</v>
      </c>
      <c r="GO293" s="20"/>
      <c r="GP293" s="20">
        <v>3585.95</v>
      </c>
      <c r="GQ293" s="20">
        <v>3585.95</v>
      </c>
      <c r="GR293" s="20"/>
      <c r="GS293" s="20">
        <v>3585.95</v>
      </c>
      <c r="GT293" s="20"/>
      <c r="GU293" s="20"/>
      <c r="GV293" s="20"/>
      <c r="GW293" s="20"/>
      <c r="GX293" s="20"/>
      <c r="GY293" s="20"/>
      <c r="GZ293" s="20"/>
      <c r="HA293" s="20"/>
      <c r="HB293" s="20">
        <v>3585.95</v>
      </c>
      <c r="HC293" s="20"/>
      <c r="HD293" s="20"/>
      <c r="HE293" s="20"/>
      <c r="HF293" s="20">
        <v>3585.95</v>
      </c>
      <c r="HG293" s="20"/>
      <c r="HH293" s="20"/>
      <c r="HI293" s="20"/>
      <c r="HJ293" s="20"/>
      <c r="HK293" s="20"/>
      <c r="HL293" s="20">
        <v>3585.95</v>
      </c>
      <c r="HM293" s="20"/>
      <c r="HN293" s="20">
        <v>3585.95</v>
      </c>
      <c r="HO293" s="20"/>
      <c r="HP293" s="20"/>
      <c r="HQ293" s="20"/>
      <c r="HR293" s="20"/>
      <c r="HS293" s="20"/>
      <c r="HT293" s="20"/>
      <c r="HU293" s="20"/>
      <c r="HV293" s="20"/>
      <c r="HW293" s="20"/>
      <c r="HX293" s="20"/>
      <c r="HY293" s="20">
        <v>3585.95</v>
      </c>
      <c r="HZ293" s="20"/>
      <c r="IA293" s="20"/>
      <c r="IB293" s="20"/>
      <c r="IC293" s="20"/>
      <c r="ID293" s="20"/>
      <c r="IE293" s="20"/>
      <c r="IF293" s="20"/>
      <c r="IG293" s="20"/>
      <c r="IH293" s="20"/>
      <c r="II293" s="20"/>
      <c r="IJ293" s="20"/>
      <c r="IK293" s="20"/>
      <c r="IL293" s="20"/>
      <c r="IM293" s="20"/>
      <c r="IN293" s="20"/>
      <c r="IO293" s="20"/>
      <c r="IP293" s="20"/>
      <c r="IQ293" s="20"/>
      <c r="IR293" s="20"/>
      <c r="IS293" s="20"/>
      <c r="IT293" s="20"/>
      <c r="IU293" s="20"/>
    </row>
    <row r="294" spans="1:255" x14ac:dyDescent="0.2">
      <c r="A294" s="58"/>
      <c r="B294" s="101" t="s">
        <v>619</v>
      </c>
      <c r="C294" s="101" t="s">
        <v>708</v>
      </c>
      <c r="D294" s="57"/>
      <c r="E294" s="57"/>
      <c r="F294" s="57"/>
      <c r="G294" s="57"/>
      <c r="H294" s="57"/>
      <c r="I294" s="57"/>
      <c r="J294" s="57"/>
      <c r="K294" s="59"/>
    </row>
    <row r="295" spans="1:255" x14ac:dyDescent="0.2">
      <c r="A295" s="133" t="s">
        <v>223</v>
      </c>
      <c r="B295" s="134" t="s">
        <v>35</v>
      </c>
      <c r="C295" s="135" t="s">
        <v>224</v>
      </c>
      <c r="D295" s="136" t="s">
        <v>23</v>
      </c>
      <c r="E295" s="137">
        <v>2</v>
      </c>
      <c r="F295" s="109">
        <v>4997.3</v>
      </c>
      <c r="G295" s="65"/>
      <c r="H295" s="109">
        <v>4997.3</v>
      </c>
      <c r="I295" s="138">
        <v>1097.1500000000001</v>
      </c>
      <c r="J295" s="66">
        <v>9.11</v>
      </c>
      <c r="K295" s="139">
        <v>9995</v>
      </c>
      <c r="L295" s="20"/>
      <c r="M295" s="20"/>
      <c r="N295" s="20"/>
      <c r="O295" s="20"/>
      <c r="P295" s="20"/>
      <c r="Q295" s="20"/>
      <c r="R295" s="20"/>
      <c r="S295" s="20"/>
      <c r="T295" s="20">
        <v>1097.1500000000001</v>
      </c>
      <c r="U295" s="20">
        <v>9995</v>
      </c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20"/>
      <c r="BH295" s="20"/>
      <c r="BI295" s="20"/>
      <c r="BJ295" s="20"/>
      <c r="BK295" s="20"/>
      <c r="BL295" s="20"/>
      <c r="BM295" s="20"/>
      <c r="BN295" s="20"/>
      <c r="BO295" s="20"/>
      <c r="BP295" s="20"/>
      <c r="BQ295" s="20"/>
      <c r="BR295" s="20"/>
      <c r="BS295" s="20"/>
      <c r="BT295" s="20"/>
      <c r="BU295" s="20"/>
      <c r="BV295" s="20"/>
      <c r="BW295" s="20"/>
      <c r="BX295" s="20"/>
      <c r="BY295" s="20"/>
      <c r="BZ295" s="20"/>
      <c r="CA295" s="20"/>
      <c r="CB295" s="20"/>
      <c r="CC295" s="20"/>
      <c r="CD295" s="20"/>
      <c r="CE295" s="20"/>
      <c r="CF295" s="20"/>
      <c r="CG295" s="20"/>
      <c r="CH295" s="20"/>
      <c r="CI295" s="20"/>
      <c r="CJ295" s="20"/>
      <c r="CK295" s="20"/>
      <c r="CL295" s="20"/>
      <c r="CM295" s="20"/>
      <c r="CN295" s="20"/>
      <c r="CO295" s="20"/>
      <c r="CP295" s="20"/>
      <c r="CQ295" s="20"/>
      <c r="CR295" s="20"/>
      <c r="CS295" s="20"/>
      <c r="CT295" s="20"/>
      <c r="CU295" s="20"/>
      <c r="CV295" s="20">
        <v>1</v>
      </c>
      <c r="CW295" s="20"/>
      <c r="CX295" s="20"/>
      <c r="CY295" s="20"/>
      <c r="CZ295" s="20"/>
      <c r="DA295" s="20"/>
      <c r="DB295" s="20"/>
      <c r="DC295" s="20"/>
      <c r="DD295" s="20"/>
      <c r="DE295" s="20">
        <v>9995</v>
      </c>
      <c r="DF295" s="20"/>
      <c r="DG295" s="20"/>
      <c r="DH295" s="20"/>
      <c r="DI295" s="20"/>
      <c r="DJ295" s="20"/>
      <c r="DK295" s="20">
        <v>1097.1500000000001</v>
      </c>
      <c r="DL295" s="20"/>
      <c r="DM295" s="20">
        <v>9995</v>
      </c>
      <c r="DN295" s="20"/>
      <c r="DO295" s="20"/>
      <c r="DP295" s="20"/>
      <c r="DQ295" s="20"/>
      <c r="DR295" s="20"/>
      <c r="DS295" s="20"/>
      <c r="DT295" s="20"/>
      <c r="DU295" s="20"/>
      <c r="DV295" s="20"/>
      <c r="DW295" s="20"/>
      <c r="DX295" s="20"/>
      <c r="DY295" s="20"/>
      <c r="DZ295" s="20"/>
      <c r="EA295" s="20"/>
      <c r="EB295" s="20"/>
      <c r="EC295" s="20"/>
      <c r="ED295" s="20"/>
      <c r="EE295" s="20"/>
      <c r="EF295" s="20"/>
      <c r="EG295" s="20"/>
      <c r="EH295" s="20"/>
      <c r="EI295" s="20"/>
      <c r="EJ295" s="20"/>
      <c r="EK295" s="20"/>
      <c r="EL295" s="20"/>
      <c r="EM295" s="20"/>
      <c r="EN295" s="20"/>
      <c r="EO295" s="20"/>
      <c r="EP295" s="20"/>
      <c r="EQ295" s="20"/>
      <c r="ER295" s="20"/>
      <c r="ES295" s="20"/>
      <c r="ET295" s="20"/>
      <c r="EU295" s="20"/>
      <c r="EV295" s="20"/>
      <c r="EW295" s="20"/>
      <c r="EX295" s="20"/>
      <c r="EY295" s="20"/>
      <c r="EZ295" s="20"/>
      <c r="FA295" s="20"/>
      <c r="FB295" s="20"/>
      <c r="FC295" s="20"/>
      <c r="FD295" s="20"/>
      <c r="FE295" s="20"/>
      <c r="FF295" s="20"/>
      <c r="FG295" s="20"/>
      <c r="FH295" s="20"/>
      <c r="FI295" s="20"/>
      <c r="FJ295" s="20"/>
      <c r="FK295" s="20"/>
      <c r="FL295" s="20"/>
      <c r="FM295" s="20"/>
      <c r="FN295" s="20"/>
      <c r="FO295" s="20"/>
      <c r="FP295" s="20"/>
      <c r="FQ295" s="20"/>
      <c r="FR295" s="20"/>
      <c r="FS295" s="20"/>
      <c r="FT295" s="20"/>
      <c r="FU295" s="20"/>
      <c r="FV295" s="20"/>
      <c r="FW295" s="20"/>
      <c r="FX295" s="20"/>
      <c r="FY295" s="20"/>
      <c r="FZ295" s="20"/>
      <c r="GA295" s="20"/>
      <c r="GB295" s="20"/>
      <c r="GC295" s="20"/>
      <c r="GD295" s="20"/>
      <c r="GE295" s="20"/>
      <c r="GF295" s="20"/>
      <c r="GG295" s="20"/>
      <c r="GH295" s="20"/>
      <c r="GI295" s="20"/>
      <c r="GJ295" s="20">
        <v>1097.1500000000001</v>
      </c>
      <c r="GK295" s="20"/>
      <c r="GL295" s="20"/>
      <c r="GM295" s="20"/>
      <c r="GN295" s="20">
        <v>1097.1500000000001</v>
      </c>
      <c r="GO295" s="20"/>
      <c r="GP295" s="20">
        <v>1097.1500000000001</v>
      </c>
      <c r="GQ295" s="20">
        <v>1097.1500000000001</v>
      </c>
      <c r="GR295" s="20"/>
      <c r="GS295" s="20">
        <v>1097.1500000000001</v>
      </c>
      <c r="GT295" s="20"/>
      <c r="GU295" s="20"/>
      <c r="GV295" s="20"/>
      <c r="GW295" s="20"/>
      <c r="GX295" s="20"/>
      <c r="GY295" s="20"/>
      <c r="GZ295" s="20"/>
      <c r="HA295" s="20"/>
      <c r="HB295" s="20">
        <v>1097.1500000000001</v>
      </c>
      <c r="HC295" s="20"/>
      <c r="HD295" s="20"/>
      <c r="HE295" s="20"/>
      <c r="HF295" s="20">
        <v>1097.1500000000001</v>
      </c>
      <c r="HG295" s="20"/>
      <c r="HH295" s="20"/>
      <c r="HI295" s="20"/>
      <c r="HJ295" s="20"/>
      <c r="HK295" s="20"/>
      <c r="HL295" s="20">
        <v>1097.1500000000001</v>
      </c>
      <c r="HM295" s="20"/>
      <c r="HN295" s="20">
        <v>1097.1500000000001</v>
      </c>
      <c r="HO295" s="20"/>
      <c r="HP295" s="20"/>
      <c r="HQ295" s="20"/>
      <c r="HR295" s="20"/>
      <c r="HS295" s="20"/>
      <c r="HT295" s="20"/>
      <c r="HU295" s="20"/>
      <c r="HV295" s="20"/>
      <c r="HW295" s="20"/>
      <c r="HX295" s="20"/>
      <c r="HY295" s="20">
        <v>1097.1500000000001</v>
      </c>
      <c r="HZ295" s="20"/>
      <c r="IA295" s="20"/>
      <c r="IB295" s="20"/>
      <c r="IC295" s="20"/>
      <c r="ID295" s="20"/>
      <c r="IE295" s="20"/>
      <c r="IF295" s="20"/>
      <c r="IG295" s="20"/>
      <c r="IH295" s="20"/>
      <c r="II295" s="20"/>
      <c r="IJ295" s="20"/>
      <c r="IK295" s="20"/>
      <c r="IL295" s="20"/>
      <c r="IM295" s="20"/>
      <c r="IN295" s="20"/>
      <c r="IO295" s="20"/>
      <c r="IP295" s="20"/>
      <c r="IQ295" s="20"/>
      <c r="IR295" s="20"/>
      <c r="IS295" s="20"/>
      <c r="IT295" s="20"/>
      <c r="IU295" s="20"/>
    </row>
    <row r="296" spans="1:255" x14ac:dyDescent="0.2">
      <c r="A296" s="89"/>
      <c r="B296" s="103" t="s">
        <v>619</v>
      </c>
      <c r="C296" s="103" t="s">
        <v>709</v>
      </c>
      <c r="D296" s="29"/>
      <c r="E296" s="29"/>
      <c r="F296" s="29"/>
      <c r="G296" s="29"/>
      <c r="H296" s="29"/>
      <c r="I296" s="29"/>
      <c r="J296" s="29"/>
      <c r="K296" s="90"/>
    </row>
    <row r="297" spans="1:255" ht="13.5" thickBot="1" x14ac:dyDescent="0.25">
      <c r="A297" s="140"/>
      <c r="B297" s="141"/>
      <c r="C297" s="141" t="s">
        <v>632</v>
      </c>
      <c r="D297" s="141"/>
      <c r="E297" s="141"/>
      <c r="F297" s="141"/>
      <c r="G297" s="141"/>
      <c r="H297" s="191">
        <v>4689.8899999999994</v>
      </c>
      <c r="I297" s="192"/>
      <c r="J297" s="191">
        <v>42725</v>
      </c>
      <c r="K297" s="193"/>
      <c r="L297" s="132"/>
      <c r="M297" s="132"/>
      <c r="N297" s="132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20"/>
      <c r="BH297" s="20"/>
      <c r="BI297" s="20"/>
      <c r="BJ297" s="20"/>
      <c r="BK297" s="20"/>
      <c r="BL297" s="20"/>
      <c r="BM297" s="20"/>
      <c r="BN297" s="20"/>
      <c r="BO297" s="20"/>
      <c r="BP297" s="20"/>
      <c r="BQ297" s="20"/>
      <c r="BR297" s="20"/>
      <c r="BS297" s="20"/>
      <c r="BT297" s="20"/>
      <c r="BU297" s="20"/>
      <c r="BV297" s="20"/>
      <c r="BW297" s="20"/>
      <c r="BX297" s="20"/>
      <c r="BY297" s="20"/>
      <c r="BZ297" s="20"/>
      <c r="CA297" s="20"/>
      <c r="CB297" s="20"/>
      <c r="CC297" s="20"/>
      <c r="CD297" s="20"/>
      <c r="CE297" s="20"/>
      <c r="CF297" s="20"/>
      <c r="CG297" s="20"/>
      <c r="CH297" s="20"/>
      <c r="CI297" s="20"/>
      <c r="CJ297" s="20"/>
      <c r="CK297" s="20"/>
      <c r="CL297" s="20"/>
      <c r="CM297" s="20"/>
      <c r="CN297" s="20"/>
      <c r="CO297" s="20"/>
      <c r="CP297" s="20"/>
      <c r="CQ297" s="20"/>
      <c r="CR297" s="20"/>
      <c r="CS297" s="20"/>
      <c r="CT297" s="20"/>
      <c r="CU297" s="20"/>
      <c r="CV297" s="20"/>
      <c r="CW297" s="20"/>
      <c r="CX297" s="20"/>
      <c r="CY297" s="20"/>
      <c r="CZ297" s="20"/>
      <c r="DA297" s="20"/>
      <c r="DB297" s="20"/>
      <c r="DC297" s="20"/>
      <c r="DD297" s="20"/>
      <c r="DE297" s="20"/>
      <c r="DF297" s="20"/>
      <c r="DG297" s="20"/>
      <c r="DH297" s="20"/>
      <c r="DI297" s="20"/>
      <c r="DJ297" s="20"/>
      <c r="DK297" s="20"/>
      <c r="DL297" s="20"/>
      <c r="DM297" s="20"/>
      <c r="DN297" s="20"/>
      <c r="DO297" s="20"/>
      <c r="DP297" s="20"/>
      <c r="DQ297" s="20"/>
      <c r="DR297" s="20"/>
      <c r="DS297" s="20"/>
      <c r="DT297" s="20"/>
      <c r="DU297" s="20"/>
      <c r="DV297" s="20"/>
      <c r="DW297" s="20"/>
      <c r="DX297" s="20"/>
      <c r="DY297" s="20"/>
      <c r="DZ297" s="20"/>
      <c r="EA297" s="20"/>
      <c r="EB297" s="20"/>
      <c r="EC297" s="20"/>
      <c r="ED297" s="20"/>
      <c r="EE297" s="20"/>
      <c r="EF297" s="20"/>
      <c r="EG297" s="20"/>
      <c r="EH297" s="20"/>
      <c r="EI297" s="20"/>
      <c r="EJ297" s="20"/>
      <c r="EK297" s="20"/>
      <c r="EL297" s="20"/>
      <c r="EM297" s="20"/>
      <c r="EN297" s="20"/>
      <c r="EO297" s="20"/>
      <c r="EP297" s="20"/>
      <c r="EQ297" s="20"/>
      <c r="ER297" s="20"/>
      <c r="ES297" s="20"/>
      <c r="ET297" s="20"/>
      <c r="EU297" s="20"/>
      <c r="EV297" s="20"/>
      <c r="EW297" s="20"/>
      <c r="EX297" s="20"/>
      <c r="EY297" s="20"/>
      <c r="EZ297" s="20"/>
      <c r="FA297" s="20"/>
      <c r="FB297" s="20"/>
      <c r="FC297" s="20"/>
      <c r="FD297" s="20"/>
      <c r="FE297" s="20"/>
      <c r="FF297" s="20"/>
      <c r="FG297" s="20"/>
      <c r="FH297" s="20"/>
      <c r="FI297" s="20"/>
      <c r="FJ297" s="20"/>
      <c r="FK297" s="20"/>
      <c r="FL297" s="20"/>
      <c r="FM297" s="20"/>
      <c r="FN297" s="20"/>
      <c r="FO297" s="20"/>
      <c r="FP297" s="20"/>
      <c r="FQ297" s="20"/>
      <c r="FR297" s="20"/>
      <c r="FS297" s="20"/>
      <c r="FT297" s="20"/>
      <c r="FU297" s="20"/>
      <c r="FV297" s="20"/>
      <c r="FW297" s="20"/>
      <c r="FX297" s="20"/>
      <c r="FY297" s="20"/>
      <c r="FZ297" s="20"/>
      <c r="GA297" s="20"/>
      <c r="GB297" s="20"/>
      <c r="GC297" s="20"/>
      <c r="GD297" s="20"/>
      <c r="GE297" s="20"/>
      <c r="GF297" s="20"/>
      <c r="GG297" s="20"/>
      <c r="GH297" s="20"/>
      <c r="GI297" s="20"/>
      <c r="GJ297" s="20"/>
      <c r="GK297" s="20"/>
      <c r="GL297" s="20"/>
      <c r="GM297" s="20"/>
      <c r="GN297" s="20"/>
      <c r="GO297" s="20"/>
      <c r="GP297" s="20"/>
      <c r="GQ297" s="20"/>
      <c r="GR297" s="20"/>
      <c r="GS297" s="20"/>
      <c r="GT297" s="20"/>
      <c r="GU297" s="20"/>
      <c r="GV297" s="20"/>
      <c r="GW297" s="20"/>
      <c r="GX297" s="20"/>
      <c r="GY297" s="20"/>
      <c r="GZ297" s="20"/>
      <c r="HA297" s="20"/>
      <c r="HB297" s="20"/>
      <c r="HC297" s="20"/>
      <c r="HD297" s="20"/>
      <c r="HE297" s="20"/>
      <c r="HF297" s="20"/>
      <c r="HG297" s="20"/>
      <c r="HH297" s="20"/>
      <c r="HI297" s="20"/>
      <c r="HJ297" s="20"/>
      <c r="HK297" s="20"/>
      <c r="HL297" s="20"/>
      <c r="HM297" s="20"/>
      <c r="HN297" s="20"/>
      <c r="HO297" s="20"/>
      <c r="HP297" s="20"/>
      <c r="HQ297" s="20"/>
      <c r="HR297" s="20"/>
      <c r="HS297" s="20"/>
      <c r="HT297" s="20"/>
      <c r="HU297" s="20"/>
      <c r="HV297" s="20"/>
      <c r="HW297" s="20"/>
      <c r="HX297" s="20"/>
      <c r="HY297" s="20"/>
      <c r="HZ297" s="20"/>
      <c r="IA297" s="20"/>
      <c r="IB297" s="20"/>
      <c r="IC297" s="20"/>
      <c r="ID297" s="20"/>
      <c r="IE297" s="20"/>
      <c r="IF297" s="20"/>
      <c r="IG297" s="20"/>
      <c r="IH297" s="20"/>
      <c r="II297" s="20"/>
      <c r="IJ297" s="20"/>
      <c r="IK297" s="20"/>
      <c r="IL297" s="20"/>
      <c r="IM297" s="20"/>
      <c r="IN297" s="20"/>
      <c r="IO297" s="20"/>
      <c r="IP297" s="20"/>
      <c r="IQ297" s="20"/>
      <c r="IR297" s="20"/>
      <c r="IS297" s="20"/>
      <c r="IT297" s="20"/>
      <c r="IU297" s="20"/>
    </row>
    <row r="298" spans="1:255" x14ac:dyDescent="0.2">
      <c r="A298" s="113"/>
      <c r="B298" s="112"/>
      <c r="C298" s="112" t="s">
        <v>622</v>
      </c>
      <c r="D298" s="112"/>
      <c r="E298" s="112"/>
      <c r="F298" s="112"/>
      <c r="G298" s="112"/>
      <c r="H298" s="185">
        <v>5131.71</v>
      </c>
      <c r="I298" s="186"/>
      <c r="J298" s="185">
        <v>57436</v>
      </c>
      <c r="K298" s="187"/>
      <c r="O298" s="20"/>
      <c r="P298" s="20"/>
      <c r="Q298" s="20"/>
      <c r="R298" s="20">
        <v>5131.71</v>
      </c>
      <c r="S298" s="20">
        <v>57436</v>
      </c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20"/>
      <c r="BH298" s="20"/>
      <c r="BI298" s="20"/>
      <c r="BJ298" s="20"/>
      <c r="BK298" s="20"/>
      <c r="BL298" s="20"/>
      <c r="BM298" s="20"/>
      <c r="BN298" s="20"/>
      <c r="BO298" s="20"/>
      <c r="BP298" s="20"/>
      <c r="BQ298" s="20"/>
      <c r="BR298" s="20"/>
      <c r="BS298" s="20"/>
      <c r="BT298" s="20"/>
      <c r="BU298" s="20"/>
      <c r="BV298" s="20"/>
      <c r="BW298" s="20"/>
      <c r="BX298" s="20"/>
      <c r="BY298" s="20"/>
      <c r="BZ298" s="20"/>
      <c r="CA298" s="20"/>
      <c r="CB298" s="20"/>
      <c r="CC298" s="20"/>
      <c r="CD298" s="20"/>
      <c r="CE298" s="20"/>
      <c r="CF298" s="20"/>
      <c r="CG298" s="20"/>
      <c r="CH298" s="20"/>
      <c r="CI298" s="20"/>
      <c r="CJ298" s="20"/>
      <c r="CK298" s="20"/>
      <c r="CL298" s="20"/>
      <c r="CM298" s="20"/>
      <c r="CN298" s="20"/>
      <c r="CO298" s="20"/>
      <c r="CP298" s="20"/>
      <c r="CQ298" s="20"/>
      <c r="CR298" s="20"/>
      <c r="CS298" s="20"/>
      <c r="CT298" s="20"/>
      <c r="CU298" s="20"/>
      <c r="CV298" s="20"/>
      <c r="CW298" s="20"/>
      <c r="CX298" s="20"/>
      <c r="CY298" s="20"/>
      <c r="CZ298" s="20"/>
      <c r="DA298" s="20"/>
      <c r="DB298" s="20"/>
      <c r="DC298" s="20"/>
      <c r="DD298" s="20"/>
      <c r="DE298" s="20"/>
      <c r="DF298" s="20"/>
      <c r="DG298" s="20"/>
      <c r="DH298" s="20"/>
      <c r="DI298" s="20"/>
      <c r="DJ298" s="20"/>
      <c r="DK298" s="20"/>
      <c r="DL298" s="20"/>
      <c r="DM298" s="20"/>
      <c r="DN298" s="20"/>
      <c r="DO298" s="20"/>
      <c r="DP298" s="20"/>
      <c r="DQ298" s="20"/>
      <c r="DR298" s="20"/>
      <c r="DS298" s="20"/>
      <c r="DT298" s="20"/>
      <c r="DU298" s="20"/>
      <c r="DV298" s="20"/>
      <c r="DW298" s="20"/>
      <c r="DX298" s="20"/>
      <c r="DY298" s="20"/>
      <c r="DZ298" s="20"/>
      <c r="EA298" s="20"/>
      <c r="EB298" s="20"/>
      <c r="EC298" s="20"/>
      <c r="ED298" s="20"/>
      <c r="EE298" s="20"/>
      <c r="EF298" s="20"/>
      <c r="EG298" s="20"/>
      <c r="EH298" s="20"/>
      <c r="EI298" s="20"/>
      <c r="EJ298" s="20"/>
      <c r="EK298" s="20"/>
      <c r="EL298" s="20"/>
      <c r="EM298" s="20"/>
      <c r="EN298" s="20"/>
      <c r="EO298" s="20"/>
      <c r="EP298" s="20"/>
      <c r="EQ298" s="20"/>
      <c r="ER298" s="20"/>
      <c r="ES298" s="20"/>
      <c r="ET298" s="20"/>
      <c r="EU298" s="20"/>
      <c r="EV298" s="20"/>
      <c r="EW298" s="20"/>
      <c r="EX298" s="20"/>
      <c r="EY298" s="20"/>
      <c r="EZ298" s="20"/>
      <c r="FA298" s="20"/>
      <c r="FB298" s="20"/>
      <c r="FC298" s="20"/>
      <c r="FD298" s="20"/>
      <c r="FE298" s="20"/>
      <c r="FF298" s="20"/>
      <c r="FG298" s="20"/>
      <c r="FH298" s="20"/>
      <c r="FI298" s="20"/>
      <c r="FJ298" s="20"/>
      <c r="FK298" s="20"/>
      <c r="FL298" s="20"/>
      <c r="FM298" s="20"/>
      <c r="FN298" s="20"/>
      <c r="FO298" s="20"/>
      <c r="FP298" s="20"/>
      <c r="FQ298" s="20"/>
      <c r="FR298" s="20"/>
      <c r="FS298" s="20"/>
      <c r="FT298" s="20"/>
      <c r="FU298" s="20"/>
      <c r="FV298" s="20"/>
      <c r="FW298" s="20"/>
      <c r="FX298" s="20"/>
      <c r="FY298" s="20"/>
      <c r="FZ298" s="20"/>
      <c r="GA298" s="20"/>
      <c r="GB298" s="20"/>
      <c r="GC298" s="20"/>
      <c r="GD298" s="20"/>
      <c r="GE298" s="20"/>
      <c r="GF298" s="20"/>
      <c r="GG298" s="20"/>
      <c r="GH298" s="20"/>
      <c r="GI298" s="20"/>
      <c r="GJ298" s="20"/>
      <c r="GK298" s="20"/>
      <c r="GL298" s="20"/>
      <c r="GM298" s="20"/>
      <c r="GN298" s="20"/>
      <c r="GO298" s="20"/>
      <c r="GP298" s="20"/>
      <c r="GQ298" s="20"/>
      <c r="GR298" s="20"/>
      <c r="GS298" s="20"/>
      <c r="GT298" s="20"/>
      <c r="GU298" s="20"/>
      <c r="GV298" s="20"/>
      <c r="GW298" s="20"/>
      <c r="GX298" s="20"/>
      <c r="GY298" s="20"/>
      <c r="GZ298" s="20"/>
      <c r="HA298" s="20">
        <v>5131.71</v>
      </c>
      <c r="HB298" s="20"/>
      <c r="HC298" s="20"/>
      <c r="HD298" s="20"/>
      <c r="HE298" s="20"/>
      <c r="HF298" s="20"/>
      <c r="HG298" s="20"/>
      <c r="HH298" s="20"/>
      <c r="HI298" s="20"/>
      <c r="HJ298" s="20"/>
      <c r="HK298" s="20"/>
      <c r="HL298" s="20"/>
      <c r="HM298" s="20"/>
      <c r="HN298" s="20"/>
      <c r="HO298" s="20"/>
      <c r="HP298" s="20"/>
      <c r="HQ298" s="20"/>
      <c r="HR298" s="20"/>
      <c r="HS298" s="20"/>
      <c r="HT298" s="20"/>
      <c r="HU298" s="20"/>
      <c r="HV298" s="20"/>
      <c r="HW298" s="20"/>
      <c r="HX298" s="20"/>
      <c r="HY298" s="20"/>
      <c r="HZ298" s="20"/>
      <c r="IA298" s="20"/>
      <c r="IB298" s="20"/>
      <c r="IC298" s="20"/>
      <c r="ID298" s="20"/>
      <c r="IE298" s="20"/>
      <c r="IF298" s="20"/>
      <c r="IG298" s="20"/>
      <c r="IH298" s="20"/>
      <c r="II298" s="20"/>
      <c r="IJ298" s="20"/>
      <c r="IK298" s="20"/>
      <c r="IL298" s="20"/>
      <c r="IM298" s="20"/>
      <c r="IN298" s="20"/>
      <c r="IO298" s="20"/>
      <c r="IP298" s="20"/>
      <c r="IQ298" s="20"/>
      <c r="IR298" s="20"/>
      <c r="IS298" s="20"/>
      <c r="IT298" s="20"/>
      <c r="IU298" s="20"/>
    </row>
    <row r="299" spans="1:255" x14ac:dyDescent="0.2">
      <c r="A299" s="70"/>
      <c r="B299" s="69"/>
      <c r="C299" s="69"/>
      <c r="D299" s="69"/>
      <c r="E299" s="69"/>
      <c r="F299" s="69"/>
      <c r="G299" s="69"/>
      <c r="H299" s="188"/>
      <c r="I299" s="189"/>
      <c r="J299" s="188"/>
      <c r="K299" s="190"/>
    </row>
    <row r="300" spans="1:255" ht="48" x14ac:dyDescent="0.2">
      <c r="A300" s="116">
        <v>13</v>
      </c>
      <c r="B300" s="123" t="s">
        <v>227</v>
      </c>
      <c r="C300" s="117" t="s">
        <v>710</v>
      </c>
      <c r="D300" s="118" t="s">
        <v>23</v>
      </c>
      <c r="E300" s="119">
        <v>36</v>
      </c>
      <c r="F300" s="120">
        <v>50.72</v>
      </c>
      <c r="G300" s="124" t="s">
        <v>6</v>
      </c>
      <c r="H300" s="120"/>
      <c r="I300" s="121">
        <v>2166.2599999999998</v>
      </c>
      <c r="J300" s="97"/>
      <c r="K300" s="122">
        <v>69272</v>
      </c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20"/>
      <c r="BH300" s="20"/>
      <c r="BI300" s="20"/>
      <c r="BJ300" s="20"/>
      <c r="BK300" s="20"/>
      <c r="BL300" s="20"/>
      <c r="BM300" s="20"/>
      <c r="BN300" s="20"/>
      <c r="BO300" s="20"/>
      <c r="BP300" s="20"/>
      <c r="BQ300" s="20"/>
      <c r="BR300" s="20"/>
      <c r="BS300" s="20"/>
      <c r="BT300" s="20"/>
      <c r="BU300" s="20"/>
      <c r="BV300" s="20"/>
      <c r="BW300" s="20"/>
      <c r="BX300" s="20"/>
      <c r="BY300" s="20"/>
      <c r="BZ300" s="20"/>
      <c r="CA300" s="20"/>
      <c r="CB300" s="20"/>
      <c r="CC300" s="20"/>
      <c r="CD300" s="20"/>
      <c r="CE300" s="20"/>
      <c r="CF300" s="20"/>
      <c r="CG300" s="20"/>
      <c r="CH300" s="20"/>
      <c r="CI300" s="20"/>
      <c r="CJ300" s="20"/>
      <c r="CK300" s="20"/>
      <c r="CL300" s="20"/>
      <c r="CM300" s="20"/>
      <c r="CN300" s="20"/>
      <c r="CO300" s="20"/>
      <c r="CP300" s="20"/>
      <c r="CQ300" s="20"/>
      <c r="CR300" s="20"/>
      <c r="CS300" s="20"/>
      <c r="CT300" s="20"/>
      <c r="CU300" s="20"/>
      <c r="CV300" s="20"/>
      <c r="CW300" s="20"/>
      <c r="CX300" s="20"/>
      <c r="CY300" s="20"/>
      <c r="CZ300" s="20"/>
      <c r="DA300" s="20"/>
      <c r="DB300" s="20"/>
      <c r="DC300" s="20"/>
      <c r="DD300" s="20"/>
      <c r="DE300" s="20"/>
      <c r="DF300" s="20"/>
      <c r="DG300" s="20"/>
      <c r="DH300" s="20"/>
      <c r="DI300" s="20"/>
      <c r="DJ300" s="20"/>
      <c r="DK300" s="20"/>
      <c r="DL300" s="20"/>
      <c r="DM300" s="20"/>
      <c r="DN300" s="20"/>
      <c r="DO300" s="20"/>
      <c r="DP300" s="20"/>
      <c r="DQ300" s="20"/>
      <c r="DR300" s="20"/>
      <c r="DS300" s="20"/>
      <c r="DT300" s="20"/>
      <c r="DU300" s="20"/>
      <c r="DV300" s="20"/>
      <c r="DW300" s="20"/>
      <c r="DX300" s="20"/>
      <c r="DY300" s="20"/>
      <c r="DZ300" s="20"/>
      <c r="EA300" s="20"/>
      <c r="EB300" s="20"/>
      <c r="EC300" s="20"/>
      <c r="ED300" s="20"/>
      <c r="EE300" s="20"/>
      <c r="EF300" s="20"/>
      <c r="EG300" s="20"/>
      <c r="EH300" s="20"/>
      <c r="EI300" s="20"/>
      <c r="EJ300" s="20"/>
      <c r="EK300" s="20"/>
      <c r="EL300" s="20"/>
      <c r="EM300" s="20"/>
      <c r="EN300" s="20"/>
      <c r="EO300" s="20"/>
      <c r="EP300" s="20"/>
      <c r="EQ300" s="20"/>
      <c r="ER300" s="20"/>
      <c r="ES300" s="20"/>
      <c r="ET300" s="20"/>
      <c r="EU300" s="20"/>
      <c r="EV300" s="20"/>
      <c r="EW300" s="20"/>
      <c r="EX300" s="20"/>
      <c r="EY300" s="20"/>
      <c r="EZ300" s="20"/>
      <c r="FA300" s="20"/>
      <c r="FB300" s="20"/>
      <c r="FC300" s="20"/>
      <c r="FD300" s="20"/>
      <c r="FE300" s="20"/>
      <c r="FF300" s="20"/>
      <c r="FG300" s="20"/>
      <c r="FH300" s="20"/>
      <c r="FI300" s="20"/>
      <c r="FJ300" s="20"/>
      <c r="FK300" s="20"/>
      <c r="FL300" s="20"/>
      <c r="FM300" s="20"/>
      <c r="FN300" s="20"/>
      <c r="FO300" s="20"/>
      <c r="FP300" s="20"/>
      <c r="FQ300" s="20"/>
      <c r="FR300" s="20"/>
      <c r="FS300" s="20"/>
      <c r="FT300" s="20"/>
      <c r="FU300" s="20"/>
      <c r="FV300" s="20"/>
      <c r="FW300" s="20"/>
      <c r="FX300" s="20"/>
      <c r="FY300" s="20"/>
      <c r="FZ300" s="20"/>
      <c r="GA300" s="20"/>
      <c r="GB300" s="20"/>
      <c r="GC300" s="20"/>
      <c r="GD300" s="20"/>
      <c r="GE300" s="20"/>
      <c r="GF300" s="20"/>
      <c r="GG300" s="20"/>
      <c r="GH300" s="20"/>
      <c r="GI300" s="20"/>
      <c r="GJ300" s="20"/>
      <c r="GK300" s="20"/>
      <c r="GL300" s="20"/>
      <c r="GM300" s="20"/>
      <c r="GN300" s="20"/>
      <c r="GO300" s="20"/>
      <c r="GP300" s="20"/>
      <c r="GQ300" s="20"/>
      <c r="GR300" s="20"/>
      <c r="GS300" s="20"/>
      <c r="GT300" s="20"/>
      <c r="GU300" s="20"/>
      <c r="GV300" s="20"/>
      <c r="GW300" s="20"/>
      <c r="GX300" s="20"/>
      <c r="GY300" s="20"/>
      <c r="GZ300" s="20"/>
      <c r="HA300" s="20"/>
      <c r="HB300" s="20"/>
      <c r="HC300" s="20"/>
      <c r="HD300" s="20"/>
      <c r="HE300" s="20"/>
      <c r="HF300" s="20"/>
      <c r="HG300" s="20"/>
      <c r="HH300" s="20"/>
      <c r="HI300" s="20"/>
      <c r="HJ300" s="20"/>
      <c r="HK300" s="20"/>
      <c r="HL300" s="20"/>
      <c r="HM300" s="20"/>
      <c r="HN300" s="20"/>
      <c r="HO300" s="20"/>
      <c r="HP300" s="20"/>
      <c r="HQ300" s="20"/>
      <c r="HR300" s="20"/>
      <c r="HS300" s="20"/>
      <c r="HT300" s="20"/>
      <c r="HU300" s="20"/>
      <c r="HV300" s="20"/>
      <c r="HW300" s="20"/>
      <c r="HX300" s="20"/>
      <c r="HY300" s="20"/>
      <c r="HZ300" s="20"/>
      <c r="IA300" s="20"/>
      <c r="IB300" s="20"/>
      <c r="IC300" s="20"/>
      <c r="ID300" s="20"/>
      <c r="IE300" s="20"/>
      <c r="IF300" s="20"/>
      <c r="IG300" s="20"/>
      <c r="IH300" s="20"/>
      <c r="II300" s="20"/>
      <c r="IJ300" s="20"/>
      <c r="IK300" s="20"/>
      <c r="IL300" s="20"/>
      <c r="IM300" s="20"/>
      <c r="IN300" s="20"/>
      <c r="IO300" s="20"/>
      <c r="IP300" s="20"/>
      <c r="IQ300" s="20"/>
      <c r="IR300" s="20"/>
      <c r="IS300" s="20"/>
      <c r="IT300" s="20"/>
      <c r="IU300" s="20"/>
    </row>
    <row r="301" spans="1:255" x14ac:dyDescent="0.2">
      <c r="A301" s="60"/>
      <c r="B301" s="61"/>
      <c r="C301" s="61" t="s">
        <v>609</v>
      </c>
      <c r="D301" s="62"/>
      <c r="E301" s="63"/>
      <c r="F301" s="64">
        <v>17.940000000000001</v>
      </c>
      <c r="G301" s="65" t="s">
        <v>78</v>
      </c>
      <c r="H301" s="64">
        <v>18.84</v>
      </c>
      <c r="I301" s="64">
        <v>678.24</v>
      </c>
      <c r="J301" s="66">
        <v>33.39</v>
      </c>
      <c r="K301" s="67">
        <v>22646</v>
      </c>
      <c r="O301" s="20"/>
      <c r="P301" s="20"/>
      <c r="Q301" s="20"/>
      <c r="R301" s="20"/>
      <c r="S301" s="20"/>
      <c r="T301" s="20">
        <v>678.24</v>
      </c>
      <c r="U301" s="20">
        <v>22646</v>
      </c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20"/>
      <c r="BH301" s="20"/>
      <c r="BI301" s="20"/>
      <c r="BJ301" s="20"/>
      <c r="BK301" s="20"/>
      <c r="BL301" s="20"/>
      <c r="BM301" s="20"/>
      <c r="BN301" s="20"/>
      <c r="BO301" s="20"/>
      <c r="BP301" s="20"/>
      <c r="BQ301" s="20"/>
      <c r="BR301" s="20"/>
      <c r="BS301" s="20"/>
      <c r="BT301" s="20"/>
      <c r="BU301" s="20"/>
      <c r="BV301" s="20"/>
      <c r="BW301" s="20"/>
      <c r="BX301" s="20"/>
      <c r="BY301" s="20"/>
      <c r="BZ301" s="20"/>
      <c r="CA301" s="20"/>
      <c r="CB301" s="20"/>
      <c r="CC301" s="20"/>
      <c r="CD301" s="20"/>
      <c r="CE301" s="20"/>
      <c r="CF301" s="20"/>
      <c r="CG301" s="20"/>
      <c r="CH301" s="20"/>
      <c r="CI301" s="20"/>
      <c r="CJ301" s="20"/>
      <c r="CK301" s="20"/>
      <c r="CL301" s="20"/>
      <c r="CM301" s="20"/>
      <c r="CN301" s="20"/>
      <c r="CO301" s="20"/>
      <c r="CP301" s="20"/>
      <c r="CQ301" s="20"/>
      <c r="CR301" s="20"/>
      <c r="CS301" s="20"/>
      <c r="CT301" s="20"/>
      <c r="CU301" s="20"/>
      <c r="CV301" s="20">
        <v>1</v>
      </c>
      <c r="CW301" s="20"/>
      <c r="CX301" s="20"/>
      <c r="CY301" s="20"/>
      <c r="CZ301" s="20"/>
      <c r="DA301" s="20"/>
      <c r="DB301" s="20"/>
      <c r="DC301" s="20"/>
      <c r="DD301" s="20"/>
      <c r="DE301" s="20"/>
      <c r="DF301" s="20"/>
      <c r="DG301" s="20">
        <v>22646</v>
      </c>
      <c r="DH301" s="20">
        <v>1</v>
      </c>
      <c r="DI301" s="20"/>
      <c r="DJ301" s="20"/>
      <c r="DK301" s="20"/>
      <c r="DL301" s="20"/>
      <c r="DM301" s="20"/>
      <c r="DN301" s="20"/>
      <c r="DO301" s="20"/>
      <c r="DP301" s="20"/>
      <c r="DQ301" s="20">
        <v>678.24</v>
      </c>
      <c r="DR301" s="20"/>
      <c r="DS301" s="20">
        <v>22646</v>
      </c>
      <c r="DT301" s="20"/>
      <c r="DU301" s="20"/>
      <c r="DV301" s="20"/>
      <c r="DW301" s="20"/>
      <c r="DX301" s="20"/>
      <c r="DY301" s="20"/>
      <c r="DZ301" s="20"/>
      <c r="EA301" s="20"/>
      <c r="EB301" s="20"/>
      <c r="EC301" s="20"/>
      <c r="ED301" s="20"/>
      <c r="EE301" s="20"/>
      <c r="EF301" s="20"/>
      <c r="EG301" s="20"/>
      <c r="EH301" s="20"/>
      <c r="EI301" s="20"/>
      <c r="EJ301" s="20"/>
      <c r="EK301" s="20"/>
      <c r="EL301" s="20"/>
      <c r="EM301" s="20"/>
      <c r="EN301" s="20"/>
      <c r="EO301" s="20"/>
      <c r="EP301" s="20"/>
      <c r="EQ301" s="20"/>
      <c r="ER301" s="20"/>
      <c r="ES301" s="20"/>
      <c r="ET301" s="20"/>
      <c r="EU301" s="20"/>
      <c r="EV301" s="20"/>
      <c r="EW301" s="20"/>
      <c r="EX301" s="20"/>
      <c r="EY301" s="20"/>
      <c r="EZ301" s="20"/>
      <c r="FA301" s="20"/>
      <c r="FB301" s="20"/>
      <c r="FC301" s="20"/>
      <c r="FD301" s="20"/>
      <c r="FE301" s="20"/>
      <c r="FF301" s="20"/>
      <c r="FG301" s="20"/>
      <c r="FH301" s="20"/>
      <c r="FI301" s="20"/>
      <c r="FJ301" s="20"/>
      <c r="FK301" s="20"/>
      <c r="FL301" s="20"/>
      <c r="FM301" s="20"/>
      <c r="FN301" s="20"/>
      <c r="FO301" s="20"/>
      <c r="FP301" s="20"/>
      <c r="FQ301" s="20"/>
      <c r="FR301" s="20"/>
      <c r="FS301" s="20"/>
      <c r="FT301" s="20"/>
      <c r="FU301" s="20"/>
      <c r="FV301" s="20"/>
      <c r="FW301" s="20"/>
      <c r="FX301" s="20"/>
      <c r="FY301" s="20"/>
      <c r="FZ301" s="20"/>
      <c r="GA301" s="20"/>
      <c r="GB301" s="20"/>
      <c r="GC301" s="20"/>
      <c r="GD301" s="20"/>
      <c r="GE301" s="20"/>
      <c r="GF301" s="20"/>
      <c r="GG301" s="20"/>
      <c r="GH301" s="20"/>
      <c r="GI301" s="20"/>
      <c r="GJ301" s="20">
        <v>678.24</v>
      </c>
      <c r="GK301" s="20">
        <v>678.24</v>
      </c>
      <c r="GL301" s="20"/>
      <c r="GM301" s="20"/>
      <c r="GN301" s="20"/>
      <c r="GO301" s="20"/>
      <c r="GP301" s="20"/>
      <c r="GQ301" s="20"/>
      <c r="GR301" s="20"/>
      <c r="GS301" s="20"/>
      <c r="GT301" s="20"/>
      <c r="GU301" s="20"/>
      <c r="GV301" s="20"/>
      <c r="GW301" s="20"/>
      <c r="GX301" s="20"/>
      <c r="GY301" s="20"/>
      <c r="GZ301" s="20"/>
      <c r="HA301" s="20"/>
      <c r="HB301" s="20">
        <v>678.24</v>
      </c>
      <c r="HC301" s="20"/>
      <c r="HD301" s="20"/>
      <c r="HE301" s="20"/>
      <c r="HF301" s="20">
        <v>678.24</v>
      </c>
      <c r="HG301" s="20"/>
      <c r="HH301" s="20"/>
      <c r="HI301" s="20"/>
      <c r="HJ301" s="20"/>
      <c r="HK301" s="20"/>
      <c r="HL301" s="20">
        <v>678.24</v>
      </c>
      <c r="HM301" s="20"/>
      <c r="HN301" s="20">
        <v>678.24</v>
      </c>
      <c r="HO301" s="20"/>
      <c r="HP301" s="20"/>
      <c r="HQ301" s="20"/>
      <c r="HR301" s="20"/>
      <c r="HS301" s="20"/>
      <c r="HT301" s="20"/>
      <c r="HU301" s="20"/>
      <c r="HV301" s="20"/>
      <c r="HW301" s="20"/>
      <c r="HX301" s="20">
        <v>678.24</v>
      </c>
      <c r="HY301" s="20"/>
      <c r="HZ301" s="20"/>
      <c r="IA301" s="20"/>
      <c r="IB301" s="20"/>
      <c r="IC301" s="20"/>
      <c r="ID301" s="20"/>
      <c r="IE301" s="20"/>
      <c r="IF301" s="20"/>
      <c r="IG301" s="20"/>
      <c r="IH301" s="20"/>
      <c r="II301" s="20"/>
      <c r="IJ301" s="20"/>
      <c r="IK301" s="20"/>
      <c r="IL301" s="20"/>
      <c r="IM301" s="20"/>
      <c r="IN301" s="20"/>
      <c r="IO301" s="20"/>
      <c r="IP301" s="20"/>
      <c r="IQ301" s="20"/>
      <c r="IR301" s="20"/>
      <c r="IS301" s="20"/>
      <c r="IT301" s="20"/>
      <c r="IU301" s="20"/>
    </row>
    <row r="302" spans="1:255" x14ac:dyDescent="0.2">
      <c r="A302" s="71"/>
      <c r="B302" s="72"/>
      <c r="C302" s="72" t="s">
        <v>610</v>
      </c>
      <c r="D302" s="73"/>
      <c r="E302" s="74"/>
      <c r="F302" s="75">
        <v>4.0199999999999996</v>
      </c>
      <c r="G302" s="76" t="s">
        <v>78</v>
      </c>
      <c r="H302" s="75">
        <v>4.22</v>
      </c>
      <c r="I302" s="75">
        <v>151.91999999999999</v>
      </c>
      <c r="J302" s="77">
        <v>13.26</v>
      </c>
      <c r="K302" s="78">
        <v>2014</v>
      </c>
      <c r="O302" s="20"/>
      <c r="P302" s="20"/>
      <c r="Q302" s="20"/>
      <c r="R302" s="20"/>
      <c r="S302" s="20"/>
      <c r="T302" s="20">
        <v>151.91999999999999</v>
      </c>
      <c r="U302" s="20">
        <v>2014</v>
      </c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20"/>
      <c r="BH302" s="20"/>
      <c r="BI302" s="20"/>
      <c r="BJ302" s="20"/>
      <c r="BK302" s="20"/>
      <c r="BL302" s="20"/>
      <c r="BM302" s="20"/>
      <c r="BN302" s="20"/>
      <c r="BO302" s="20"/>
      <c r="BP302" s="20"/>
      <c r="BQ302" s="20"/>
      <c r="BR302" s="20"/>
      <c r="BS302" s="20"/>
      <c r="BT302" s="20"/>
      <c r="BU302" s="20"/>
      <c r="BV302" s="20"/>
      <c r="BW302" s="20"/>
      <c r="BX302" s="20"/>
      <c r="BY302" s="20"/>
      <c r="BZ302" s="20"/>
      <c r="CA302" s="20"/>
      <c r="CB302" s="20"/>
      <c r="CC302" s="20"/>
      <c r="CD302" s="20"/>
      <c r="CE302" s="20"/>
      <c r="CF302" s="20"/>
      <c r="CG302" s="20"/>
      <c r="CH302" s="20"/>
      <c r="CI302" s="20"/>
      <c r="CJ302" s="20"/>
      <c r="CK302" s="20"/>
      <c r="CL302" s="20"/>
      <c r="CM302" s="20"/>
      <c r="CN302" s="20"/>
      <c r="CO302" s="20"/>
      <c r="CP302" s="20"/>
      <c r="CQ302" s="20"/>
      <c r="CR302" s="20"/>
      <c r="CS302" s="20"/>
      <c r="CT302" s="20"/>
      <c r="CU302" s="20"/>
      <c r="CV302" s="20">
        <v>1</v>
      </c>
      <c r="CW302" s="20"/>
      <c r="CX302" s="20"/>
      <c r="CY302" s="20"/>
      <c r="CZ302" s="20"/>
      <c r="DA302" s="20"/>
      <c r="DB302" s="20"/>
      <c r="DC302" s="20"/>
      <c r="DD302" s="20"/>
      <c r="DE302" s="20"/>
      <c r="DF302" s="20"/>
      <c r="DG302" s="20"/>
      <c r="DH302" s="20"/>
      <c r="DI302" s="20"/>
      <c r="DJ302" s="20"/>
      <c r="DK302" s="20"/>
      <c r="DL302" s="20"/>
      <c r="DM302" s="20"/>
      <c r="DN302" s="20"/>
      <c r="DO302" s="20"/>
      <c r="DP302" s="20"/>
      <c r="DQ302" s="20">
        <v>151.91999999999999</v>
      </c>
      <c r="DR302" s="20"/>
      <c r="DS302" s="20">
        <v>2014</v>
      </c>
      <c r="DT302" s="20"/>
      <c r="DU302" s="20"/>
      <c r="DV302" s="20"/>
      <c r="DW302" s="20"/>
      <c r="DX302" s="20"/>
      <c r="DY302" s="20"/>
      <c r="DZ302" s="20"/>
      <c r="EA302" s="20"/>
      <c r="EB302" s="20"/>
      <c r="EC302" s="20"/>
      <c r="ED302" s="20"/>
      <c r="EE302" s="20"/>
      <c r="EF302" s="20"/>
      <c r="EG302" s="20"/>
      <c r="EH302" s="20"/>
      <c r="EI302" s="20"/>
      <c r="EJ302" s="20"/>
      <c r="EK302" s="20"/>
      <c r="EL302" s="20"/>
      <c r="EM302" s="20"/>
      <c r="EN302" s="20"/>
      <c r="EO302" s="20"/>
      <c r="EP302" s="20"/>
      <c r="EQ302" s="20"/>
      <c r="ER302" s="20"/>
      <c r="ES302" s="20"/>
      <c r="ET302" s="20"/>
      <c r="EU302" s="20"/>
      <c r="EV302" s="20"/>
      <c r="EW302" s="20"/>
      <c r="EX302" s="20"/>
      <c r="EY302" s="20"/>
      <c r="EZ302" s="20"/>
      <c r="FA302" s="20"/>
      <c r="FB302" s="20"/>
      <c r="FC302" s="20"/>
      <c r="FD302" s="20"/>
      <c r="FE302" s="20"/>
      <c r="FF302" s="20"/>
      <c r="FG302" s="20"/>
      <c r="FH302" s="20"/>
      <c r="FI302" s="20"/>
      <c r="FJ302" s="20"/>
      <c r="FK302" s="20"/>
      <c r="FL302" s="20"/>
      <c r="FM302" s="20"/>
      <c r="FN302" s="20"/>
      <c r="FO302" s="20"/>
      <c r="FP302" s="20"/>
      <c r="FQ302" s="20"/>
      <c r="FR302" s="20"/>
      <c r="FS302" s="20"/>
      <c r="FT302" s="20"/>
      <c r="FU302" s="20"/>
      <c r="FV302" s="20"/>
      <c r="FW302" s="20"/>
      <c r="FX302" s="20"/>
      <c r="FY302" s="20"/>
      <c r="FZ302" s="20"/>
      <c r="GA302" s="20"/>
      <c r="GB302" s="20"/>
      <c r="GC302" s="20"/>
      <c r="GD302" s="20"/>
      <c r="GE302" s="20"/>
      <c r="GF302" s="20"/>
      <c r="GG302" s="20"/>
      <c r="GH302" s="20"/>
      <c r="GI302" s="20"/>
      <c r="GJ302" s="20">
        <v>151.91999999999999</v>
      </c>
      <c r="GK302" s="20"/>
      <c r="GL302" s="20">
        <v>151.91999999999999</v>
      </c>
      <c r="GM302" s="20"/>
      <c r="GN302" s="20"/>
      <c r="GO302" s="20"/>
      <c r="GP302" s="20"/>
      <c r="GQ302" s="20"/>
      <c r="GR302" s="20"/>
      <c r="GS302" s="20"/>
      <c r="GT302" s="20"/>
      <c r="GU302" s="20"/>
      <c r="GV302" s="20"/>
      <c r="GW302" s="20"/>
      <c r="GX302" s="20"/>
      <c r="GY302" s="20"/>
      <c r="GZ302" s="20"/>
      <c r="HA302" s="20"/>
      <c r="HB302" s="20">
        <v>151.91999999999999</v>
      </c>
      <c r="HC302" s="20"/>
      <c r="HD302" s="20"/>
      <c r="HE302" s="20"/>
      <c r="HF302" s="20">
        <v>151.91999999999999</v>
      </c>
      <c r="HG302" s="20"/>
      <c r="HH302" s="20"/>
      <c r="HI302" s="20"/>
      <c r="HJ302" s="20"/>
      <c r="HK302" s="20"/>
      <c r="HL302" s="20">
        <v>151.91999999999999</v>
      </c>
      <c r="HM302" s="20"/>
      <c r="HN302" s="20">
        <v>151.91999999999999</v>
      </c>
      <c r="HO302" s="20"/>
      <c r="HP302" s="20"/>
      <c r="HQ302" s="20"/>
      <c r="HR302" s="20"/>
      <c r="HS302" s="20"/>
      <c r="HT302" s="20"/>
      <c r="HU302" s="20"/>
      <c r="HV302" s="20"/>
      <c r="HW302" s="20"/>
      <c r="HX302" s="20"/>
      <c r="HY302" s="20"/>
      <c r="HZ302" s="20"/>
      <c r="IA302" s="20"/>
      <c r="IB302" s="20"/>
      <c r="IC302" s="20"/>
      <c r="ID302" s="20"/>
      <c r="IE302" s="20"/>
      <c r="IF302" s="20"/>
      <c r="IG302" s="20"/>
      <c r="IH302" s="20"/>
      <c r="II302" s="20"/>
      <c r="IJ302" s="20"/>
      <c r="IK302" s="20"/>
      <c r="IL302" s="20"/>
      <c r="IM302" s="20"/>
      <c r="IN302" s="20"/>
      <c r="IO302" s="20"/>
      <c r="IP302" s="20"/>
      <c r="IQ302" s="20"/>
      <c r="IR302" s="20"/>
      <c r="IS302" s="20"/>
      <c r="IT302" s="20"/>
      <c r="IU302" s="20"/>
    </row>
    <row r="303" spans="1:255" x14ac:dyDescent="0.2">
      <c r="A303" s="71"/>
      <c r="B303" s="72"/>
      <c r="C303" s="72" t="s">
        <v>611</v>
      </c>
      <c r="D303" s="73"/>
      <c r="E303" s="74"/>
      <c r="F303" s="75">
        <v>0.37</v>
      </c>
      <c r="G303" s="76" t="s">
        <v>78</v>
      </c>
      <c r="H303" s="75">
        <v>0.39</v>
      </c>
      <c r="I303" s="75">
        <v>14.04</v>
      </c>
      <c r="J303" s="77">
        <v>33.39</v>
      </c>
      <c r="K303" s="78">
        <v>469</v>
      </c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20"/>
      <c r="BH303" s="20"/>
      <c r="BI303" s="20"/>
      <c r="BJ303" s="20"/>
      <c r="BK303" s="20"/>
      <c r="BL303" s="20"/>
      <c r="BM303" s="20"/>
      <c r="BN303" s="20"/>
      <c r="BO303" s="20"/>
      <c r="BP303" s="20"/>
      <c r="BQ303" s="20"/>
      <c r="BR303" s="20"/>
      <c r="BS303" s="20"/>
      <c r="BT303" s="20"/>
      <c r="BU303" s="20"/>
      <c r="BV303" s="20"/>
      <c r="BW303" s="20"/>
      <c r="BX303" s="20"/>
      <c r="BY303" s="20"/>
      <c r="BZ303" s="20"/>
      <c r="CA303" s="20"/>
      <c r="CB303" s="20"/>
      <c r="CC303" s="20"/>
      <c r="CD303" s="20"/>
      <c r="CE303" s="20"/>
      <c r="CF303" s="20"/>
      <c r="CG303" s="20"/>
      <c r="CH303" s="20"/>
      <c r="CI303" s="20"/>
      <c r="CJ303" s="20"/>
      <c r="CK303" s="20"/>
      <c r="CL303" s="20"/>
      <c r="CM303" s="20"/>
      <c r="CN303" s="20"/>
      <c r="CO303" s="20"/>
      <c r="CP303" s="20"/>
      <c r="CQ303" s="20"/>
      <c r="CR303" s="20"/>
      <c r="CS303" s="20"/>
      <c r="CT303" s="20"/>
      <c r="CU303" s="20"/>
      <c r="CV303" s="20"/>
      <c r="CW303" s="20"/>
      <c r="CX303" s="20"/>
      <c r="CY303" s="20"/>
      <c r="CZ303" s="20"/>
      <c r="DA303" s="20"/>
      <c r="DB303" s="20"/>
      <c r="DC303" s="20"/>
      <c r="DD303" s="20"/>
      <c r="DE303" s="20"/>
      <c r="DF303" s="20"/>
      <c r="DG303" s="20"/>
      <c r="DH303" s="20"/>
      <c r="DI303" s="20"/>
      <c r="DJ303" s="20"/>
      <c r="DK303" s="20"/>
      <c r="DL303" s="20"/>
      <c r="DM303" s="20"/>
      <c r="DN303" s="20"/>
      <c r="DO303" s="20"/>
      <c r="DP303" s="20"/>
      <c r="DQ303" s="20"/>
      <c r="DR303" s="20"/>
      <c r="DS303" s="20"/>
      <c r="DT303" s="20"/>
      <c r="DU303" s="20"/>
      <c r="DV303" s="20"/>
      <c r="DW303" s="20"/>
      <c r="DX303" s="20"/>
      <c r="DY303" s="20"/>
      <c r="DZ303" s="20"/>
      <c r="EA303" s="20"/>
      <c r="EB303" s="20"/>
      <c r="EC303" s="20"/>
      <c r="ED303" s="20"/>
      <c r="EE303" s="20"/>
      <c r="EF303" s="20"/>
      <c r="EG303" s="20"/>
      <c r="EH303" s="20"/>
      <c r="EI303" s="20"/>
      <c r="EJ303" s="20"/>
      <c r="EK303" s="20"/>
      <c r="EL303" s="20"/>
      <c r="EM303" s="20"/>
      <c r="EN303" s="20"/>
      <c r="EO303" s="20"/>
      <c r="EP303" s="20"/>
      <c r="EQ303" s="20"/>
      <c r="ER303" s="20"/>
      <c r="ES303" s="20"/>
      <c r="ET303" s="20"/>
      <c r="EU303" s="20"/>
      <c r="EV303" s="20"/>
      <c r="EW303" s="20"/>
      <c r="EX303" s="20"/>
      <c r="EY303" s="20"/>
      <c r="EZ303" s="20"/>
      <c r="FA303" s="20"/>
      <c r="FB303" s="20"/>
      <c r="FC303" s="20"/>
      <c r="FD303" s="20"/>
      <c r="FE303" s="20"/>
      <c r="FF303" s="20"/>
      <c r="FG303" s="20"/>
      <c r="FH303" s="20"/>
      <c r="FI303" s="20"/>
      <c r="FJ303" s="20"/>
      <c r="FK303" s="20"/>
      <c r="FL303" s="20"/>
      <c r="FM303" s="20"/>
      <c r="FN303" s="20"/>
      <c r="FO303" s="20"/>
      <c r="FP303" s="20"/>
      <c r="FQ303" s="20"/>
      <c r="FR303" s="20"/>
      <c r="FS303" s="20"/>
      <c r="FT303" s="20"/>
      <c r="FU303" s="20"/>
      <c r="FV303" s="20"/>
      <c r="FW303" s="20"/>
      <c r="FX303" s="20"/>
      <c r="FY303" s="20"/>
      <c r="FZ303" s="20"/>
      <c r="GA303" s="20"/>
      <c r="GB303" s="20"/>
      <c r="GC303" s="20"/>
      <c r="GD303" s="20"/>
      <c r="GE303" s="20"/>
      <c r="GF303" s="20"/>
      <c r="GG303" s="20"/>
      <c r="GH303" s="20"/>
      <c r="GI303" s="20"/>
      <c r="GJ303" s="20"/>
      <c r="GK303" s="20"/>
      <c r="GL303" s="20"/>
      <c r="GM303" s="20">
        <v>14.04</v>
      </c>
      <c r="GN303" s="20"/>
      <c r="GO303" s="20"/>
      <c r="GP303" s="20"/>
      <c r="GQ303" s="20"/>
      <c r="GR303" s="20"/>
      <c r="GS303" s="20"/>
      <c r="GT303" s="20"/>
      <c r="GU303" s="20"/>
      <c r="GV303" s="20"/>
      <c r="GW303" s="20"/>
      <c r="GX303" s="20"/>
      <c r="GY303" s="20"/>
      <c r="GZ303" s="20"/>
      <c r="HA303" s="20"/>
      <c r="HB303" s="20"/>
      <c r="HC303" s="20"/>
      <c r="HD303" s="20"/>
      <c r="HE303" s="20"/>
      <c r="HF303" s="20"/>
      <c r="HG303" s="20"/>
      <c r="HH303" s="20"/>
      <c r="HI303" s="20"/>
      <c r="HJ303" s="20"/>
      <c r="HK303" s="20"/>
      <c r="HL303" s="20"/>
      <c r="HM303" s="20"/>
      <c r="HN303" s="20"/>
      <c r="HO303" s="20"/>
      <c r="HP303" s="20"/>
      <c r="HQ303" s="20"/>
      <c r="HR303" s="20"/>
      <c r="HS303" s="20"/>
      <c r="HT303" s="20"/>
      <c r="HU303" s="20"/>
      <c r="HV303" s="20"/>
      <c r="HW303" s="20"/>
      <c r="HX303" s="20">
        <v>14.04</v>
      </c>
      <c r="HY303" s="20"/>
      <c r="HZ303" s="20"/>
      <c r="IA303" s="20"/>
      <c r="IB303" s="20"/>
      <c r="IC303" s="20"/>
      <c r="ID303" s="20"/>
      <c r="IE303" s="20"/>
      <c r="IF303" s="20"/>
      <c r="IG303" s="20"/>
      <c r="IH303" s="20"/>
      <c r="II303" s="20"/>
      <c r="IJ303" s="20"/>
      <c r="IK303" s="20"/>
      <c r="IL303" s="20"/>
      <c r="IM303" s="20"/>
      <c r="IN303" s="20"/>
      <c r="IO303" s="20"/>
      <c r="IP303" s="20"/>
      <c r="IQ303" s="20"/>
      <c r="IR303" s="20"/>
      <c r="IS303" s="20"/>
      <c r="IT303" s="20"/>
      <c r="IU303" s="20"/>
    </row>
    <row r="304" spans="1:255" x14ac:dyDescent="0.2">
      <c r="A304" s="71"/>
      <c r="B304" s="72"/>
      <c r="C304" s="72" t="s">
        <v>612</v>
      </c>
      <c r="D304" s="73"/>
      <c r="E304" s="74"/>
      <c r="F304" s="75">
        <v>28.76</v>
      </c>
      <c r="G304" s="76"/>
      <c r="H304" s="75">
        <v>28.76</v>
      </c>
      <c r="I304" s="75">
        <v>1035.3599999999999</v>
      </c>
      <c r="J304" s="77">
        <v>9.11</v>
      </c>
      <c r="K304" s="78">
        <v>9432</v>
      </c>
      <c r="O304" s="20"/>
      <c r="P304" s="20"/>
      <c r="Q304" s="20"/>
      <c r="R304" s="20"/>
      <c r="S304" s="20"/>
      <c r="T304" s="20">
        <v>1035.3599999999999</v>
      </c>
      <c r="U304" s="20">
        <v>9432</v>
      </c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20"/>
      <c r="BH304" s="20"/>
      <c r="BI304" s="20"/>
      <c r="BJ304" s="20"/>
      <c r="BK304" s="20"/>
      <c r="BL304" s="20"/>
      <c r="BM304" s="20"/>
      <c r="BN304" s="20"/>
      <c r="BO304" s="20"/>
      <c r="BP304" s="20"/>
      <c r="BQ304" s="20"/>
      <c r="BR304" s="20"/>
      <c r="BS304" s="20"/>
      <c r="BT304" s="20"/>
      <c r="BU304" s="20"/>
      <c r="BV304" s="20"/>
      <c r="BW304" s="20"/>
      <c r="BX304" s="20"/>
      <c r="BY304" s="20"/>
      <c r="BZ304" s="20"/>
      <c r="CA304" s="20"/>
      <c r="CB304" s="20"/>
      <c r="CC304" s="20"/>
      <c r="CD304" s="20"/>
      <c r="CE304" s="20"/>
      <c r="CF304" s="20"/>
      <c r="CG304" s="20"/>
      <c r="CH304" s="20"/>
      <c r="CI304" s="20"/>
      <c r="CJ304" s="20"/>
      <c r="CK304" s="20"/>
      <c r="CL304" s="20"/>
      <c r="CM304" s="20"/>
      <c r="CN304" s="20"/>
      <c r="CO304" s="20"/>
      <c r="CP304" s="20"/>
      <c r="CQ304" s="20"/>
      <c r="CR304" s="20"/>
      <c r="CS304" s="20"/>
      <c r="CT304" s="20"/>
      <c r="CU304" s="20"/>
      <c r="CV304" s="20">
        <v>1</v>
      </c>
      <c r="CW304" s="20"/>
      <c r="CX304" s="20"/>
      <c r="CY304" s="20"/>
      <c r="CZ304" s="20"/>
      <c r="DA304" s="20"/>
      <c r="DB304" s="20"/>
      <c r="DC304" s="20"/>
      <c r="DD304" s="20"/>
      <c r="DE304" s="20"/>
      <c r="DF304" s="20"/>
      <c r="DG304" s="20"/>
      <c r="DH304" s="20"/>
      <c r="DI304" s="20"/>
      <c r="DJ304" s="20"/>
      <c r="DK304" s="20">
        <v>1035.3599999999999</v>
      </c>
      <c r="DL304" s="20"/>
      <c r="DM304" s="20">
        <v>9432</v>
      </c>
      <c r="DN304" s="20"/>
      <c r="DO304" s="20"/>
      <c r="DP304" s="20"/>
      <c r="DQ304" s="20"/>
      <c r="DR304" s="20"/>
      <c r="DS304" s="20"/>
      <c r="DT304" s="20"/>
      <c r="DU304" s="20"/>
      <c r="DV304" s="20"/>
      <c r="DW304" s="20"/>
      <c r="DX304" s="20"/>
      <c r="DY304" s="20"/>
      <c r="DZ304" s="20"/>
      <c r="EA304" s="20"/>
      <c r="EB304" s="20"/>
      <c r="EC304" s="20"/>
      <c r="ED304" s="20"/>
      <c r="EE304" s="20"/>
      <c r="EF304" s="20"/>
      <c r="EG304" s="20"/>
      <c r="EH304" s="20"/>
      <c r="EI304" s="20"/>
      <c r="EJ304" s="20"/>
      <c r="EK304" s="20"/>
      <c r="EL304" s="20"/>
      <c r="EM304" s="20"/>
      <c r="EN304" s="20"/>
      <c r="EO304" s="20"/>
      <c r="EP304" s="20"/>
      <c r="EQ304" s="20"/>
      <c r="ER304" s="20"/>
      <c r="ES304" s="20"/>
      <c r="ET304" s="20"/>
      <c r="EU304" s="20"/>
      <c r="EV304" s="20"/>
      <c r="EW304" s="20"/>
      <c r="EX304" s="20"/>
      <c r="EY304" s="20"/>
      <c r="EZ304" s="20"/>
      <c r="FA304" s="20"/>
      <c r="FB304" s="20"/>
      <c r="FC304" s="20"/>
      <c r="FD304" s="20"/>
      <c r="FE304" s="20"/>
      <c r="FF304" s="20"/>
      <c r="FG304" s="20"/>
      <c r="FH304" s="20"/>
      <c r="FI304" s="20"/>
      <c r="FJ304" s="20"/>
      <c r="FK304" s="20"/>
      <c r="FL304" s="20"/>
      <c r="FM304" s="20"/>
      <c r="FN304" s="20"/>
      <c r="FO304" s="20"/>
      <c r="FP304" s="20"/>
      <c r="FQ304" s="20"/>
      <c r="FR304" s="20"/>
      <c r="FS304" s="20"/>
      <c r="FT304" s="20"/>
      <c r="FU304" s="20"/>
      <c r="FV304" s="20"/>
      <c r="FW304" s="20"/>
      <c r="FX304" s="20"/>
      <c r="FY304" s="20"/>
      <c r="FZ304" s="20"/>
      <c r="GA304" s="20"/>
      <c r="GB304" s="20"/>
      <c r="GC304" s="20"/>
      <c r="GD304" s="20"/>
      <c r="GE304" s="20"/>
      <c r="GF304" s="20"/>
      <c r="GG304" s="20"/>
      <c r="GH304" s="20"/>
      <c r="GI304" s="20"/>
      <c r="GJ304" s="20">
        <v>1035.3599999999999</v>
      </c>
      <c r="GK304" s="20"/>
      <c r="GL304" s="20"/>
      <c r="GM304" s="20"/>
      <c r="GN304" s="20">
        <v>1035.3599999999999</v>
      </c>
      <c r="GO304" s="20"/>
      <c r="GP304" s="20">
        <v>1035.3599999999999</v>
      </c>
      <c r="GQ304" s="20">
        <v>1035.3599999999999</v>
      </c>
      <c r="GR304" s="20"/>
      <c r="GS304" s="20">
        <v>1035.3599999999999</v>
      </c>
      <c r="GT304" s="20"/>
      <c r="GU304" s="20"/>
      <c r="GV304" s="20"/>
      <c r="GW304" s="20">
        <v>0</v>
      </c>
      <c r="GX304" s="20">
        <v>0</v>
      </c>
      <c r="GY304" s="20"/>
      <c r="GZ304" s="20"/>
      <c r="HA304" s="20"/>
      <c r="HB304" s="20">
        <v>1035.3599999999999</v>
      </c>
      <c r="HC304" s="20"/>
      <c r="HD304" s="20"/>
      <c r="HE304" s="20"/>
      <c r="HF304" s="20">
        <v>1035.3599999999999</v>
      </c>
      <c r="HG304" s="20"/>
      <c r="HH304" s="20"/>
      <c r="HI304" s="20"/>
      <c r="HJ304" s="20"/>
      <c r="HK304" s="20"/>
      <c r="HL304" s="20">
        <v>1035.3599999999999</v>
      </c>
      <c r="HM304" s="20"/>
      <c r="HN304" s="20">
        <v>1035.3599999999999</v>
      </c>
      <c r="HO304" s="20"/>
      <c r="HP304" s="20"/>
      <c r="HQ304" s="20"/>
      <c r="HR304" s="20"/>
      <c r="HS304" s="20"/>
      <c r="HT304" s="20"/>
      <c r="HU304" s="20"/>
      <c r="HV304" s="20"/>
      <c r="HW304" s="20"/>
      <c r="HX304" s="20"/>
      <c r="HY304" s="20"/>
      <c r="HZ304" s="20"/>
      <c r="IA304" s="20"/>
      <c r="IB304" s="20"/>
      <c r="IC304" s="20"/>
      <c r="ID304" s="20"/>
      <c r="IE304" s="20"/>
      <c r="IF304" s="20"/>
      <c r="IG304" s="20"/>
      <c r="IH304" s="20"/>
      <c r="II304" s="20"/>
      <c r="IJ304" s="20"/>
      <c r="IK304" s="20"/>
      <c r="IL304" s="20"/>
      <c r="IM304" s="20"/>
      <c r="IN304" s="20"/>
      <c r="IO304" s="20"/>
      <c r="IP304" s="20"/>
      <c r="IQ304" s="20"/>
      <c r="IR304" s="20"/>
      <c r="IS304" s="20"/>
      <c r="IT304" s="20"/>
      <c r="IU304" s="20"/>
    </row>
    <row r="305" spans="1:255" x14ac:dyDescent="0.2">
      <c r="A305" s="79"/>
      <c r="B305" s="80"/>
      <c r="C305" s="80" t="s">
        <v>613</v>
      </c>
      <c r="D305" s="81"/>
      <c r="E305" s="82">
        <v>121</v>
      </c>
      <c r="F305" s="83" t="s">
        <v>614</v>
      </c>
      <c r="G305" s="84"/>
      <c r="H305" s="85">
        <v>23.27</v>
      </c>
      <c r="I305" s="85">
        <v>837.66</v>
      </c>
      <c r="J305" s="87">
        <v>1.21</v>
      </c>
      <c r="K305" s="86">
        <v>27969</v>
      </c>
      <c r="O305" s="20"/>
      <c r="P305" s="20"/>
      <c r="Q305" s="20"/>
      <c r="R305" s="20"/>
      <c r="S305" s="20"/>
      <c r="T305" s="20">
        <v>837.66</v>
      </c>
      <c r="U305" s="20">
        <v>27969</v>
      </c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20"/>
      <c r="BH305" s="20"/>
      <c r="BI305" s="20"/>
      <c r="BJ305" s="20"/>
      <c r="BK305" s="20"/>
      <c r="BL305" s="20"/>
      <c r="BM305" s="20"/>
      <c r="BN305" s="20"/>
      <c r="BO305" s="20"/>
      <c r="BP305" s="20"/>
      <c r="BQ305" s="20"/>
      <c r="BR305" s="20"/>
      <c r="BS305" s="20"/>
      <c r="BT305" s="20"/>
      <c r="BU305" s="20"/>
      <c r="BV305" s="20"/>
      <c r="BW305" s="20"/>
      <c r="BX305" s="20"/>
      <c r="BY305" s="20"/>
      <c r="BZ305" s="20"/>
      <c r="CA305" s="20"/>
      <c r="CB305" s="20"/>
      <c r="CC305" s="20"/>
      <c r="CD305" s="20"/>
      <c r="CE305" s="20"/>
      <c r="CF305" s="20"/>
      <c r="CG305" s="20"/>
      <c r="CH305" s="20"/>
      <c r="CI305" s="20"/>
      <c r="CJ305" s="20"/>
      <c r="CK305" s="20"/>
      <c r="CL305" s="20"/>
      <c r="CM305" s="20"/>
      <c r="CN305" s="20"/>
      <c r="CO305" s="20"/>
      <c r="CP305" s="20"/>
      <c r="CQ305" s="20"/>
      <c r="CR305" s="20"/>
      <c r="CS305" s="20"/>
      <c r="CT305" s="20"/>
      <c r="CU305" s="20"/>
      <c r="CV305" s="20">
        <v>1</v>
      </c>
      <c r="CW305" s="20"/>
      <c r="CX305" s="20"/>
      <c r="CY305" s="20"/>
      <c r="CZ305" s="20"/>
      <c r="DA305" s="20"/>
      <c r="DB305" s="20"/>
      <c r="DC305" s="20"/>
      <c r="DD305" s="20"/>
      <c r="DE305" s="20"/>
      <c r="DF305" s="20"/>
      <c r="DG305" s="20"/>
      <c r="DH305" s="20"/>
      <c r="DI305" s="20"/>
      <c r="DJ305" s="20"/>
      <c r="DK305" s="20"/>
      <c r="DL305" s="20"/>
      <c r="DM305" s="20"/>
      <c r="DN305" s="20"/>
      <c r="DO305" s="20"/>
      <c r="DP305" s="20"/>
      <c r="DQ305" s="20">
        <v>837.66</v>
      </c>
      <c r="DR305" s="20"/>
      <c r="DS305" s="20">
        <v>27969</v>
      </c>
      <c r="DT305" s="20"/>
      <c r="DU305" s="20"/>
      <c r="DV305" s="20"/>
      <c r="DW305" s="20"/>
      <c r="DX305" s="20"/>
      <c r="DY305" s="20"/>
      <c r="DZ305" s="20"/>
      <c r="EA305" s="20"/>
      <c r="EB305" s="20"/>
      <c r="EC305" s="20"/>
      <c r="ED305" s="20"/>
      <c r="EE305" s="20"/>
      <c r="EF305" s="20"/>
      <c r="EG305" s="20"/>
      <c r="EH305" s="20"/>
      <c r="EI305" s="20"/>
      <c r="EJ305" s="20"/>
      <c r="EK305" s="20"/>
      <c r="EL305" s="20"/>
      <c r="EM305" s="20"/>
      <c r="EN305" s="20"/>
      <c r="EO305" s="20"/>
      <c r="EP305" s="20"/>
      <c r="EQ305" s="20"/>
      <c r="ER305" s="20"/>
      <c r="ES305" s="20"/>
      <c r="ET305" s="20"/>
      <c r="EU305" s="20"/>
      <c r="EV305" s="20"/>
      <c r="EW305" s="20"/>
      <c r="EX305" s="20"/>
      <c r="EY305" s="20"/>
      <c r="EZ305" s="20"/>
      <c r="FA305" s="20"/>
      <c r="FB305" s="20"/>
      <c r="FC305" s="20"/>
      <c r="FD305" s="20"/>
      <c r="FE305" s="20"/>
      <c r="FF305" s="20"/>
      <c r="FG305" s="20"/>
      <c r="FH305" s="20"/>
      <c r="FI305" s="20"/>
      <c r="FJ305" s="20"/>
      <c r="FK305" s="20"/>
      <c r="FL305" s="20"/>
      <c r="FM305" s="20"/>
      <c r="FN305" s="20"/>
      <c r="FO305" s="20"/>
      <c r="FP305" s="20"/>
      <c r="FQ305" s="20"/>
      <c r="FR305" s="20"/>
      <c r="FS305" s="20"/>
      <c r="FT305" s="20"/>
      <c r="FU305" s="20"/>
      <c r="FV305" s="20"/>
      <c r="FW305" s="20"/>
      <c r="FX305" s="20"/>
      <c r="FY305" s="20"/>
      <c r="FZ305" s="20"/>
      <c r="GA305" s="20"/>
      <c r="GB305" s="20"/>
      <c r="GC305" s="20"/>
      <c r="GD305" s="20"/>
      <c r="GE305" s="20"/>
      <c r="GF305" s="20"/>
      <c r="GG305" s="20"/>
      <c r="GH305" s="20"/>
      <c r="GI305" s="20"/>
      <c r="GJ305" s="20"/>
      <c r="GK305" s="20"/>
      <c r="GL305" s="20"/>
      <c r="GM305" s="20"/>
      <c r="GN305" s="20"/>
      <c r="GO305" s="20"/>
      <c r="GP305" s="20"/>
      <c r="GQ305" s="20"/>
      <c r="GR305" s="20"/>
      <c r="GS305" s="20"/>
      <c r="GT305" s="20"/>
      <c r="GU305" s="20"/>
      <c r="GV305" s="20"/>
      <c r="GW305" s="20"/>
      <c r="GX305" s="20"/>
      <c r="GY305" s="20">
        <v>837.66</v>
      </c>
      <c r="GZ305" s="20"/>
      <c r="HA305" s="20"/>
      <c r="HB305" s="20">
        <v>837.66</v>
      </c>
      <c r="HC305" s="20"/>
      <c r="HD305" s="20"/>
      <c r="HE305" s="20"/>
      <c r="HF305" s="20">
        <v>837.66</v>
      </c>
      <c r="HG305" s="20"/>
      <c r="HH305" s="20"/>
      <c r="HI305" s="20"/>
      <c r="HJ305" s="20"/>
      <c r="HK305" s="20"/>
      <c r="HL305" s="20">
        <v>837.66</v>
      </c>
      <c r="HM305" s="20"/>
      <c r="HN305" s="20">
        <v>837.66</v>
      </c>
      <c r="HO305" s="20"/>
      <c r="HP305" s="20"/>
      <c r="HQ305" s="20"/>
      <c r="HR305" s="20"/>
      <c r="HS305" s="20"/>
      <c r="HT305" s="20"/>
      <c r="HU305" s="20"/>
      <c r="HV305" s="20"/>
      <c r="HW305" s="20"/>
      <c r="HX305" s="20"/>
      <c r="HY305" s="20"/>
      <c r="HZ305" s="20"/>
      <c r="IA305" s="20"/>
      <c r="IB305" s="20"/>
      <c r="IC305" s="20"/>
      <c r="ID305" s="20"/>
      <c r="IE305" s="20"/>
      <c r="IF305" s="20"/>
      <c r="IG305" s="20"/>
      <c r="IH305" s="20"/>
      <c r="II305" s="20"/>
      <c r="IJ305" s="20"/>
      <c r="IK305" s="20"/>
      <c r="IL305" s="20"/>
      <c r="IM305" s="20"/>
      <c r="IN305" s="20"/>
      <c r="IO305" s="20"/>
      <c r="IP305" s="20"/>
      <c r="IQ305" s="20"/>
      <c r="IR305" s="20"/>
      <c r="IS305" s="20"/>
      <c r="IT305" s="20"/>
      <c r="IU305" s="20"/>
    </row>
    <row r="306" spans="1:255" x14ac:dyDescent="0.2">
      <c r="A306" s="79"/>
      <c r="B306" s="80"/>
      <c r="C306" s="80" t="s">
        <v>615</v>
      </c>
      <c r="D306" s="81"/>
      <c r="E306" s="82">
        <v>72</v>
      </c>
      <c r="F306" s="83" t="s">
        <v>614</v>
      </c>
      <c r="G306" s="84"/>
      <c r="H306" s="85">
        <v>13.85</v>
      </c>
      <c r="I306" s="85">
        <v>498.44</v>
      </c>
      <c r="J306" s="87">
        <v>0.72</v>
      </c>
      <c r="K306" s="86">
        <v>16643</v>
      </c>
      <c r="O306" s="20"/>
      <c r="P306" s="20"/>
      <c r="Q306" s="20"/>
      <c r="R306" s="20"/>
      <c r="S306" s="20"/>
      <c r="T306" s="20">
        <v>498.44</v>
      </c>
      <c r="U306" s="20">
        <v>16643</v>
      </c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20"/>
      <c r="BH306" s="20"/>
      <c r="BI306" s="20"/>
      <c r="BJ306" s="20"/>
      <c r="BK306" s="20"/>
      <c r="BL306" s="20"/>
      <c r="BM306" s="20"/>
      <c r="BN306" s="20"/>
      <c r="BO306" s="20"/>
      <c r="BP306" s="20"/>
      <c r="BQ306" s="20"/>
      <c r="BR306" s="20"/>
      <c r="BS306" s="20"/>
      <c r="BT306" s="20"/>
      <c r="BU306" s="20"/>
      <c r="BV306" s="20"/>
      <c r="BW306" s="20"/>
      <c r="BX306" s="20"/>
      <c r="BY306" s="20"/>
      <c r="BZ306" s="20"/>
      <c r="CA306" s="20"/>
      <c r="CB306" s="20"/>
      <c r="CC306" s="20"/>
      <c r="CD306" s="20"/>
      <c r="CE306" s="20"/>
      <c r="CF306" s="20"/>
      <c r="CG306" s="20"/>
      <c r="CH306" s="20"/>
      <c r="CI306" s="20"/>
      <c r="CJ306" s="20"/>
      <c r="CK306" s="20"/>
      <c r="CL306" s="20"/>
      <c r="CM306" s="20"/>
      <c r="CN306" s="20"/>
      <c r="CO306" s="20"/>
      <c r="CP306" s="20"/>
      <c r="CQ306" s="20"/>
      <c r="CR306" s="20"/>
      <c r="CS306" s="20"/>
      <c r="CT306" s="20"/>
      <c r="CU306" s="20"/>
      <c r="CV306" s="20">
        <v>1</v>
      </c>
      <c r="CW306" s="20"/>
      <c r="CX306" s="20"/>
      <c r="CY306" s="20"/>
      <c r="CZ306" s="20"/>
      <c r="DA306" s="20"/>
      <c r="DB306" s="20"/>
      <c r="DC306" s="20"/>
      <c r="DD306" s="20"/>
      <c r="DE306" s="20"/>
      <c r="DF306" s="20"/>
      <c r="DG306" s="20"/>
      <c r="DH306" s="20"/>
      <c r="DI306" s="20"/>
      <c r="DJ306" s="20"/>
      <c r="DK306" s="20"/>
      <c r="DL306" s="20"/>
      <c r="DM306" s="20"/>
      <c r="DN306" s="20"/>
      <c r="DO306" s="20"/>
      <c r="DP306" s="20"/>
      <c r="DQ306" s="20">
        <v>498.44</v>
      </c>
      <c r="DR306" s="20"/>
      <c r="DS306" s="20">
        <v>16643</v>
      </c>
      <c r="DT306" s="20"/>
      <c r="DU306" s="20"/>
      <c r="DV306" s="20"/>
      <c r="DW306" s="20"/>
      <c r="DX306" s="20"/>
      <c r="DY306" s="20"/>
      <c r="DZ306" s="20"/>
      <c r="EA306" s="20"/>
      <c r="EB306" s="20"/>
      <c r="EC306" s="20"/>
      <c r="ED306" s="20"/>
      <c r="EE306" s="20"/>
      <c r="EF306" s="20"/>
      <c r="EG306" s="20"/>
      <c r="EH306" s="20"/>
      <c r="EI306" s="20"/>
      <c r="EJ306" s="20"/>
      <c r="EK306" s="20"/>
      <c r="EL306" s="20"/>
      <c r="EM306" s="20"/>
      <c r="EN306" s="20"/>
      <c r="EO306" s="20"/>
      <c r="EP306" s="20"/>
      <c r="EQ306" s="20"/>
      <c r="ER306" s="20"/>
      <c r="ES306" s="20"/>
      <c r="ET306" s="20"/>
      <c r="EU306" s="20"/>
      <c r="EV306" s="20"/>
      <c r="EW306" s="20"/>
      <c r="EX306" s="20"/>
      <c r="EY306" s="20"/>
      <c r="EZ306" s="20"/>
      <c r="FA306" s="20"/>
      <c r="FB306" s="20"/>
      <c r="FC306" s="20"/>
      <c r="FD306" s="20"/>
      <c r="FE306" s="20"/>
      <c r="FF306" s="20"/>
      <c r="FG306" s="20"/>
      <c r="FH306" s="20"/>
      <c r="FI306" s="20"/>
      <c r="FJ306" s="20"/>
      <c r="FK306" s="20"/>
      <c r="FL306" s="20"/>
      <c r="FM306" s="20"/>
      <c r="FN306" s="20"/>
      <c r="FO306" s="20"/>
      <c r="FP306" s="20"/>
      <c r="FQ306" s="20"/>
      <c r="FR306" s="20"/>
      <c r="FS306" s="20"/>
      <c r="FT306" s="20"/>
      <c r="FU306" s="20"/>
      <c r="FV306" s="20"/>
      <c r="FW306" s="20"/>
      <c r="FX306" s="20"/>
      <c r="FY306" s="20"/>
      <c r="FZ306" s="20"/>
      <c r="GA306" s="20"/>
      <c r="GB306" s="20"/>
      <c r="GC306" s="20"/>
      <c r="GD306" s="20"/>
      <c r="GE306" s="20"/>
      <c r="GF306" s="20"/>
      <c r="GG306" s="20"/>
      <c r="GH306" s="20"/>
      <c r="GI306" s="20"/>
      <c r="GJ306" s="20"/>
      <c r="GK306" s="20"/>
      <c r="GL306" s="20"/>
      <c r="GM306" s="20"/>
      <c r="GN306" s="20"/>
      <c r="GO306" s="20"/>
      <c r="GP306" s="20"/>
      <c r="GQ306" s="20"/>
      <c r="GR306" s="20"/>
      <c r="GS306" s="20"/>
      <c r="GT306" s="20"/>
      <c r="GU306" s="20"/>
      <c r="GV306" s="20"/>
      <c r="GW306" s="20"/>
      <c r="GX306" s="20"/>
      <c r="GY306" s="20"/>
      <c r="GZ306" s="20">
        <v>498.44</v>
      </c>
      <c r="HA306" s="20"/>
      <c r="HB306" s="20">
        <v>498.44</v>
      </c>
      <c r="HC306" s="20"/>
      <c r="HD306" s="20"/>
      <c r="HE306" s="20"/>
      <c r="HF306" s="20">
        <v>498.44</v>
      </c>
      <c r="HG306" s="20"/>
      <c r="HH306" s="20"/>
      <c r="HI306" s="20"/>
      <c r="HJ306" s="20"/>
      <c r="HK306" s="20"/>
      <c r="HL306" s="20">
        <v>498.44</v>
      </c>
      <c r="HM306" s="20"/>
      <c r="HN306" s="20">
        <v>498.44</v>
      </c>
      <c r="HO306" s="20"/>
      <c r="HP306" s="20"/>
      <c r="HQ306" s="20"/>
      <c r="HR306" s="20"/>
      <c r="HS306" s="20"/>
      <c r="HT306" s="20"/>
      <c r="HU306" s="20"/>
      <c r="HV306" s="20"/>
      <c r="HW306" s="20"/>
      <c r="HX306" s="20"/>
      <c r="HY306" s="20"/>
      <c r="HZ306" s="20"/>
      <c r="IA306" s="20"/>
      <c r="IB306" s="20"/>
      <c r="IC306" s="20"/>
      <c r="ID306" s="20"/>
      <c r="IE306" s="20"/>
      <c r="IF306" s="20"/>
      <c r="IG306" s="20"/>
      <c r="IH306" s="20"/>
      <c r="II306" s="20"/>
      <c r="IJ306" s="20"/>
      <c r="IK306" s="20"/>
      <c r="IL306" s="20"/>
      <c r="IM306" s="20"/>
      <c r="IN306" s="20"/>
      <c r="IO306" s="20"/>
      <c r="IP306" s="20"/>
      <c r="IQ306" s="20"/>
      <c r="IR306" s="20"/>
      <c r="IS306" s="20"/>
      <c r="IT306" s="20"/>
      <c r="IU306" s="20"/>
    </row>
    <row r="307" spans="1:255" x14ac:dyDescent="0.2">
      <c r="A307" s="71"/>
      <c r="B307" s="72"/>
      <c r="C307" s="72" t="s">
        <v>616</v>
      </c>
      <c r="D307" s="73" t="s">
        <v>617</v>
      </c>
      <c r="E307" s="74">
        <v>2</v>
      </c>
      <c r="F307" s="75"/>
      <c r="G307" s="76" t="s">
        <v>78</v>
      </c>
      <c r="H307" s="75">
        <v>2.1</v>
      </c>
      <c r="I307" s="88">
        <v>75.599999999999994</v>
      </c>
      <c r="J307" s="77"/>
      <c r="K307" s="78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20"/>
      <c r="BH307" s="20"/>
      <c r="BI307" s="20"/>
      <c r="BJ307" s="20"/>
      <c r="BK307" s="20"/>
      <c r="BL307" s="20"/>
      <c r="BM307" s="20"/>
      <c r="BN307" s="20"/>
      <c r="BO307" s="20"/>
      <c r="BP307" s="20"/>
      <c r="BQ307" s="20"/>
      <c r="BR307" s="20"/>
      <c r="BS307" s="20"/>
      <c r="BT307" s="20"/>
      <c r="BU307" s="20"/>
      <c r="BV307" s="20"/>
      <c r="BW307" s="20"/>
      <c r="BX307" s="20"/>
      <c r="BY307" s="20"/>
      <c r="BZ307" s="20"/>
      <c r="CA307" s="20"/>
      <c r="CB307" s="20"/>
      <c r="CC307" s="20"/>
      <c r="CD307" s="20"/>
      <c r="CE307" s="20"/>
      <c r="CF307" s="20"/>
      <c r="CG307" s="20"/>
      <c r="CH307" s="20"/>
      <c r="CI307" s="20"/>
      <c r="CJ307" s="20"/>
      <c r="CK307" s="20"/>
      <c r="CL307" s="20"/>
      <c r="CM307" s="20"/>
      <c r="CN307" s="20"/>
      <c r="CO307" s="20"/>
      <c r="CP307" s="20"/>
      <c r="CQ307" s="20"/>
      <c r="CR307" s="20"/>
      <c r="CS307" s="20"/>
      <c r="CT307" s="20"/>
      <c r="CU307" s="20"/>
      <c r="CV307" s="20"/>
      <c r="CW307" s="20"/>
      <c r="CX307" s="20"/>
      <c r="CY307" s="20"/>
      <c r="CZ307" s="20"/>
      <c r="DA307" s="20"/>
      <c r="DB307" s="20"/>
      <c r="DC307" s="20"/>
      <c r="DD307" s="20"/>
      <c r="DE307" s="20"/>
      <c r="DF307" s="20"/>
      <c r="DG307" s="20"/>
      <c r="DH307" s="20"/>
      <c r="DI307" s="20"/>
      <c r="DJ307" s="20"/>
      <c r="DK307" s="20"/>
      <c r="DL307" s="20"/>
      <c r="DM307" s="20"/>
      <c r="DN307" s="20"/>
      <c r="DO307" s="20"/>
      <c r="DP307" s="20"/>
      <c r="DQ307" s="20"/>
      <c r="DR307" s="20"/>
      <c r="DS307" s="20"/>
      <c r="DT307" s="20"/>
      <c r="DU307" s="20"/>
      <c r="DV307" s="20"/>
      <c r="DW307" s="20"/>
      <c r="DX307" s="20"/>
      <c r="DY307" s="20"/>
      <c r="DZ307" s="20"/>
      <c r="EA307" s="20"/>
      <c r="EB307" s="20"/>
      <c r="EC307" s="20"/>
      <c r="ED307" s="20"/>
      <c r="EE307" s="20"/>
      <c r="EF307" s="20"/>
      <c r="EG307" s="20"/>
      <c r="EH307" s="20"/>
      <c r="EI307" s="20"/>
      <c r="EJ307" s="20"/>
      <c r="EK307" s="20"/>
      <c r="EL307" s="20"/>
      <c r="EM307" s="20"/>
      <c r="EN307" s="20"/>
      <c r="EO307" s="20"/>
      <c r="EP307" s="20"/>
      <c r="EQ307" s="20"/>
      <c r="ER307" s="20"/>
      <c r="ES307" s="20"/>
      <c r="ET307" s="20"/>
      <c r="EU307" s="20"/>
      <c r="EV307" s="20"/>
      <c r="EW307" s="20"/>
      <c r="EX307" s="20"/>
      <c r="EY307" s="20"/>
      <c r="EZ307" s="20"/>
      <c r="FA307" s="20"/>
      <c r="FB307" s="20"/>
      <c r="FC307" s="20"/>
      <c r="FD307" s="20"/>
      <c r="FE307" s="20"/>
      <c r="FF307" s="20"/>
      <c r="FG307" s="20"/>
      <c r="FH307" s="20"/>
      <c r="FI307" s="20"/>
      <c r="FJ307" s="20"/>
      <c r="FK307" s="20"/>
      <c r="FL307" s="20"/>
      <c r="FM307" s="20"/>
      <c r="FN307" s="20"/>
      <c r="FO307" s="20"/>
      <c r="FP307" s="20"/>
      <c r="FQ307" s="20"/>
      <c r="FR307" s="20"/>
      <c r="FS307" s="20"/>
      <c r="FT307" s="20"/>
      <c r="FU307" s="20"/>
      <c r="FV307" s="20"/>
      <c r="FW307" s="20"/>
      <c r="FX307" s="20"/>
      <c r="FY307" s="20"/>
      <c r="FZ307" s="20"/>
      <c r="GA307" s="20"/>
      <c r="GB307" s="20"/>
      <c r="GC307" s="20"/>
      <c r="GD307" s="20"/>
      <c r="GE307" s="20"/>
      <c r="GF307" s="20"/>
      <c r="GG307" s="20"/>
      <c r="GH307" s="20"/>
      <c r="GI307" s="20"/>
      <c r="GJ307" s="20"/>
      <c r="GK307" s="20"/>
      <c r="GL307" s="20"/>
      <c r="GM307" s="20"/>
      <c r="GN307" s="20"/>
      <c r="GO307" s="20"/>
      <c r="GP307" s="20"/>
      <c r="GQ307" s="20"/>
      <c r="GR307" s="20"/>
      <c r="GS307" s="20"/>
      <c r="GT307" s="20"/>
      <c r="GU307" s="20"/>
      <c r="GV307" s="20"/>
      <c r="GW307" s="20"/>
      <c r="GX307" s="20"/>
      <c r="GY307" s="20"/>
      <c r="GZ307" s="20"/>
      <c r="HA307" s="20"/>
      <c r="HB307" s="20"/>
      <c r="HC307" s="20"/>
      <c r="HD307" s="20"/>
      <c r="HE307" s="20"/>
      <c r="HF307" s="20"/>
      <c r="HG307" s="20"/>
      <c r="HH307" s="20"/>
      <c r="HI307" s="20"/>
      <c r="HJ307" s="20"/>
      <c r="HK307" s="20"/>
      <c r="HL307" s="20"/>
      <c r="HM307" s="20"/>
      <c r="HN307" s="20"/>
      <c r="HO307" s="20"/>
      <c r="HP307" s="20"/>
      <c r="HQ307" s="20"/>
      <c r="HR307" s="20"/>
      <c r="HS307" s="20"/>
      <c r="HT307" s="20"/>
      <c r="HU307" s="20"/>
      <c r="HV307" s="20"/>
      <c r="HW307" s="20"/>
      <c r="HX307" s="20"/>
      <c r="HY307" s="20"/>
      <c r="HZ307" s="20"/>
      <c r="IA307" s="20"/>
      <c r="IB307" s="20"/>
      <c r="IC307" s="20"/>
      <c r="ID307" s="20"/>
      <c r="IE307" s="20"/>
      <c r="IF307" s="20"/>
      <c r="IG307" s="20"/>
      <c r="IH307" s="20"/>
      <c r="II307" s="20"/>
      <c r="IJ307" s="20"/>
      <c r="IK307" s="20"/>
      <c r="IL307" s="20"/>
      <c r="IM307" s="20"/>
      <c r="IN307" s="20"/>
      <c r="IO307" s="20"/>
      <c r="IP307" s="20"/>
      <c r="IQ307" s="20"/>
      <c r="IR307" s="20"/>
      <c r="IS307" s="20"/>
      <c r="IT307" s="20"/>
      <c r="IU307" s="20"/>
    </row>
    <row r="308" spans="1:255" ht="36" x14ac:dyDescent="0.2">
      <c r="A308" s="104" t="s">
        <v>230</v>
      </c>
      <c r="B308" s="105" t="s">
        <v>35</v>
      </c>
      <c r="C308" s="106" t="s">
        <v>711</v>
      </c>
      <c r="D308" s="107" t="s">
        <v>23</v>
      </c>
      <c r="E308" s="108">
        <v>36</v>
      </c>
      <c r="F308" s="109">
        <v>15976.11</v>
      </c>
      <c r="G308" s="65"/>
      <c r="H308" s="109">
        <v>15976.11</v>
      </c>
      <c r="I308" s="110">
        <v>93823.82</v>
      </c>
      <c r="J308" s="66">
        <v>6.13</v>
      </c>
      <c r="K308" s="111">
        <v>575140</v>
      </c>
      <c r="L308" s="20"/>
      <c r="M308" s="20"/>
      <c r="N308" s="20"/>
      <c r="O308" s="20"/>
      <c r="P308" s="20"/>
      <c r="Q308" s="20"/>
      <c r="R308" s="20"/>
      <c r="S308" s="20"/>
      <c r="T308" s="20">
        <v>93823.82</v>
      </c>
      <c r="U308" s="20">
        <v>575140</v>
      </c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20"/>
      <c r="BH308" s="20"/>
      <c r="BI308" s="20"/>
      <c r="BJ308" s="20"/>
      <c r="BK308" s="20"/>
      <c r="BL308" s="20"/>
      <c r="BM308" s="20"/>
      <c r="BN308" s="20"/>
      <c r="BO308" s="20"/>
      <c r="BP308" s="20"/>
      <c r="BQ308" s="20"/>
      <c r="BR308" s="20"/>
      <c r="BS308" s="20"/>
      <c r="BT308" s="20"/>
      <c r="BU308" s="20"/>
      <c r="BV308" s="20"/>
      <c r="BW308" s="20"/>
      <c r="BX308" s="20"/>
      <c r="BY308" s="20"/>
      <c r="BZ308" s="20"/>
      <c r="CA308" s="20"/>
      <c r="CB308" s="20"/>
      <c r="CC308" s="20"/>
      <c r="CD308" s="20"/>
      <c r="CE308" s="20"/>
      <c r="CF308" s="20"/>
      <c r="CG308" s="20"/>
      <c r="CH308" s="20"/>
      <c r="CI308" s="20"/>
      <c r="CJ308" s="20"/>
      <c r="CK308" s="20"/>
      <c r="CL308" s="20"/>
      <c r="CM308" s="20"/>
      <c r="CN308" s="20"/>
      <c r="CO308" s="20"/>
      <c r="CP308" s="20"/>
      <c r="CQ308" s="20"/>
      <c r="CR308" s="20"/>
      <c r="CS308" s="20"/>
      <c r="CT308" s="20"/>
      <c r="CU308" s="20"/>
      <c r="CV308" s="20">
        <v>3</v>
      </c>
      <c r="CW308" s="20"/>
      <c r="CX308" s="20"/>
      <c r="CY308" s="20"/>
      <c r="CZ308" s="20"/>
      <c r="DA308" s="20"/>
      <c r="DB308" s="20"/>
      <c r="DC308" s="20"/>
      <c r="DD308" s="20"/>
      <c r="DE308" s="20"/>
      <c r="DF308" s="20">
        <v>575140</v>
      </c>
      <c r="DG308" s="20"/>
      <c r="DH308" s="20"/>
      <c r="DI308" s="20"/>
      <c r="DJ308" s="20"/>
      <c r="DK308" s="20"/>
      <c r="DL308" s="20"/>
      <c r="DM308" s="20"/>
      <c r="DN308" s="20">
        <v>93823.82</v>
      </c>
      <c r="DO308" s="20"/>
      <c r="DP308" s="20">
        <v>575140</v>
      </c>
      <c r="DQ308" s="20"/>
      <c r="DR308" s="20"/>
      <c r="DS308" s="20"/>
      <c r="DT308" s="20"/>
      <c r="DU308" s="20"/>
      <c r="DV308" s="20"/>
      <c r="DW308" s="20"/>
      <c r="DX308" s="20"/>
      <c r="DY308" s="20"/>
      <c r="DZ308" s="20"/>
      <c r="EA308" s="20"/>
      <c r="EB308" s="20"/>
      <c r="EC308" s="20"/>
      <c r="ED308" s="20"/>
      <c r="EE308" s="20"/>
      <c r="EF308" s="20"/>
      <c r="EG308" s="20"/>
      <c r="EH308" s="20"/>
      <c r="EI308" s="20"/>
      <c r="EJ308" s="20"/>
      <c r="EK308" s="20"/>
      <c r="EL308" s="20"/>
      <c r="EM308" s="20"/>
      <c r="EN308" s="20"/>
      <c r="EO308" s="20"/>
      <c r="EP308" s="20"/>
      <c r="EQ308" s="20"/>
      <c r="ER308" s="20"/>
      <c r="ES308" s="20"/>
      <c r="ET308" s="20"/>
      <c r="EU308" s="20"/>
      <c r="EV308" s="20"/>
      <c r="EW308" s="20"/>
      <c r="EX308" s="20"/>
      <c r="EY308" s="20"/>
      <c r="EZ308" s="20"/>
      <c r="FA308" s="20"/>
      <c r="FB308" s="20"/>
      <c r="FC308" s="20"/>
      <c r="FD308" s="20"/>
      <c r="FE308" s="20"/>
      <c r="FF308" s="20"/>
      <c r="FG308" s="20"/>
      <c r="FH308" s="20"/>
      <c r="FI308" s="20"/>
      <c r="FJ308" s="20"/>
      <c r="FK308" s="20"/>
      <c r="FL308" s="20"/>
      <c r="FM308" s="20"/>
      <c r="FN308" s="20"/>
      <c r="FO308" s="20"/>
      <c r="FP308" s="20"/>
      <c r="FQ308" s="20"/>
      <c r="FR308" s="20"/>
      <c r="FS308" s="20"/>
      <c r="FT308" s="20"/>
      <c r="FU308" s="20"/>
      <c r="FV308" s="20"/>
      <c r="FW308" s="20"/>
      <c r="FX308" s="20"/>
      <c r="FY308" s="20"/>
      <c r="FZ308" s="20"/>
      <c r="GA308" s="20"/>
      <c r="GB308" s="20"/>
      <c r="GC308" s="20"/>
      <c r="GD308" s="20"/>
      <c r="GE308" s="20"/>
      <c r="GF308" s="20"/>
      <c r="GG308" s="20"/>
      <c r="GH308" s="20"/>
      <c r="GI308" s="20"/>
      <c r="GJ308" s="20"/>
      <c r="GK308" s="20"/>
      <c r="GL308" s="20"/>
      <c r="GM308" s="20"/>
      <c r="GN308" s="20">
        <v>93823.82</v>
      </c>
      <c r="GO308" s="20"/>
      <c r="GP308" s="20">
        <v>93823.82</v>
      </c>
      <c r="GQ308" s="20"/>
      <c r="GR308" s="20"/>
      <c r="GS308" s="20"/>
      <c r="GT308" s="20">
        <v>93823.82</v>
      </c>
      <c r="GU308" s="20"/>
      <c r="GV308" s="20">
        <v>93823.82</v>
      </c>
      <c r="GW308" s="20"/>
      <c r="GX308" s="20"/>
      <c r="GY308" s="20"/>
      <c r="GZ308" s="20"/>
      <c r="HA308" s="20"/>
      <c r="HB308" s="20"/>
      <c r="HC308" s="20"/>
      <c r="HD308" s="20">
        <v>93823.82</v>
      </c>
      <c r="HE308" s="20"/>
      <c r="HF308" s="20"/>
      <c r="HG308" s="20"/>
      <c r="HH308" s="20"/>
      <c r="HI308" s="20"/>
      <c r="HJ308" s="20"/>
      <c r="HK308" s="20"/>
      <c r="HL308" s="20"/>
      <c r="HM308" s="20"/>
      <c r="HN308" s="20"/>
      <c r="HO308" s="20"/>
      <c r="HP308" s="20"/>
      <c r="HQ308" s="20"/>
      <c r="HR308" s="20">
        <v>93823.82</v>
      </c>
      <c r="HS308" s="20"/>
      <c r="HT308" s="20"/>
      <c r="HU308" s="20"/>
      <c r="HV308" s="20"/>
      <c r="HW308" s="20"/>
      <c r="HX308" s="20"/>
      <c r="HY308" s="20"/>
      <c r="HZ308" s="20">
        <v>93823.82</v>
      </c>
      <c r="IA308" s="20"/>
      <c r="IB308" s="20"/>
      <c r="IC308" s="20"/>
      <c r="ID308" s="20"/>
      <c r="IE308" s="20"/>
      <c r="IF308" s="20"/>
      <c r="IG308" s="20"/>
      <c r="IH308" s="20"/>
      <c r="II308" s="20"/>
      <c r="IJ308" s="20"/>
      <c r="IK308" s="20"/>
      <c r="IL308" s="20"/>
      <c r="IM308" s="20"/>
      <c r="IN308" s="20"/>
      <c r="IO308" s="20"/>
      <c r="IP308" s="20"/>
      <c r="IQ308" s="20"/>
      <c r="IR308" s="20"/>
      <c r="IS308" s="20"/>
      <c r="IT308" s="20"/>
      <c r="IU308" s="20"/>
    </row>
    <row r="309" spans="1:255" x14ac:dyDescent="0.2">
      <c r="A309" s="89"/>
      <c r="B309" s="103" t="s">
        <v>619</v>
      </c>
      <c r="C309" s="103" t="s">
        <v>712</v>
      </c>
      <c r="D309" s="29"/>
      <c r="E309" s="29"/>
      <c r="F309" s="29"/>
      <c r="G309" s="29"/>
      <c r="H309" s="29"/>
      <c r="I309" s="29"/>
      <c r="J309" s="29"/>
      <c r="K309" s="90"/>
    </row>
    <row r="310" spans="1:255" ht="13.5" thickBot="1" x14ac:dyDescent="0.25">
      <c r="A310" s="114"/>
      <c r="B310" s="115"/>
      <c r="C310" s="115" t="s">
        <v>621</v>
      </c>
      <c r="D310" s="115"/>
      <c r="E310" s="115"/>
      <c r="F310" s="115"/>
      <c r="G310" s="115"/>
      <c r="H310" s="194">
        <v>93823.82</v>
      </c>
      <c r="I310" s="195"/>
      <c r="J310" s="194">
        <v>575140</v>
      </c>
      <c r="K310" s="196"/>
      <c r="L310" s="102"/>
      <c r="M310" s="102"/>
      <c r="N310" s="102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20"/>
      <c r="BH310" s="20"/>
      <c r="BI310" s="20"/>
      <c r="BJ310" s="20"/>
      <c r="BK310" s="20"/>
      <c r="BL310" s="20"/>
      <c r="BM310" s="20"/>
      <c r="BN310" s="20"/>
      <c r="BO310" s="20"/>
      <c r="BP310" s="20"/>
      <c r="BQ310" s="20"/>
      <c r="BR310" s="20"/>
      <c r="BS310" s="20"/>
      <c r="BT310" s="20"/>
      <c r="BU310" s="20"/>
      <c r="BV310" s="20"/>
      <c r="BW310" s="20"/>
      <c r="BX310" s="20"/>
      <c r="BY310" s="20"/>
      <c r="BZ310" s="20"/>
      <c r="CA310" s="20"/>
      <c r="CB310" s="20"/>
      <c r="CC310" s="20"/>
      <c r="CD310" s="20"/>
      <c r="CE310" s="20"/>
      <c r="CF310" s="20"/>
      <c r="CG310" s="20"/>
      <c r="CH310" s="20"/>
      <c r="CI310" s="20"/>
      <c r="CJ310" s="20"/>
      <c r="CK310" s="20"/>
      <c r="CL310" s="20"/>
      <c r="CM310" s="20"/>
      <c r="CN310" s="20"/>
      <c r="CO310" s="20"/>
      <c r="CP310" s="20"/>
      <c r="CQ310" s="20"/>
      <c r="CR310" s="20"/>
      <c r="CS310" s="20"/>
      <c r="CT310" s="20"/>
      <c r="CU310" s="20"/>
      <c r="CV310" s="20"/>
      <c r="CW310" s="20"/>
      <c r="CX310" s="20"/>
      <c r="CY310" s="20"/>
      <c r="CZ310" s="20"/>
      <c r="DA310" s="20"/>
      <c r="DB310" s="20"/>
      <c r="DC310" s="20"/>
      <c r="DD310" s="20"/>
      <c r="DE310" s="20"/>
      <c r="DF310" s="20"/>
      <c r="DG310" s="20"/>
      <c r="DH310" s="20"/>
      <c r="DI310" s="20"/>
      <c r="DJ310" s="20"/>
      <c r="DK310" s="20"/>
      <c r="DL310" s="20"/>
      <c r="DM310" s="20"/>
      <c r="DN310" s="20"/>
      <c r="DO310" s="20"/>
      <c r="DP310" s="20"/>
      <c r="DQ310" s="20"/>
      <c r="DR310" s="20"/>
      <c r="DS310" s="20"/>
      <c r="DT310" s="20"/>
      <c r="DU310" s="20"/>
      <c r="DV310" s="20"/>
      <c r="DW310" s="20"/>
      <c r="DX310" s="20"/>
      <c r="DY310" s="20"/>
      <c r="DZ310" s="20"/>
      <c r="EA310" s="20"/>
      <c r="EB310" s="20"/>
      <c r="EC310" s="20"/>
      <c r="ED310" s="20"/>
      <c r="EE310" s="20"/>
      <c r="EF310" s="20"/>
      <c r="EG310" s="20"/>
      <c r="EH310" s="20"/>
      <c r="EI310" s="20"/>
      <c r="EJ310" s="20"/>
      <c r="EK310" s="20"/>
      <c r="EL310" s="20"/>
      <c r="EM310" s="20"/>
      <c r="EN310" s="20"/>
      <c r="EO310" s="20"/>
      <c r="EP310" s="20"/>
      <c r="EQ310" s="20"/>
      <c r="ER310" s="20"/>
      <c r="ES310" s="20"/>
      <c r="ET310" s="20"/>
      <c r="EU310" s="20"/>
      <c r="EV310" s="20"/>
      <c r="EW310" s="20"/>
      <c r="EX310" s="20"/>
      <c r="EY310" s="20"/>
      <c r="EZ310" s="20"/>
      <c r="FA310" s="20"/>
      <c r="FB310" s="20"/>
      <c r="FC310" s="20"/>
      <c r="FD310" s="20"/>
      <c r="FE310" s="20"/>
      <c r="FF310" s="20"/>
      <c r="FG310" s="20"/>
      <c r="FH310" s="20"/>
      <c r="FI310" s="20"/>
      <c r="FJ310" s="20"/>
      <c r="FK310" s="20"/>
      <c r="FL310" s="20"/>
      <c r="FM310" s="20"/>
      <c r="FN310" s="20"/>
      <c r="FO310" s="20"/>
      <c r="FP310" s="20"/>
      <c r="FQ310" s="20"/>
      <c r="FR310" s="20"/>
      <c r="FS310" s="20"/>
      <c r="FT310" s="20"/>
      <c r="FU310" s="20"/>
      <c r="FV310" s="20"/>
      <c r="FW310" s="20"/>
      <c r="FX310" s="20"/>
      <c r="FY310" s="20"/>
      <c r="FZ310" s="20"/>
      <c r="GA310" s="20"/>
      <c r="GB310" s="20"/>
      <c r="GC310" s="20"/>
      <c r="GD310" s="20"/>
      <c r="GE310" s="20"/>
      <c r="GF310" s="20"/>
      <c r="GG310" s="20"/>
      <c r="GH310" s="20"/>
      <c r="GI310" s="20"/>
      <c r="GJ310" s="20"/>
      <c r="GK310" s="20"/>
      <c r="GL310" s="20"/>
      <c r="GM310" s="20"/>
      <c r="GN310" s="20"/>
      <c r="GO310" s="20"/>
      <c r="GP310" s="20"/>
      <c r="GQ310" s="20"/>
      <c r="GR310" s="20"/>
      <c r="GS310" s="20"/>
      <c r="GT310" s="20"/>
      <c r="GU310" s="20"/>
      <c r="GV310" s="20"/>
      <c r="GW310" s="20"/>
      <c r="GX310" s="20"/>
      <c r="GY310" s="20"/>
      <c r="GZ310" s="20"/>
      <c r="HA310" s="20"/>
      <c r="HB310" s="20"/>
      <c r="HC310" s="20"/>
      <c r="HD310" s="20"/>
      <c r="HE310" s="20"/>
      <c r="HF310" s="20"/>
      <c r="HG310" s="20"/>
      <c r="HH310" s="20"/>
      <c r="HI310" s="20"/>
      <c r="HJ310" s="20"/>
      <c r="HK310" s="20"/>
      <c r="HL310" s="20"/>
      <c r="HM310" s="20"/>
      <c r="HN310" s="20"/>
      <c r="HO310" s="20"/>
      <c r="HP310" s="20"/>
      <c r="HQ310" s="20"/>
      <c r="HR310" s="20"/>
      <c r="HS310" s="20"/>
      <c r="HT310" s="20"/>
      <c r="HU310" s="20"/>
      <c r="HV310" s="20"/>
      <c r="HW310" s="20"/>
      <c r="HX310" s="20"/>
      <c r="HY310" s="20"/>
      <c r="HZ310" s="20"/>
      <c r="IA310" s="20"/>
      <c r="IB310" s="20"/>
      <c r="IC310" s="20"/>
      <c r="ID310" s="20"/>
      <c r="IE310" s="20"/>
      <c r="IF310" s="20"/>
      <c r="IG310" s="20"/>
      <c r="IH310" s="20"/>
      <c r="II310" s="20"/>
      <c r="IJ310" s="20"/>
      <c r="IK310" s="20"/>
      <c r="IL310" s="20"/>
      <c r="IM310" s="20"/>
      <c r="IN310" s="20"/>
      <c r="IO310" s="20"/>
      <c r="IP310" s="20"/>
      <c r="IQ310" s="20"/>
      <c r="IR310" s="20"/>
      <c r="IS310" s="20"/>
      <c r="IT310" s="20"/>
      <c r="IU310" s="20"/>
    </row>
    <row r="311" spans="1:255" x14ac:dyDescent="0.2">
      <c r="A311" s="113"/>
      <c r="B311" s="112"/>
      <c r="C311" s="112" t="s">
        <v>622</v>
      </c>
      <c r="D311" s="112"/>
      <c r="E311" s="112"/>
      <c r="F311" s="112"/>
      <c r="G311" s="112"/>
      <c r="H311" s="185">
        <v>97025.44</v>
      </c>
      <c r="I311" s="186"/>
      <c r="J311" s="185">
        <v>653844</v>
      </c>
      <c r="K311" s="187"/>
      <c r="O311" s="20"/>
      <c r="P311" s="20"/>
      <c r="Q311" s="20"/>
      <c r="R311" s="20">
        <v>97025.44</v>
      </c>
      <c r="S311" s="20">
        <v>653844</v>
      </c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20"/>
      <c r="BH311" s="20"/>
      <c r="BI311" s="20"/>
      <c r="BJ311" s="20"/>
      <c r="BK311" s="20"/>
      <c r="BL311" s="20"/>
      <c r="BM311" s="20"/>
      <c r="BN311" s="20"/>
      <c r="BO311" s="20"/>
      <c r="BP311" s="20"/>
      <c r="BQ311" s="20"/>
      <c r="BR311" s="20"/>
      <c r="BS311" s="20"/>
      <c r="BT311" s="20"/>
      <c r="BU311" s="20"/>
      <c r="BV311" s="20"/>
      <c r="BW311" s="20"/>
      <c r="BX311" s="20"/>
      <c r="BY311" s="20"/>
      <c r="BZ311" s="20"/>
      <c r="CA311" s="20"/>
      <c r="CB311" s="20"/>
      <c r="CC311" s="20"/>
      <c r="CD311" s="20"/>
      <c r="CE311" s="20"/>
      <c r="CF311" s="20"/>
      <c r="CG311" s="20"/>
      <c r="CH311" s="20"/>
      <c r="CI311" s="20"/>
      <c r="CJ311" s="20"/>
      <c r="CK311" s="20"/>
      <c r="CL311" s="20"/>
      <c r="CM311" s="20"/>
      <c r="CN311" s="20"/>
      <c r="CO311" s="20"/>
      <c r="CP311" s="20"/>
      <c r="CQ311" s="20"/>
      <c r="CR311" s="20"/>
      <c r="CS311" s="20"/>
      <c r="CT311" s="20"/>
      <c r="CU311" s="20"/>
      <c r="CV311" s="20"/>
      <c r="CW311" s="20"/>
      <c r="CX311" s="20"/>
      <c r="CY311" s="20"/>
      <c r="CZ311" s="20"/>
      <c r="DA311" s="20"/>
      <c r="DB311" s="20"/>
      <c r="DC311" s="20"/>
      <c r="DD311" s="20"/>
      <c r="DE311" s="20"/>
      <c r="DF311" s="20"/>
      <c r="DG311" s="20"/>
      <c r="DH311" s="20"/>
      <c r="DI311" s="20"/>
      <c r="DJ311" s="20"/>
      <c r="DK311" s="20"/>
      <c r="DL311" s="20"/>
      <c r="DM311" s="20"/>
      <c r="DN311" s="20"/>
      <c r="DO311" s="20"/>
      <c r="DP311" s="20"/>
      <c r="DQ311" s="20"/>
      <c r="DR311" s="20"/>
      <c r="DS311" s="20"/>
      <c r="DT311" s="20"/>
      <c r="DU311" s="20"/>
      <c r="DV311" s="20"/>
      <c r="DW311" s="20"/>
      <c r="DX311" s="20"/>
      <c r="DY311" s="20"/>
      <c r="DZ311" s="20"/>
      <c r="EA311" s="20"/>
      <c r="EB311" s="20"/>
      <c r="EC311" s="20"/>
      <c r="ED311" s="20"/>
      <c r="EE311" s="20"/>
      <c r="EF311" s="20"/>
      <c r="EG311" s="20"/>
      <c r="EH311" s="20"/>
      <c r="EI311" s="20"/>
      <c r="EJ311" s="20"/>
      <c r="EK311" s="20"/>
      <c r="EL311" s="20"/>
      <c r="EM311" s="20"/>
      <c r="EN311" s="20"/>
      <c r="EO311" s="20"/>
      <c r="EP311" s="20"/>
      <c r="EQ311" s="20"/>
      <c r="ER311" s="20"/>
      <c r="ES311" s="20"/>
      <c r="ET311" s="20"/>
      <c r="EU311" s="20"/>
      <c r="EV311" s="20"/>
      <c r="EW311" s="20"/>
      <c r="EX311" s="20"/>
      <c r="EY311" s="20"/>
      <c r="EZ311" s="20"/>
      <c r="FA311" s="20"/>
      <c r="FB311" s="20"/>
      <c r="FC311" s="20"/>
      <c r="FD311" s="20"/>
      <c r="FE311" s="20"/>
      <c r="FF311" s="20"/>
      <c r="FG311" s="20"/>
      <c r="FH311" s="20"/>
      <c r="FI311" s="20"/>
      <c r="FJ311" s="20"/>
      <c r="FK311" s="20"/>
      <c r="FL311" s="20"/>
      <c r="FM311" s="20"/>
      <c r="FN311" s="20"/>
      <c r="FO311" s="20"/>
      <c r="FP311" s="20"/>
      <c r="FQ311" s="20"/>
      <c r="FR311" s="20"/>
      <c r="FS311" s="20"/>
      <c r="FT311" s="20"/>
      <c r="FU311" s="20"/>
      <c r="FV311" s="20"/>
      <c r="FW311" s="20"/>
      <c r="FX311" s="20"/>
      <c r="FY311" s="20"/>
      <c r="FZ311" s="20"/>
      <c r="GA311" s="20"/>
      <c r="GB311" s="20"/>
      <c r="GC311" s="20"/>
      <c r="GD311" s="20"/>
      <c r="GE311" s="20"/>
      <c r="GF311" s="20"/>
      <c r="GG311" s="20"/>
      <c r="GH311" s="20"/>
      <c r="GI311" s="20"/>
      <c r="GJ311" s="20"/>
      <c r="GK311" s="20"/>
      <c r="GL311" s="20"/>
      <c r="GM311" s="20"/>
      <c r="GN311" s="20"/>
      <c r="GO311" s="20"/>
      <c r="GP311" s="20"/>
      <c r="GQ311" s="20"/>
      <c r="GR311" s="20"/>
      <c r="GS311" s="20"/>
      <c r="GT311" s="20"/>
      <c r="GU311" s="20"/>
      <c r="GV311" s="20"/>
      <c r="GW311" s="20"/>
      <c r="GX311" s="20"/>
      <c r="GY311" s="20"/>
      <c r="GZ311" s="20"/>
      <c r="HA311" s="20">
        <v>97025.44</v>
      </c>
      <c r="HB311" s="20"/>
      <c r="HC311" s="20"/>
      <c r="HD311" s="20"/>
      <c r="HE311" s="20"/>
      <c r="HF311" s="20"/>
      <c r="HG311" s="20"/>
      <c r="HH311" s="20"/>
      <c r="HI311" s="20"/>
      <c r="HJ311" s="20"/>
      <c r="HK311" s="20"/>
      <c r="HL311" s="20"/>
      <c r="HM311" s="20"/>
      <c r="HN311" s="20"/>
      <c r="HO311" s="20"/>
      <c r="HP311" s="20"/>
      <c r="HQ311" s="20"/>
      <c r="HR311" s="20"/>
      <c r="HS311" s="20"/>
      <c r="HT311" s="20"/>
      <c r="HU311" s="20"/>
      <c r="HV311" s="20"/>
      <c r="HW311" s="20"/>
      <c r="HX311" s="20"/>
      <c r="HY311" s="20"/>
      <c r="HZ311" s="20"/>
      <c r="IA311" s="20"/>
      <c r="IB311" s="20"/>
      <c r="IC311" s="20"/>
      <c r="ID311" s="20"/>
      <c r="IE311" s="20"/>
      <c r="IF311" s="20"/>
      <c r="IG311" s="20"/>
      <c r="IH311" s="20"/>
      <c r="II311" s="20"/>
      <c r="IJ311" s="20"/>
      <c r="IK311" s="20"/>
      <c r="IL311" s="20"/>
      <c r="IM311" s="20"/>
      <c r="IN311" s="20"/>
      <c r="IO311" s="20"/>
      <c r="IP311" s="20"/>
      <c r="IQ311" s="20"/>
      <c r="IR311" s="20"/>
      <c r="IS311" s="20"/>
      <c r="IT311" s="20"/>
      <c r="IU311" s="20"/>
    </row>
    <row r="312" spans="1:255" x14ac:dyDescent="0.2">
      <c r="A312" s="70"/>
      <c r="B312" s="69"/>
      <c r="C312" s="69"/>
      <c r="D312" s="69"/>
      <c r="E312" s="69"/>
      <c r="F312" s="69"/>
      <c r="G312" s="69"/>
      <c r="H312" s="188"/>
      <c r="I312" s="189"/>
      <c r="J312" s="188"/>
      <c r="K312" s="190"/>
    </row>
    <row r="313" spans="1:255" ht="48" x14ac:dyDescent="0.2">
      <c r="A313" s="116">
        <v>14</v>
      </c>
      <c r="B313" s="123" t="s">
        <v>67</v>
      </c>
      <c r="C313" s="117" t="s">
        <v>633</v>
      </c>
      <c r="D313" s="118" t="s">
        <v>23</v>
      </c>
      <c r="E313" s="119">
        <v>19</v>
      </c>
      <c r="F313" s="120">
        <v>77.760000000000005</v>
      </c>
      <c r="G313" s="124" t="s">
        <v>6</v>
      </c>
      <c r="H313" s="120"/>
      <c r="I313" s="121">
        <v>1793.74</v>
      </c>
      <c r="J313" s="97"/>
      <c r="K313" s="122">
        <v>57199</v>
      </c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  <c r="BG313" s="20"/>
      <c r="BH313" s="20"/>
      <c r="BI313" s="20"/>
      <c r="BJ313" s="20"/>
      <c r="BK313" s="20"/>
      <c r="BL313" s="20"/>
      <c r="BM313" s="20"/>
      <c r="BN313" s="20"/>
      <c r="BO313" s="20"/>
      <c r="BP313" s="20"/>
      <c r="BQ313" s="20"/>
      <c r="BR313" s="20"/>
      <c r="BS313" s="20"/>
      <c r="BT313" s="20"/>
      <c r="BU313" s="20"/>
      <c r="BV313" s="20"/>
      <c r="BW313" s="20"/>
      <c r="BX313" s="20"/>
      <c r="BY313" s="20"/>
      <c r="BZ313" s="20"/>
      <c r="CA313" s="20"/>
      <c r="CB313" s="20"/>
      <c r="CC313" s="20"/>
      <c r="CD313" s="20"/>
      <c r="CE313" s="20"/>
      <c r="CF313" s="20"/>
      <c r="CG313" s="20"/>
      <c r="CH313" s="20"/>
      <c r="CI313" s="20"/>
      <c r="CJ313" s="20"/>
      <c r="CK313" s="20"/>
      <c r="CL313" s="20"/>
      <c r="CM313" s="20"/>
      <c r="CN313" s="20"/>
      <c r="CO313" s="20"/>
      <c r="CP313" s="20"/>
      <c r="CQ313" s="20"/>
      <c r="CR313" s="20"/>
      <c r="CS313" s="20"/>
      <c r="CT313" s="20"/>
      <c r="CU313" s="20"/>
      <c r="CV313" s="20"/>
      <c r="CW313" s="20"/>
      <c r="CX313" s="20"/>
      <c r="CY313" s="20"/>
      <c r="CZ313" s="20"/>
      <c r="DA313" s="20"/>
      <c r="DB313" s="20"/>
      <c r="DC313" s="20"/>
      <c r="DD313" s="20"/>
      <c r="DE313" s="20"/>
      <c r="DF313" s="20"/>
      <c r="DG313" s="20"/>
      <c r="DH313" s="20"/>
      <c r="DI313" s="20"/>
      <c r="DJ313" s="20"/>
      <c r="DK313" s="20"/>
      <c r="DL313" s="20"/>
      <c r="DM313" s="20"/>
      <c r="DN313" s="20"/>
      <c r="DO313" s="20"/>
      <c r="DP313" s="20"/>
      <c r="DQ313" s="20"/>
      <c r="DR313" s="20"/>
      <c r="DS313" s="20"/>
      <c r="DT313" s="20"/>
      <c r="DU313" s="20"/>
      <c r="DV313" s="20"/>
      <c r="DW313" s="20"/>
      <c r="DX313" s="20"/>
      <c r="DY313" s="20"/>
      <c r="DZ313" s="20"/>
      <c r="EA313" s="20"/>
      <c r="EB313" s="20"/>
      <c r="EC313" s="20"/>
      <c r="ED313" s="20"/>
      <c r="EE313" s="20"/>
      <c r="EF313" s="20"/>
      <c r="EG313" s="20"/>
      <c r="EH313" s="20"/>
      <c r="EI313" s="20"/>
      <c r="EJ313" s="20"/>
      <c r="EK313" s="20"/>
      <c r="EL313" s="20"/>
      <c r="EM313" s="20"/>
      <c r="EN313" s="20"/>
      <c r="EO313" s="20"/>
      <c r="EP313" s="20"/>
      <c r="EQ313" s="20"/>
      <c r="ER313" s="20"/>
      <c r="ES313" s="20"/>
      <c r="ET313" s="20"/>
      <c r="EU313" s="20"/>
      <c r="EV313" s="20"/>
      <c r="EW313" s="20"/>
      <c r="EX313" s="20"/>
      <c r="EY313" s="20"/>
      <c r="EZ313" s="20"/>
      <c r="FA313" s="20"/>
      <c r="FB313" s="20"/>
      <c r="FC313" s="20"/>
      <c r="FD313" s="20"/>
      <c r="FE313" s="20"/>
      <c r="FF313" s="20"/>
      <c r="FG313" s="20"/>
      <c r="FH313" s="20"/>
      <c r="FI313" s="20"/>
      <c r="FJ313" s="20"/>
      <c r="FK313" s="20"/>
      <c r="FL313" s="20"/>
      <c r="FM313" s="20"/>
      <c r="FN313" s="20"/>
      <c r="FO313" s="20"/>
      <c r="FP313" s="20"/>
      <c r="FQ313" s="20"/>
      <c r="FR313" s="20"/>
      <c r="FS313" s="20"/>
      <c r="FT313" s="20"/>
      <c r="FU313" s="20"/>
      <c r="FV313" s="20"/>
      <c r="FW313" s="20"/>
      <c r="FX313" s="20"/>
      <c r="FY313" s="20"/>
      <c r="FZ313" s="20"/>
      <c r="GA313" s="20"/>
      <c r="GB313" s="20"/>
      <c r="GC313" s="20"/>
      <c r="GD313" s="20"/>
      <c r="GE313" s="20"/>
      <c r="GF313" s="20"/>
      <c r="GG313" s="20"/>
      <c r="GH313" s="20"/>
      <c r="GI313" s="20"/>
      <c r="GJ313" s="20"/>
      <c r="GK313" s="20"/>
      <c r="GL313" s="20"/>
      <c r="GM313" s="20"/>
      <c r="GN313" s="20"/>
      <c r="GO313" s="20"/>
      <c r="GP313" s="20"/>
      <c r="GQ313" s="20"/>
      <c r="GR313" s="20"/>
      <c r="GS313" s="20"/>
      <c r="GT313" s="20"/>
      <c r="GU313" s="20"/>
      <c r="GV313" s="20"/>
      <c r="GW313" s="20"/>
      <c r="GX313" s="20"/>
      <c r="GY313" s="20"/>
      <c r="GZ313" s="20"/>
      <c r="HA313" s="20"/>
      <c r="HB313" s="20"/>
      <c r="HC313" s="20"/>
      <c r="HD313" s="20"/>
      <c r="HE313" s="20"/>
      <c r="HF313" s="20"/>
      <c r="HG313" s="20"/>
      <c r="HH313" s="20"/>
      <c r="HI313" s="20"/>
      <c r="HJ313" s="20"/>
      <c r="HK313" s="20"/>
      <c r="HL313" s="20"/>
      <c r="HM313" s="20"/>
      <c r="HN313" s="20"/>
      <c r="HO313" s="20"/>
      <c r="HP313" s="20"/>
      <c r="HQ313" s="20"/>
      <c r="HR313" s="20"/>
      <c r="HS313" s="20"/>
      <c r="HT313" s="20"/>
      <c r="HU313" s="20"/>
      <c r="HV313" s="20"/>
      <c r="HW313" s="20"/>
      <c r="HX313" s="20"/>
      <c r="HY313" s="20"/>
      <c r="HZ313" s="20"/>
      <c r="IA313" s="20"/>
      <c r="IB313" s="20"/>
      <c r="IC313" s="20"/>
      <c r="ID313" s="20"/>
      <c r="IE313" s="20"/>
      <c r="IF313" s="20"/>
      <c r="IG313" s="20"/>
      <c r="IH313" s="20"/>
      <c r="II313" s="20"/>
      <c r="IJ313" s="20"/>
      <c r="IK313" s="20"/>
      <c r="IL313" s="20"/>
      <c r="IM313" s="20"/>
      <c r="IN313" s="20"/>
      <c r="IO313" s="20"/>
      <c r="IP313" s="20"/>
      <c r="IQ313" s="20"/>
      <c r="IR313" s="20"/>
      <c r="IS313" s="20"/>
      <c r="IT313" s="20"/>
      <c r="IU313" s="20"/>
    </row>
    <row r="314" spans="1:255" x14ac:dyDescent="0.2">
      <c r="A314" s="60"/>
      <c r="B314" s="61"/>
      <c r="C314" s="61" t="s">
        <v>609</v>
      </c>
      <c r="D314" s="62"/>
      <c r="E314" s="63"/>
      <c r="F314" s="64">
        <v>27.99</v>
      </c>
      <c r="G314" s="65" t="s">
        <v>78</v>
      </c>
      <c r="H314" s="64">
        <v>29.39</v>
      </c>
      <c r="I314" s="64">
        <v>558.41</v>
      </c>
      <c r="J314" s="66">
        <v>33.39</v>
      </c>
      <c r="K314" s="67">
        <v>18645</v>
      </c>
      <c r="O314" s="20"/>
      <c r="P314" s="20"/>
      <c r="Q314" s="20"/>
      <c r="R314" s="20"/>
      <c r="S314" s="20"/>
      <c r="T314" s="20">
        <v>558.41</v>
      </c>
      <c r="U314" s="20">
        <v>18645</v>
      </c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20"/>
      <c r="BH314" s="20"/>
      <c r="BI314" s="20"/>
      <c r="BJ314" s="20"/>
      <c r="BK314" s="20"/>
      <c r="BL314" s="20"/>
      <c r="BM314" s="20"/>
      <c r="BN314" s="20"/>
      <c r="BO314" s="20"/>
      <c r="BP314" s="20"/>
      <c r="BQ314" s="20"/>
      <c r="BR314" s="20"/>
      <c r="BS314" s="20"/>
      <c r="BT314" s="20"/>
      <c r="BU314" s="20"/>
      <c r="BV314" s="20"/>
      <c r="BW314" s="20"/>
      <c r="BX314" s="20"/>
      <c r="BY314" s="20"/>
      <c r="BZ314" s="20"/>
      <c r="CA314" s="20"/>
      <c r="CB314" s="20"/>
      <c r="CC314" s="20"/>
      <c r="CD314" s="20"/>
      <c r="CE314" s="20"/>
      <c r="CF314" s="20"/>
      <c r="CG314" s="20"/>
      <c r="CH314" s="20"/>
      <c r="CI314" s="20"/>
      <c r="CJ314" s="20"/>
      <c r="CK314" s="20"/>
      <c r="CL314" s="20"/>
      <c r="CM314" s="20"/>
      <c r="CN314" s="20"/>
      <c r="CO314" s="20"/>
      <c r="CP314" s="20"/>
      <c r="CQ314" s="20"/>
      <c r="CR314" s="20"/>
      <c r="CS314" s="20"/>
      <c r="CT314" s="20"/>
      <c r="CU314" s="20"/>
      <c r="CV314" s="20">
        <v>1</v>
      </c>
      <c r="CW314" s="20"/>
      <c r="CX314" s="20"/>
      <c r="CY314" s="20"/>
      <c r="CZ314" s="20"/>
      <c r="DA314" s="20"/>
      <c r="DB314" s="20"/>
      <c r="DC314" s="20"/>
      <c r="DD314" s="20"/>
      <c r="DE314" s="20"/>
      <c r="DF314" s="20"/>
      <c r="DG314" s="20">
        <v>18645</v>
      </c>
      <c r="DH314" s="20">
        <v>1</v>
      </c>
      <c r="DI314" s="20"/>
      <c r="DJ314" s="20"/>
      <c r="DK314" s="20"/>
      <c r="DL314" s="20"/>
      <c r="DM314" s="20"/>
      <c r="DN314" s="20"/>
      <c r="DO314" s="20"/>
      <c r="DP314" s="20"/>
      <c r="DQ314" s="20">
        <v>558.41</v>
      </c>
      <c r="DR314" s="20"/>
      <c r="DS314" s="20">
        <v>18645</v>
      </c>
      <c r="DT314" s="20"/>
      <c r="DU314" s="20"/>
      <c r="DV314" s="20"/>
      <c r="DW314" s="20"/>
      <c r="DX314" s="20"/>
      <c r="DY314" s="20"/>
      <c r="DZ314" s="20"/>
      <c r="EA314" s="20"/>
      <c r="EB314" s="20"/>
      <c r="EC314" s="20"/>
      <c r="ED314" s="20"/>
      <c r="EE314" s="20"/>
      <c r="EF314" s="20"/>
      <c r="EG314" s="20"/>
      <c r="EH314" s="20"/>
      <c r="EI314" s="20"/>
      <c r="EJ314" s="20"/>
      <c r="EK314" s="20"/>
      <c r="EL314" s="20"/>
      <c r="EM314" s="20"/>
      <c r="EN314" s="20"/>
      <c r="EO314" s="20"/>
      <c r="EP314" s="20"/>
      <c r="EQ314" s="20"/>
      <c r="ER314" s="20"/>
      <c r="ES314" s="20"/>
      <c r="ET314" s="20"/>
      <c r="EU314" s="20"/>
      <c r="EV314" s="20"/>
      <c r="EW314" s="20"/>
      <c r="EX314" s="20"/>
      <c r="EY314" s="20"/>
      <c r="EZ314" s="20"/>
      <c r="FA314" s="20"/>
      <c r="FB314" s="20"/>
      <c r="FC314" s="20"/>
      <c r="FD314" s="20"/>
      <c r="FE314" s="20"/>
      <c r="FF314" s="20"/>
      <c r="FG314" s="20"/>
      <c r="FH314" s="20"/>
      <c r="FI314" s="20"/>
      <c r="FJ314" s="20"/>
      <c r="FK314" s="20"/>
      <c r="FL314" s="20"/>
      <c r="FM314" s="20"/>
      <c r="FN314" s="20"/>
      <c r="FO314" s="20"/>
      <c r="FP314" s="20"/>
      <c r="FQ314" s="20"/>
      <c r="FR314" s="20"/>
      <c r="FS314" s="20"/>
      <c r="FT314" s="20"/>
      <c r="FU314" s="20"/>
      <c r="FV314" s="20"/>
      <c r="FW314" s="20"/>
      <c r="FX314" s="20"/>
      <c r="FY314" s="20"/>
      <c r="FZ314" s="20"/>
      <c r="GA314" s="20"/>
      <c r="GB314" s="20"/>
      <c r="GC314" s="20"/>
      <c r="GD314" s="20"/>
      <c r="GE314" s="20"/>
      <c r="GF314" s="20"/>
      <c r="GG314" s="20"/>
      <c r="GH314" s="20"/>
      <c r="GI314" s="20"/>
      <c r="GJ314" s="20">
        <v>558.41</v>
      </c>
      <c r="GK314" s="20">
        <v>558.41</v>
      </c>
      <c r="GL314" s="20"/>
      <c r="GM314" s="20"/>
      <c r="GN314" s="20"/>
      <c r="GO314" s="20"/>
      <c r="GP314" s="20"/>
      <c r="GQ314" s="20"/>
      <c r="GR314" s="20"/>
      <c r="GS314" s="20"/>
      <c r="GT314" s="20"/>
      <c r="GU314" s="20"/>
      <c r="GV314" s="20"/>
      <c r="GW314" s="20"/>
      <c r="GX314" s="20"/>
      <c r="GY314" s="20"/>
      <c r="GZ314" s="20"/>
      <c r="HA314" s="20"/>
      <c r="HB314" s="20">
        <v>558.41</v>
      </c>
      <c r="HC314" s="20"/>
      <c r="HD314" s="20"/>
      <c r="HE314" s="20"/>
      <c r="HF314" s="20">
        <v>558.41</v>
      </c>
      <c r="HG314" s="20"/>
      <c r="HH314" s="20"/>
      <c r="HI314" s="20"/>
      <c r="HJ314" s="20"/>
      <c r="HK314" s="20"/>
      <c r="HL314" s="20">
        <v>558.41</v>
      </c>
      <c r="HM314" s="20"/>
      <c r="HN314" s="20">
        <v>558.41</v>
      </c>
      <c r="HO314" s="20"/>
      <c r="HP314" s="20"/>
      <c r="HQ314" s="20"/>
      <c r="HR314" s="20"/>
      <c r="HS314" s="20"/>
      <c r="HT314" s="20"/>
      <c r="HU314" s="20"/>
      <c r="HV314" s="20"/>
      <c r="HW314" s="20"/>
      <c r="HX314" s="20">
        <v>558.41</v>
      </c>
      <c r="HY314" s="20"/>
      <c r="HZ314" s="20"/>
      <c r="IA314" s="20"/>
      <c r="IB314" s="20"/>
      <c r="IC314" s="20"/>
      <c r="ID314" s="20"/>
      <c r="IE314" s="20"/>
      <c r="IF314" s="20"/>
      <c r="IG314" s="20"/>
      <c r="IH314" s="20"/>
      <c r="II314" s="20"/>
      <c r="IJ314" s="20"/>
      <c r="IK314" s="20"/>
      <c r="IL314" s="20"/>
      <c r="IM314" s="20"/>
      <c r="IN314" s="20"/>
      <c r="IO314" s="20"/>
      <c r="IP314" s="20"/>
      <c r="IQ314" s="20"/>
      <c r="IR314" s="20"/>
      <c r="IS314" s="20"/>
      <c r="IT314" s="20"/>
      <c r="IU314" s="20"/>
    </row>
    <row r="315" spans="1:255" x14ac:dyDescent="0.2">
      <c r="A315" s="71"/>
      <c r="B315" s="72"/>
      <c r="C315" s="72" t="s">
        <v>610</v>
      </c>
      <c r="D315" s="73"/>
      <c r="E315" s="74"/>
      <c r="F315" s="75">
        <v>6.71</v>
      </c>
      <c r="G315" s="76" t="s">
        <v>78</v>
      </c>
      <c r="H315" s="75">
        <v>7.04</v>
      </c>
      <c r="I315" s="75">
        <v>133.76</v>
      </c>
      <c r="J315" s="77">
        <v>13.26</v>
      </c>
      <c r="K315" s="78">
        <v>1774</v>
      </c>
      <c r="O315" s="20"/>
      <c r="P315" s="20"/>
      <c r="Q315" s="20"/>
      <c r="R315" s="20"/>
      <c r="S315" s="20"/>
      <c r="T315" s="20">
        <v>133.76</v>
      </c>
      <c r="U315" s="20">
        <v>1774</v>
      </c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20"/>
      <c r="BH315" s="20"/>
      <c r="BI315" s="20"/>
      <c r="BJ315" s="20"/>
      <c r="BK315" s="20"/>
      <c r="BL315" s="20"/>
      <c r="BM315" s="20"/>
      <c r="BN315" s="20"/>
      <c r="BO315" s="20"/>
      <c r="BP315" s="20"/>
      <c r="BQ315" s="20"/>
      <c r="BR315" s="20"/>
      <c r="BS315" s="20"/>
      <c r="BT315" s="20"/>
      <c r="BU315" s="20"/>
      <c r="BV315" s="20"/>
      <c r="BW315" s="20"/>
      <c r="BX315" s="20"/>
      <c r="BY315" s="20"/>
      <c r="BZ315" s="20"/>
      <c r="CA315" s="20"/>
      <c r="CB315" s="20"/>
      <c r="CC315" s="20"/>
      <c r="CD315" s="20"/>
      <c r="CE315" s="20"/>
      <c r="CF315" s="20"/>
      <c r="CG315" s="20"/>
      <c r="CH315" s="20"/>
      <c r="CI315" s="20"/>
      <c r="CJ315" s="20"/>
      <c r="CK315" s="20"/>
      <c r="CL315" s="20"/>
      <c r="CM315" s="20"/>
      <c r="CN315" s="20"/>
      <c r="CO315" s="20"/>
      <c r="CP315" s="20"/>
      <c r="CQ315" s="20"/>
      <c r="CR315" s="20"/>
      <c r="CS315" s="20"/>
      <c r="CT315" s="20"/>
      <c r="CU315" s="20"/>
      <c r="CV315" s="20">
        <v>1</v>
      </c>
      <c r="CW315" s="20"/>
      <c r="CX315" s="20"/>
      <c r="CY315" s="20"/>
      <c r="CZ315" s="20"/>
      <c r="DA315" s="20"/>
      <c r="DB315" s="20"/>
      <c r="DC315" s="20"/>
      <c r="DD315" s="20"/>
      <c r="DE315" s="20"/>
      <c r="DF315" s="20"/>
      <c r="DG315" s="20"/>
      <c r="DH315" s="20"/>
      <c r="DI315" s="20"/>
      <c r="DJ315" s="20"/>
      <c r="DK315" s="20"/>
      <c r="DL315" s="20"/>
      <c r="DM315" s="20"/>
      <c r="DN315" s="20"/>
      <c r="DO315" s="20"/>
      <c r="DP315" s="20"/>
      <c r="DQ315" s="20">
        <v>133.76</v>
      </c>
      <c r="DR315" s="20"/>
      <c r="DS315" s="20">
        <v>1774</v>
      </c>
      <c r="DT315" s="20"/>
      <c r="DU315" s="20"/>
      <c r="DV315" s="20"/>
      <c r="DW315" s="20"/>
      <c r="DX315" s="20"/>
      <c r="DY315" s="20"/>
      <c r="DZ315" s="20"/>
      <c r="EA315" s="20"/>
      <c r="EB315" s="20"/>
      <c r="EC315" s="20"/>
      <c r="ED315" s="20"/>
      <c r="EE315" s="20"/>
      <c r="EF315" s="20"/>
      <c r="EG315" s="20"/>
      <c r="EH315" s="20"/>
      <c r="EI315" s="20"/>
      <c r="EJ315" s="20"/>
      <c r="EK315" s="20"/>
      <c r="EL315" s="20"/>
      <c r="EM315" s="20"/>
      <c r="EN315" s="20"/>
      <c r="EO315" s="20"/>
      <c r="EP315" s="20"/>
      <c r="EQ315" s="20"/>
      <c r="ER315" s="20"/>
      <c r="ES315" s="20"/>
      <c r="ET315" s="20"/>
      <c r="EU315" s="20"/>
      <c r="EV315" s="20"/>
      <c r="EW315" s="20"/>
      <c r="EX315" s="20"/>
      <c r="EY315" s="20"/>
      <c r="EZ315" s="20"/>
      <c r="FA315" s="20"/>
      <c r="FB315" s="20"/>
      <c r="FC315" s="20"/>
      <c r="FD315" s="20"/>
      <c r="FE315" s="20"/>
      <c r="FF315" s="20"/>
      <c r="FG315" s="20"/>
      <c r="FH315" s="20"/>
      <c r="FI315" s="20"/>
      <c r="FJ315" s="20"/>
      <c r="FK315" s="20"/>
      <c r="FL315" s="20"/>
      <c r="FM315" s="20"/>
      <c r="FN315" s="20"/>
      <c r="FO315" s="20"/>
      <c r="FP315" s="20"/>
      <c r="FQ315" s="20"/>
      <c r="FR315" s="20"/>
      <c r="FS315" s="20"/>
      <c r="FT315" s="20"/>
      <c r="FU315" s="20"/>
      <c r="FV315" s="20"/>
      <c r="FW315" s="20"/>
      <c r="FX315" s="20"/>
      <c r="FY315" s="20"/>
      <c r="FZ315" s="20"/>
      <c r="GA315" s="20"/>
      <c r="GB315" s="20"/>
      <c r="GC315" s="20"/>
      <c r="GD315" s="20"/>
      <c r="GE315" s="20"/>
      <c r="GF315" s="20"/>
      <c r="GG315" s="20"/>
      <c r="GH315" s="20"/>
      <c r="GI315" s="20"/>
      <c r="GJ315" s="20">
        <v>133.76</v>
      </c>
      <c r="GK315" s="20"/>
      <c r="GL315" s="20">
        <v>133.76</v>
      </c>
      <c r="GM315" s="20"/>
      <c r="GN315" s="20"/>
      <c r="GO315" s="20"/>
      <c r="GP315" s="20"/>
      <c r="GQ315" s="20"/>
      <c r="GR315" s="20"/>
      <c r="GS315" s="20"/>
      <c r="GT315" s="20"/>
      <c r="GU315" s="20"/>
      <c r="GV315" s="20"/>
      <c r="GW315" s="20"/>
      <c r="GX315" s="20"/>
      <c r="GY315" s="20"/>
      <c r="GZ315" s="20"/>
      <c r="HA315" s="20"/>
      <c r="HB315" s="20">
        <v>133.76</v>
      </c>
      <c r="HC315" s="20"/>
      <c r="HD315" s="20"/>
      <c r="HE315" s="20"/>
      <c r="HF315" s="20">
        <v>133.76</v>
      </c>
      <c r="HG315" s="20"/>
      <c r="HH315" s="20"/>
      <c r="HI315" s="20"/>
      <c r="HJ315" s="20"/>
      <c r="HK315" s="20"/>
      <c r="HL315" s="20">
        <v>133.76</v>
      </c>
      <c r="HM315" s="20"/>
      <c r="HN315" s="20">
        <v>133.76</v>
      </c>
      <c r="HO315" s="20"/>
      <c r="HP315" s="20"/>
      <c r="HQ315" s="20"/>
      <c r="HR315" s="20"/>
      <c r="HS315" s="20"/>
      <c r="HT315" s="20"/>
      <c r="HU315" s="20"/>
      <c r="HV315" s="20"/>
      <c r="HW315" s="20"/>
      <c r="HX315" s="20"/>
      <c r="HY315" s="20"/>
      <c r="HZ315" s="20"/>
      <c r="IA315" s="20"/>
      <c r="IB315" s="20"/>
      <c r="IC315" s="20"/>
      <c r="ID315" s="20"/>
      <c r="IE315" s="20"/>
      <c r="IF315" s="20"/>
      <c r="IG315" s="20"/>
      <c r="IH315" s="20"/>
      <c r="II315" s="20"/>
      <c r="IJ315" s="20"/>
      <c r="IK315" s="20"/>
      <c r="IL315" s="20"/>
      <c r="IM315" s="20"/>
      <c r="IN315" s="20"/>
      <c r="IO315" s="20"/>
      <c r="IP315" s="20"/>
      <c r="IQ315" s="20"/>
      <c r="IR315" s="20"/>
      <c r="IS315" s="20"/>
      <c r="IT315" s="20"/>
      <c r="IU315" s="20"/>
    </row>
    <row r="316" spans="1:255" x14ac:dyDescent="0.2">
      <c r="A316" s="71"/>
      <c r="B316" s="72"/>
      <c r="C316" s="72" t="s">
        <v>611</v>
      </c>
      <c r="D316" s="73"/>
      <c r="E316" s="74"/>
      <c r="F316" s="75">
        <v>0.62</v>
      </c>
      <c r="G316" s="76" t="s">
        <v>78</v>
      </c>
      <c r="H316" s="75">
        <v>0.65</v>
      </c>
      <c r="I316" s="75">
        <v>12.35</v>
      </c>
      <c r="J316" s="77">
        <v>33.39</v>
      </c>
      <c r="K316" s="78">
        <v>412</v>
      </c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20"/>
      <c r="BH316" s="20"/>
      <c r="BI316" s="20"/>
      <c r="BJ316" s="20"/>
      <c r="BK316" s="20"/>
      <c r="BL316" s="20"/>
      <c r="BM316" s="20"/>
      <c r="BN316" s="20"/>
      <c r="BO316" s="20"/>
      <c r="BP316" s="20"/>
      <c r="BQ316" s="20"/>
      <c r="BR316" s="20"/>
      <c r="BS316" s="20"/>
      <c r="BT316" s="20"/>
      <c r="BU316" s="20"/>
      <c r="BV316" s="20"/>
      <c r="BW316" s="20"/>
      <c r="BX316" s="20"/>
      <c r="BY316" s="20"/>
      <c r="BZ316" s="20"/>
      <c r="CA316" s="20"/>
      <c r="CB316" s="20"/>
      <c r="CC316" s="20"/>
      <c r="CD316" s="20"/>
      <c r="CE316" s="20"/>
      <c r="CF316" s="20"/>
      <c r="CG316" s="20"/>
      <c r="CH316" s="20"/>
      <c r="CI316" s="20"/>
      <c r="CJ316" s="20"/>
      <c r="CK316" s="20"/>
      <c r="CL316" s="20"/>
      <c r="CM316" s="20"/>
      <c r="CN316" s="20"/>
      <c r="CO316" s="20"/>
      <c r="CP316" s="20"/>
      <c r="CQ316" s="20"/>
      <c r="CR316" s="20"/>
      <c r="CS316" s="20"/>
      <c r="CT316" s="20"/>
      <c r="CU316" s="20"/>
      <c r="CV316" s="20"/>
      <c r="CW316" s="20"/>
      <c r="CX316" s="20"/>
      <c r="CY316" s="20"/>
      <c r="CZ316" s="20"/>
      <c r="DA316" s="20"/>
      <c r="DB316" s="20"/>
      <c r="DC316" s="20"/>
      <c r="DD316" s="20"/>
      <c r="DE316" s="20"/>
      <c r="DF316" s="20"/>
      <c r="DG316" s="20"/>
      <c r="DH316" s="20"/>
      <c r="DI316" s="20"/>
      <c r="DJ316" s="20"/>
      <c r="DK316" s="20"/>
      <c r="DL316" s="20"/>
      <c r="DM316" s="20"/>
      <c r="DN316" s="20"/>
      <c r="DO316" s="20"/>
      <c r="DP316" s="20"/>
      <c r="DQ316" s="20"/>
      <c r="DR316" s="20"/>
      <c r="DS316" s="20"/>
      <c r="DT316" s="20"/>
      <c r="DU316" s="20"/>
      <c r="DV316" s="20"/>
      <c r="DW316" s="20"/>
      <c r="DX316" s="20"/>
      <c r="DY316" s="20"/>
      <c r="DZ316" s="20"/>
      <c r="EA316" s="20"/>
      <c r="EB316" s="20"/>
      <c r="EC316" s="20"/>
      <c r="ED316" s="20"/>
      <c r="EE316" s="20"/>
      <c r="EF316" s="20"/>
      <c r="EG316" s="20"/>
      <c r="EH316" s="20"/>
      <c r="EI316" s="20"/>
      <c r="EJ316" s="20"/>
      <c r="EK316" s="20"/>
      <c r="EL316" s="20"/>
      <c r="EM316" s="20"/>
      <c r="EN316" s="20"/>
      <c r="EO316" s="20"/>
      <c r="EP316" s="20"/>
      <c r="EQ316" s="20"/>
      <c r="ER316" s="20"/>
      <c r="ES316" s="20"/>
      <c r="ET316" s="20"/>
      <c r="EU316" s="20"/>
      <c r="EV316" s="20"/>
      <c r="EW316" s="20"/>
      <c r="EX316" s="20"/>
      <c r="EY316" s="20"/>
      <c r="EZ316" s="20"/>
      <c r="FA316" s="20"/>
      <c r="FB316" s="20"/>
      <c r="FC316" s="20"/>
      <c r="FD316" s="20"/>
      <c r="FE316" s="20"/>
      <c r="FF316" s="20"/>
      <c r="FG316" s="20"/>
      <c r="FH316" s="20"/>
      <c r="FI316" s="20"/>
      <c r="FJ316" s="20"/>
      <c r="FK316" s="20"/>
      <c r="FL316" s="20"/>
      <c r="FM316" s="20"/>
      <c r="FN316" s="20"/>
      <c r="FO316" s="20"/>
      <c r="FP316" s="20"/>
      <c r="FQ316" s="20"/>
      <c r="FR316" s="20"/>
      <c r="FS316" s="20"/>
      <c r="FT316" s="20"/>
      <c r="FU316" s="20"/>
      <c r="FV316" s="20"/>
      <c r="FW316" s="20"/>
      <c r="FX316" s="20"/>
      <c r="FY316" s="20"/>
      <c r="FZ316" s="20"/>
      <c r="GA316" s="20"/>
      <c r="GB316" s="20"/>
      <c r="GC316" s="20"/>
      <c r="GD316" s="20"/>
      <c r="GE316" s="20"/>
      <c r="GF316" s="20"/>
      <c r="GG316" s="20"/>
      <c r="GH316" s="20"/>
      <c r="GI316" s="20"/>
      <c r="GJ316" s="20"/>
      <c r="GK316" s="20"/>
      <c r="GL316" s="20"/>
      <c r="GM316" s="20">
        <v>12.35</v>
      </c>
      <c r="GN316" s="20"/>
      <c r="GO316" s="20"/>
      <c r="GP316" s="20"/>
      <c r="GQ316" s="20"/>
      <c r="GR316" s="20"/>
      <c r="GS316" s="20"/>
      <c r="GT316" s="20"/>
      <c r="GU316" s="20"/>
      <c r="GV316" s="20"/>
      <c r="GW316" s="20"/>
      <c r="GX316" s="20"/>
      <c r="GY316" s="20"/>
      <c r="GZ316" s="20"/>
      <c r="HA316" s="20"/>
      <c r="HB316" s="20"/>
      <c r="HC316" s="20"/>
      <c r="HD316" s="20"/>
      <c r="HE316" s="20"/>
      <c r="HF316" s="20"/>
      <c r="HG316" s="20"/>
      <c r="HH316" s="20"/>
      <c r="HI316" s="20"/>
      <c r="HJ316" s="20"/>
      <c r="HK316" s="20"/>
      <c r="HL316" s="20"/>
      <c r="HM316" s="20"/>
      <c r="HN316" s="20"/>
      <c r="HO316" s="20"/>
      <c r="HP316" s="20"/>
      <c r="HQ316" s="20"/>
      <c r="HR316" s="20"/>
      <c r="HS316" s="20"/>
      <c r="HT316" s="20"/>
      <c r="HU316" s="20"/>
      <c r="HV316" s="20"/>
      <c r="HW316" s="20"/>
      <c r="HX316" s="20">
        <v>12.35</v>
      </c>
      <c r="HY316" s="20"/>
      <c r="HZ316" s="20"/>
      <c r="IA316" s="20"/>
      <c r="IB316" s="20"/>
      <c r="IC316" s="20"/>
      <c r="ID316" s="20"/>
      <c r="IE316" s="20"/>
      <c r="IF316" s="20"/>
      <c r="IG316" s="20"/>
      <c r="IH316" s="20"/>
      <c r="II316" s="20"/>
      <c r="IJ316" s="20"/>
      <c r="IK316" s="20"/>
      <c r="IL316" s="20"/>
      <c r="IM316" s="20"/>
      <c r="IN316" s="20"/>
      <c r="IO316" s="20"/>
      <c r="IP316" s="20"/>
      <c r="IQ316" s="20"/>
      <c r="IR316" s="20"/>
      <c r="IS316" s="20"/>
      <c r="IT316" s="20"/>
      <c r="IU316" s="20"/>
    </row>
    <row r="317" spans="1:255" x14ac:dyDescent="0.2">
      <c r="A317" s="71"/>
      <c r="B317" s="72"/>
      <c r="C317" s="72" t="s">
        <v>612</v>
      </c>
      <c r="D317" s="73"/>
      <c r="E317" s="74"/>
      <c r="F317" s="75">
        <v>43.06</v>
      </c>
      <c r="G317" s="76"/>
      <c r="H317" s="75">
        <v>43.06</v>
      </c>
      <c r="I317" s="75">
        <v>818.14</v>
      </c>
      <c r="J317" s="77">
        <v>9.11</v>
      </c>
      <c r="K317" s="78">
        <v>7453</v>
      </c>
      <c r="O317" s="20"/>
      <c r="P317" s="20"/>
      <c r="Q317" s="20"/>
      <c r="R317" s="20"/>
      <c r="S317" s="20"/>
      <c r="T317" s="20">
        <v>818.14</v>
      </c>
      <c r="U317" s="20">
        <v>7453</v>
      </c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20"/>
      <c r="BH317" s="20"/>
      <c r="BI317" s="20"/>
      <c r="BJ317" s="20"/>
      <c r="BK317" s="20"/>
      <c r="BL317" s="20"/>
      <c r="BM317" s="20"/>
      <c r="BN317" s="20"/>
      <c r="BO317" s="20"/>
      <c r="BP317" s="20"/>
      <c r="BQ317" s="20"/>
      <c r="BR317" s="20"/>
      <c r="BS317" s="20"/>
      <c r="BT317" s="20"/>
      <c r="BU317" s="20"/>
      <c r="BV317" s="20"/>
      <c r="BW317" s="20"/>
      <c r="BX317" s="20"/>
      <c r="BY317" s="20"/>
      <c r="BZ317" s="20"/>
      <c r="CA317" s="20"/>
      <c r="CB317" s="20"/>
      <c r="CC317" s="20"/>
      <c r="CD317" s="20"/>
      <c r="CE317" s="20"/>
      <c r="CF317" s="20"/>
      <c r="CG317" s="20"/>
      <c r="CH317" s="20"/>
      <c r="CI317" s="20"/>
      <c r="CJ317" s="20"/>
      <c r="CK317" s="20"/>
      <c r="CL317" s="20"/>
      <c r="CM317" s="20"/>
      <c r="CN317" s="20"/>
      <c r="CO317" s="20"/>
      <c r="CP317" s="20"/>
      <c r="CQ317" s="20"/>
      <c r="CR317" s="20"/>
      <c r="CS317" s="20"/>
      <c r="CT317" s="20"/>
      <c r="CU317" s="20"/>
      <c r="CV317" s="20">
        <v>1</v>
      </c>
      <c r="CW317" s="20"/>
      <c r="CX317" s="20"/>
      <c r="CY317" s="20"/>
      <c r="CZ317" s="20"/>
      <c r="DA317" s="20"/>
      <c r="DB317" s="20"/>
      <c r="DC317" s="20"/>
      <c r="DD317" s="20"/>
      <c r="DE317" s="20"/>
      <c r="DF317" s="20"/>
      <c r="DG317" s="20"/>
      <c r="DH317" s="20"/>
      <c r="DI317" s="20"/>
      <c r="DJ317" s="20"/>
      <c r="DK317" s="20">
        <v>818.14</v>
      </c>
      <c r="DL317" s="20"/>
      <c r="DM317" s="20">
        <v>7453</v>
      </c>
      <c r="DN317" s="20"/>
      <c r="DO317" s="20"/>
      <c r="DP317" s="20"/>
      <c r="DQ317" s="20"/>
      <c r="DR317" s="20"/>
      <c r="DS317" s="20"/>
      <c r="DT317" s="20"/>
      <c r="DU317" s="20"/>
      <c r="DV317" s="20"/>
      <c r="DW317" s="20"/>
      <c r="DX317" s="20"/>
      <c r="DY317" s="20"/>
      <c r="DZ317" s="20"/>
      <c r="EA317" s="20"/>
      <c r="EB317" s="20"/>
      <c r="EC317" s="20"/>
      <c r="ED317" s="20"/>
      <c r="EE317" s="20"/>
      <c r="EF317" s="20"/>
      <c r="EG317" s="20"/>
      <c r="EH317" s="20"/>
      <c r="EI317" s="20"/>
      <c r="EJ317" s="20"/>
      <c r="EK317" s="20"/>
      <c r="EL317" s="20"/>
      <c r="EM317" s="20"/>
      <c r="EN317" s="20"/>
      <c r="EO317" s="20"/>
      <c r="EP317" s="20"/>
      <c r="EQ317" s="20"/>
      <c r="ER317" s="20"/>
      <c r="ES317" s="20"/>
      <c r="ET317" s="20"/>
      <c r="EU317" s="20"/>
      <c r="EV317" s="20"/>
      <c r="EW317" s="20"/>
      <c r="EX317" s="20"/>
      <c r="EY317" s="20"/>
      <c r="EZ317" s="20"/>
      <c r="FA317" s="20"/>
      <c r="FB317" s="20"/>
      <c r="FC317" s="20"/>
      <c r="FD317" s="20"/>
      <c r="FE317" s="20"/>
      <c r="FF317" s="20"/>
      <c r="FG317" s="20"/>
      <c r="FH317" s="20"/>
      <c r="FI317" s="20"/>
      <c r="FJ317" s="20"/>
      <c r="FK317" s="20"/>
      <c r="FL317" s="20"/>
      <c r="FM317" s="20"/>
      <c r="FN317" s="20"/>
      <c r="FO317" s="20"/>
      <c r="FP317" s="20"/>
      <c r="FQ317" s="20"/>
      <c r="FR317" s="20"/>
      <c r="FS317" s="20"/>
      <c r="FT317" s="20"/>
      <c r="FU317" s="20"/>
      <c r="FV317" s="20"/>
      <c r="FW317" s="20"/>
      <c r="FX317" s="20"/>
      <c r="FY317" s="20"/>
      <c r="FZ317" s="20"/>
      <c r="GA317" s="20"/>
      <c r="GB317" s="20"/>
      <c r="GC317" s="20"/>
      <c r="GD317" s="20"/>
      <c r="GE317" s="20"/>
      <c r="GF317" s="20"/>
      <c r="GG317" s="20"/>
      <c r="GH317" s="20"/>
      <c r="GI317" s="20"/>
      <c r="GJ317" s="20">
        <v>818.14</v>
      </c>
      <c r="GK317" s="20"/>
      <c r="GL317" s="20"/>
      <c r="GM317" s="20"/>
      <c r="GN317" s="20">
        <v>818.14</v>
      </c>
      <c r="GO317" s="20"/>
      <c r="GP317" s="20">
        <v>818.14</v>
      </c>
      <c r="GQ317" s="20">
        <v>818.14</v>
      </c>
      <c r="GR317" s="20"/>
      <c r="GS317" s="20">
        <v>818.14</v>
      </c>
      <c r="GT317" s="20"/>
      <c r="GU317" s="20"/>
      <c r="GV317" s="20"/>
      <c r="GW317" s="20">
        <v>0</v>
      </c>
      <c r="GX317" s="20">
        <v>0</v>
      </c>
      <c r="GY317" s="20"/>
      <c r="GZ317" s="20"/>
      <c r="HA317" s="20"/>
      <c r="HB317" s="20">
        <v>818.14</v>
      </c>
      <c r="HC317" s="20"/>
      <c r="HD317" s="20"/>
      <c r="HE317" s="20"/>
      <c r="HF317" s="20">
        <v>818.14</v>
      </c>
      <c r="HG317" s="20"/>
      <c r="HH317" s="20"/>
      <c r="HI317" s="20"/>
      <c r="HJ317" s="20"/>
      <c r="HK317" s="20"/>
      <c r="HL317" s="20">
        <v>818.14</v>
      </c>
      <c r="HM317" s="20"/>
      <c r="HN317" s="20">
        <v>818.14</v>
      </c>
      <c r="HO317" s="20"/>
      <c r="HP317" s="20"/>
      <c r="HQ317" s="20"/>
      <c r="HR317" s="20"/>
      <c r="HS317" s="20"/>
      <c r="HT317" s="20"/>
      <c r="HU317" s="20"/>
      <c r="HV317" s="20"/>
      <c r="HW317" s="20"/>
      <c r="HX317" s="20"/>
      <c r="HY317" s="20"/>
      <c r="HZ317" s="20"/>
      <c r="IA317" s="20"/>
      <c r="IB317" s="20"/>
      <c r="IC317" s="20"/>
      <c r="ID317" s="20"/>
      <c r="IE317" s="20"/>
      <c r="IF317" s="20"/>
      <c r="IG317" s="20"/>
      <c r="IH317" s="20"/>
      <c r="II317" s="20"/>
      <c r="IJ317" s="20"/>
      <c r="IK317" s="20"/>
      <c r="IL317" s="20"/>
      <c r="IM317" s="20"/>
      <c r="IN317" s="20"/>
      <c r="IO317" s="20"/>
      <c r="IP317" s="20"/>
      <c r="IQ317" s="20"/>
      <c r="IR317" s="20"/>
      <c r="IS317" s="20"/>
      <c r="IT317" s="20"/>
      <c r="IU317" s="20"/>
    </row>
    <row r="318" spans="1:255" x14ac:dyDescent="0.2">
      <c r="A318" s="79"/>
      <c r="B318" s="80"/>
      <c r="C318" s="80" t="s">
        <v>613</v>
      </c>
      <c r="D318" s="81"/>
      <c r="E318" s="82">
        <v>121</v>
      </c>
      <c r="F318" s="83" t="s">
        <v>614</v>
      </c>
      <c r="G318" s="84"/>
      <c r="H318" s="85">
        <v>36.35</v>
      </c>
      <c r="I318" s="85">
        <v>690.62</v>
      </c>
      <c r="J318" s="87">
        <v>1.21</v>
      </c>
      <c r="K318" s="86">
        <v>23059</v>
      </c>
      <c r="O318" s="20"/>
      <c r="P318" s="20"/>
      <c r="Q318" s="20"/>
      <c r="R318" s="20"/>
      <c r="S318" s="20"/>
      <c r="T318" s="20">
        <v>690.62</v>
      </c>
      <c r="U318" s="20">
        <v>23059</v>
      </c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20"/>
      <c r="BH318" s="20"/>
      <c r="BI318" s="20"/>
      <c r="BJ318" s="20"/>
      <c r="BK318" s="20"/>
      <c r="BL318" s="20"/>
      <c r="BM318" s="20"/>
      <c r="BN318" s="20"/>
      <c r="BO318" s="20"/>
      <c r="BP318" s="20"/>
      <c r="BQ318" s="20"/>
      <c r="BR318" s="20"/>
      <c r="BS318" s="20"/>
      <c r="BT318" s="20"/>
      <c r="BU318" s="20"/>
      <c r="BV318" s="20"/>
      <c r="BW318" s="20"/>
      <c r="BX318" s="20"/>
      <c r="BY318" s="20"/>
      <c r="BZ318" s="20"/>
      <c r="CA318" s="20"/>
      <c r="CB318" s="20"/>
      <c r="CC318" s="20"/>
      <c r="CD318" s="20"/>
      <c r="CE318" s="20"/>
      <c r="CF318" s="20"/>
      <c r="CG318" s="20"/>
      <c r="CH318" s="20"/>
      <c r="CI318" s="20"/>
      <c r="CJ318" s="20"/>
      <c r="CK318" s="20"/>
      <c r="CL318" s="20"/>
      <c r="CM318" s="20"/>
      <c r="CN318" s="20"/>
      <c r="CO318" s="20"/>
      <c r="CP318" s="20"/>
      <c r="CQ318" s="20"/>
      <c r="CR318" s="20"/>
      <c r="CS318" s="20"/>
      <c r="CT318" s="20"/>
      <c r="CU318" s="20"/>
      <c r="CV318" s="20">
        <v>1</v>
      </c>
      <c r="CW318" s="20"/>
      <c r="CX318" s="20"/>
      <c r="CY318" s="20"/>
      <c r="CZ318" s="20"/>
      <c r="DA318" s="20"/>
      <c r="DB318" s="20"/>
      <c r="DC318" s="20"/>
      <c r="DD318" s="20"/>
      <c r="DE318" s="20"/>
      <c r="DF318" s="20"/>
      <c r="DG318" s="20"/>
      <c r="DH318" s="20"/>
      <c r="DI318" s="20"/>
      <c r="DJ318" s="20"/>
      <c r="DK318" s="20"/>
      <c r="DL318" s="20"/>
      <c r="DM318" s="20"/>
      <c r="DN318" s="20"/>
      <c r="DO318" s="20"/>
      <c r="DP318" s="20"/>
      <c r="DQ318" s="20">
        <v>690.62</v>
      </c>
      <c r="DR318" s="20"/>
      <c r="DS318" s="20">
        <v>23059</v>
      </c>
      <c r="DT318" s="20"/>
      <c r="DU318" s="20"/>
      <c r="DV318" s="20"/>
      <c r="DW318" s="20"/>
      <c r="DX318" s="20"/>
      <c r="DY318" s="20"/>
      <c r="DZ318" s="20"/>
      <c r="EA318" s="20"/>
      <c r="EB318" s="20"/>
      <c r="EC318" s="20"/>
      <c r="ED318" s="20"/>
      <c r="EE318" s="20"/>
      <c r="EF318" s="20"/>
      <c r="EG318" s="20"/>
      <c r="EH318" s="20"/>
      <c r="EI318" s="20"/>
      <c r="EJ318" s="20"/>
      <c r="EK318" s="20"/>
      <c r="EL318" s="20"/>
      <c r="EM318" s="20"/>
      <c r="EN318" s="20"/>
      <c r="EO318" s="20"/>
      <c r="EP318" s="20"/>
      <c r="EQ318" s="20"/>
      <c r="ER318" s="20"/>
      <c r="ES318" s="20"/>
      <c r="ET318" s="20"/>
      <c r="EU318" s="20"/>
      <c r="EV318" s="20"/>
      <c r="EW318" s="20"/>
      <c r="EX318" s="20"/>
      <c r="EY318" s="20"/>
      <c r="EZ318" s="20"/>
      <c r="FA318" s="20"/>
      <c r="FB318" s="20"/>
      <c r="FC318" s="20"/>
      <c r="FD318" s="20"/>
      <c r="FE318" s="20"/>
      <c r="FF318" s="20"/>
      <c r="FG318" s="20"/>
      <c r="FH318" s="20"/>
      <c r="FI318" s="20"/>
      <c r="FJ318" s="20"/>
      <c r="FK318" s="20"/>
      <c r="FL318" s="20"/>
      <c r="FM318" s="20"/>
      <c r="FN318" s="20"/>
      <c r="FO318" s="20"/>
      <c r="FP318" s="20"/>
      <c r="FQ318" s="20"/>
      <c r="FR318" s="20"/>
      <c r="FS318" s="20"/>
      <c r="FT318" s="20"/>
      <c r="FU318" s="20"/>
      <c r="FV318" s="20"/>
      <c r="FW318" s="20"/>
      <c r="FX318" s="20"/>
      <c r="FY318" s="20"/>
      <c r="FZ318" s="20"/>
      <c r="GA318" s="20"/>
      <c r="GB318" s="20"/>
      <c r="GC318" s="20"/>
      <c r="GD318" s="20"/>
      <c r="GE318" s="20"/>
      <c r="GF318" s="20"/>
      <c r="GG318" s="20"/>
      <c r="GH318" s="20"/>
      <c r="GI318" s="20"/>
      <c r="GJ318" s="20"/>
      <c r="GK318" s="20"/>
      <c r="GL318" s="20"/>
      <c r="GM318" s="20"/>
      <c r="GN318" s="20"/>
      <c r="GO318" s="20"/>
      <c r="GP318" s="20"/>
      <c r="GQ318" s="20"/>
      <c r="GR318" s="20"/>
      <c r="GS318" s="20"/>
      <c r="GT318" s="20"/>
      <c r="GU318" s="20"/>
      <c r="GV318" s="20"/>
      <c r="GW318" s="20"/>
      <c r="GX318" s="20"/>
      <c r="GY318" s="20">
        <v>690.62</v>
      </c>
      <c r="GZ318" s="20"/>
      <c r="HA318" s="20"/>
      <c r="HB318" s="20">
        <v>690.62</v>
      </c>
      <c r="HC318" s="20"/>
      <c r="HD318" s="20"/>
      <c r="HE318" s="20"/>
      <c r="HF318" s="20">
        <v>690.62</v>
      </c>
      <c r="HG318" s="20"/>
      <c r="HH318" s="20"/>
      <c r="HI318" s="20"/>
      <c r="HJ318" s="20"/>
      <c r="HK318" s="20"/>
      <c r="HL318" s="20">
        <v>690.62</v>
      </c>
      <c r="HM318" s="20"/>
      <c r="HN318" s="20">
        <v>690.62</v>
      </c>
      <c r="HO318" s="20"/>
      <c r="HP318" s="20"/>
      <c r="HQ318" s="20"/>
      <c r="HR318" s="20"/>
      <c r="HS318" s="20"/>
      <c r="HT318" s="20"/>
      <c r="HU318" s="20"/>
      <c r="HV318" s="20"/>
      <c r="HW318" s="20"/>
      <c r="HX318" s="20"/>
      <c r="HY318" s="20"/>
      <c r="HZ318" s="20"/>
      <c r="IA318" s="20"/>
      <c r="IB318" s="20"/>
      <c r="IC318" s="20"/>
      <c r="ID318" s="20"/>
      <c r="IE318" s="20"/>
      <c r="IF318" s="20"/>
      <c r="IG318" s="20"/>
      <c r="IH318" s="20"/>
      <c r="II318" s="20"/>
      <c r="IJ318" s="20"/>
      <c r="IK318" s="20"/>
      <c r="IL318" s="20"/>
      <c r="IM318" s="20"/>
      <c r="IN318" s="20"/>
      <c r="IO318" s="20"/>
      <c r="IP318" s="20"/>
      <c r="IQ318" s="20"/>
      <c r="IR318" s="20"/>
      <c r="IS318" s="20"/>
      <c r="IT318" s="20"/>
      <c r="IU318" s="20"/>
    </row>
    <row r="319" spans="1:255" x14ac:dyDescent="0.2">
      <c r="A319" s="79"/>
      <c r="B319" s="80"/>
      <c r="C319" s="80" t="s">
        <v>615</v>
      </c>
      <c r="D319" s="81"/>
      <c r="E319" s="82">
        <v>72</v>
      </c>
      <c r="F319" s="83" t="s">
        <v>614</v>
      </c>
      <c r="G319" s="84"/>
      <c r="H319" s="85">
        <v>21.63</v>
      </c>
      <c r="I319" s="85">
        <v>410.95</v>
      </c>
      <c r="J319" s="87">
        <v>0.72</v>
      </c>
      <c r="K319" s="86">
        <v>13721</v>
      </c>
      <c r="O319" s="20"/>
      <c r="P319" s="20"/>
      <c r="Q319" s="20"/>
      <c r="R319" s="20"/>
      <c r="S319" s="20"/>
      <c r="T319" s="20">
        <v>410.95</v>
      </c>
      <c r="U319" s="20">
        <v>13721</v>
      </c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20"/>
      <c r="BH319" s="20"/>
      <c r="BI319" s="20"/>
      <c r="BJ319" s="20"/>
      <c r="BK319" s="20"/>
      <c r="BL319" s="20"/>
      <c r="BM319" s="20"/>
      <c r="BN319" s="20"/>
      <c r="BO319" s="20"/>
      <c r="BP319" s="20"/>
      <c r="BQ319" s="20"/>
      <c r="BR319" s="20"/>
      <c r="BS319" s="20"/>
      <c r="BT319" s="20"/>
      <c r="BU319" s="20"/>
      <c r="BV319" s="20"/>
      <c r="BW319" s="20"/>
      <c r="BX319" s="20"/>
      <c r="BY319" s="20"/>
      <c r="BZ319" s="20"/>
      <c r="CA319" s="20"/>
      <c r="CB319" s="20"/>
      <c r="CC319" s="20"/>
      <c r="CD319" s="20"/>
      <c r="CE319" s="20"/>
      <c r="CF319" s="20"/>
      <c r="CG319" s="20"/>
      <c r="CH319" s="20"/>
      <c r="CI319" s="20"/>
      <c r="CJ319" s="20"/>
      <c r="CK319" s="20"/>
      <c r="CL319" s="20"/>
      <c r="CM319" s="20"/>
      <c r="CN319" s="20"/>
      <c r="CO319" s="20"/>
      <c r="CP319" s="20"/>
      <c r="CQ319" s="20"/>
      <c r="CR319" s="20"/>
      <c r="CS319" s="20"/>
      <c r="CT319" s="20"/>
      <c r="CU319" s="20"/>
      <c r="CV319" s="20">
        <v>1</v>
      </c>
      <c r="CW319" s="20"/>
      <c r="CX319" s="20"/>
      <c r="CY319" s="20"/>
      <c r="CZ319" s="20"/>
      <c r="DA319" s="20"/>
      <c r="DB319" s="20"/>
      <c r="DC319" s="20"/>
      <c r="DD319" s="20"/>
      <c r="DE319" s="20"/>
      <c r="DF319" s="20"/>
      <c r="DG319" s="20"/>
      <c r="DH319" s="20"/>
      <c r="DI319" s="20"/>
      <c r="DJ319" s="20"/>
      <c r="DK319" s="20"/>
      <c r="DL319" s="20"/>
      <c r="DM319" s="20"/>
      <c r="DN319" s="20"/>
      <c r="DO319" s="20"/>
      <c r="DP319" s="20"/>
      <c r="DQ319" s="20">
        <v>410.95</v>
      </c>
      <c r="DR319" s="20"/>
      <c r="DS319" s="20">
        <v>13721</v>
      </c>
      <c r="DT319" s="20"/>
      <c r="DU319" s="20"/>
      <c r="DV319" s="20"/>
      <c r="DW319" s="20"/>
      <c r="DX319" s="20"/>
      <c r="DY319" s="20"/>
      <c r="DZ319" s="20"/>
      <c r="EA319" s="20"/>
      <c r="EB319" s="20"/>
      <c r="EC319" s="20"/>
      <c r="ED319" s="20"/>
      <c r="EE319" s="20"/>
      <c r="EF319" s="20"/>
      <c r="EG319" s="20"/>
      <c r="EH319" s="20"/>
      <c r="EI319" s="20"/>
      <c r="EJ319" s="20"/>
      <c r="EK319" s="20"/>
      <c r="EL319" s="20"/>
      <c r="EM319" s="20"/>
      <c r="EN319" s="20"/>
      <c r="EO319" s="20"/>
      <c r="EP319" s="20"/>
      <c r="EQ319" s="20"/>
      <c r="ER319" s="20"/>
      <c r="ES319" s="20"/>
      <c r="ET319" s="20"/>
      <c r="EU319" s="20"/>
      <c r="EV319" s="20"/>
      <c r="EW319" s="20"/>
      <c r="EX319" s="20"/>
      <c r="EY319" s="20"/>
      <c r="EZ319" s="20"/>
      <c r="FA319" s="20"/>
      <c r="FB319" s="20"/>
      <c r="FC319" s="20"/>
      <c r="FD319" s="20"/>
      <c r="FE319" s="20"/>
      <c r="FF319" s="20"/>
      <c r="FG319" s="20"/>
      <c r="FH319" s="20"/>
      <c r="FI319" s="20"/>
      <c r="FJ319" s="20"/>
      <c r="FK319" s="20"/>
      <c r="FL319" s="20"/>
      <c r="FM319" s="20"/>
      <c r="FN319" s="20"/>
      <c r="FO319" s="20"/>
      <c r="FP319" s="20"/>
      <c r="FQ319" s="20"/>
      <c r="FR319" s="20"/>
      <c r="FS319" s="20"/>
      <c r="FT319" s="20"/>
      <c r="FU319" s="20"/>
      <c r="FV319" s="20"/>
      <c r="FW319" s="20"/>
      <c r="FX319" s="20"/>
      <c r="FY319" s="20"/>
      <c r="FZ319" s="20"/>
      <c r="GA319" s="20"/>
      <c r="GB319" s="20"/>
      <c r="GC319" s="20"/>
      <c r="GD319" s="20"/>
      <c r="GE319" s="20"/>
      <c r="GF319" s="20"/>
      <c r="GG319" s="20"/>
      <c r="GH319" s="20"/>
      <c r="GI319" s="20"/>
      <c r="GJ319" s="20"/>
      <c r="GK319" s="20"/>
      <c r="GL319" s="20"/>
      <c r="GM319" s="20"/>
      <c r="GN319" s="20"/>
      <c r="GO319" s="20"/>
      <c r="GP319" s="20"/>
      <c r="GQ319" s="20"/>
      <c r="GR319" s="20"/>
      <c r="GS319" s="20"/>
      <c r="GT319" s="20"/>
      <c r="GU319" s="20"/>
      <c r="GV319" s="20"/>
      <c r="GW319" s="20"/>
      <c r="GX319" s="20"/>
      <c r="GY319" s="20"/>
      <c r="GZ319" s="20">
        <v>410.95</v>
      </c>
      <c r="HA319" s="20"/>
      <c r="HB319" s="20">
        <v>410.95</v>
      </c>
      <c r="HC319" s="20"/>
      <c r="HD319" s="20"/>
      <c r="HE319" s="20"/>
      <c r="HF319" s="20">
        <v>410.95</v>
      </c>
      <c r="HG319" s="20"/>
      <c r="HH319" s="20"/>
      <c r="HI319" s="20"/>
      <c r="HJ319" s="20"/>
      <c r="HK319" s="20"/>
      <c r="HL319" s="20">
        <v>410.95</v>
      </c>
      <c r="HM319" s="20"/>
      <c r="HN319" s="20">
        <v>410.95</v>
      </c>
      <c r="HO319" s="20"/>
      <c r="HP319" s="20"/>
      <c r="HQ319" s="20"/>
      <c r="HR319" s="20"/>
      <c r="HS319" s="20"/>
      <c r="HT319" s="20"/>
      <c r="HU319" s="20"/>
      <c r="HV319" s="20"/>
      <c r="HW319" s="20"/>
      <c r="HX319" s="20"/>
      <c r="HY319" s="20"/>
      <c r="HZ319" s="20"/>
      <c r="IA319" s="20"/>
      <c r="IB319" s="20"/>
      <c r="IC319" s="20"/>
      <c r="ID319" s="20"/>
      <c r="IE319" s="20"/>
      <c r="IF319" s="20"/>
      <c r="IG319" s="20"/>
      <c r="IH319" s="20"/>
      <c r="II319" s="20"/>
      <c r="IJ319" s="20"/>
      <c r="IK319" s="20"/>
      <c r="IL319" s="20"/>
      <c r="IM319" s="20"/>
      <c r="IN319" s="20"/>
      <c r="IO319" s="20"/>
      <c r="IP319" s="20"/>
      <c r="IQ319" s="20"/>
      <c r="IR319" s="20"/>
      <c r="IS319" s="20"/>
      <c r="IT319" s="20"/>
      <c r="IU319" s="20"/>
    </row>
    <row r="320" spans="1:255" x14ac:dyDescent="0.2">
      <c r="A320" s="71"/>
      <c r="B320" s="72"/>
      <c r="C320" s="72" t="s">
        <v>616</v>
      </c>
      <c r="D320" s="73" t="s">
        <v>617</v>
      </c>
      <c r="E320" s="74">
        <v>3.12</v>
      </c>
      <c r="F320" s="75"/>
      <c r="G320" s="76" t="s">
        <v>78</v>
      </c>
      <c r="H320" s="75">
        <v>3.28</v>
      </c>
      <c r="I320" s="88">
        <v>62.244</v>
      </c>
      <c r="J320" s="77"/>
      <c r="K320" s="78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20"/>
      <c r="BH320" s="20"/>
      <c r="BI320" s="20"/>
      <c r="BJ320" s="20"/>
      <c r="BK320" s="20"/>
      <c r="BL320" s="20"/>
      <c r="BM320" s="20"/>
      <c r="BN320" s="20"/>
      <c r="BO320" s="20"/>
      <c r="BP320" s="20"/>
      <c r="BQ320" s="20"/>
      <c r="BR320" s="20"/>
      <c r="BS320" s="20"/>
      <c r="BT320" s="20"/>
      <c r="BU320" s="20"/>
      <c r="BV320" s="20"/>
      <c r="BW320" s="20"/>
      <c r="BX320" s="20"/>
      <c r="BY320" s="20"/>
      <c r="BZ320" s="20"/>
      <c r="CA320" s="20"/>
      <c r="CB320" s="20"/>
      <c r="CC320" s="20"/>
      <c r="CD320" s="20"/>
      <c r="CE320" s="20"/>
      <c r="CF320" s="20"/>
      <c r="CG320" s="20"/>
      <c r="CH320" s="20"/>
      <c r="CI320" s="20"/>
      <c r="CJ320" s="20"/>
      <c r="CK320" s="20"/>
      <c r="CL320" s="20"/>
      <c r="CM320" s="20"/>
      <c r="CN320" s="20"/>
      <c r="CO320" s="20"/>
      <c r="CP320" s="20"/>
      <c r="CQ320" s="20"/>
      <c r="CR320" s="20"/>
      <c r="CS320" s="20"/>
      <c r="CT320" s="20"/>
      <c r="CU320" s="20"/>
      <c r="CV320" s="20"/>
      <c r="CW320" s="20"/>
      <c r="CX320" s="20"/>
      <c r="CY320" s="20"/>
      <c r="CZ320" s="20"/>
      <c r="DA320" s="20"/>
      <c r="DB320" s="20"/>
      <c r="DC320" s="20"/>
      <c r="DD320" s="20"/>
      <c r="DE320" s="20"/>
      <c r="DF320" s="20"/>
      <c r="DG320" s="20"/>
      <c r="DH320" s="20"/>
      <c r="DI320" s="20"/>
      <c r="DJ320" s="20"/>
      <c r="DK320" s="20"/>
      <c r="DL320" s="20"/>
      <c r="DM320" s="20"/>
      <c r="DN320" s="20"/>
      <c r="DO320" s="20"/>
      <c r="DP320" s="20"/>
      <c r="DQ320" s="20"/>
      <c r="DR320" s="20"/>
      <c r="DS320" s="20"/>
      <c r="DT320" s="20"/>
      <c r="DU320" s="20"/>
      <c r="DV320" s="20"/>
      <c r="DW320" s="20"/>
      <c r="DX320" s="20"/>
      <c r="DY320" s="20"/>
      <c r="DZ320" s="20"/>
      <c r="EA320" s="20"/>
      <c r="EB320" s="20"/>
      <c r="EC320" s="20"/>
      <c r="ED320" s="20"/>
      <c r="EE320" s="20"/>
      <c r="EF320" s="20"/>
      <c r="EG320" s="20"/>
      <c r="EH320" s="20"/>
      <c r="EI320" s="20"/>
      <c r="EJ320" s="20"/>
      <c r="EK320" s="20"/>
      <c r="EL320" s="20"/>
      <c r="EM320" s="20"/>
      <c r="EN320" s="20"/>
      <c r="EO320" s="20"/>
      <c r="EP320" s="20"/>
      <c r="EQ320" s="20"/>
      <c r="ER320" s="20"/>
      <c r="ES320" s="20"/>
      <c r="ET320" s="20"/>
      <c r="EU320" s="20"/>
      <c r="EV320" s="20"/>
      <c r="EW320" s="20"/>
      <c r="EX320" s="20"/>
      <c r="EY320" s="20"/>
      <c r="EZ320" s="20"/>
      <c r="FA320" s="20"/>
      <c r="FB320" s="20"/>
      <c r="FC320" s="20"/>
      <c r="FD320" s="20"/>
      <c r="FE320" s="20"/>
      <c r="FF320" s="20"/>
      <c r="FG320" s="20"/>
      <c r="FH320" s="20"/>
      <c r="FI320" s="20"/>
      <c r="FJ320" s="20"/>
      <c r="FK320" s="20"/>
      <c r="FL320" s="20"/>
      <c r="FM320" s="20"/>
      <c r="FN320" s="20"/>
      <c r="FO320" s="20"/>
      <c r="FP320" s="20"/>
      <c r="FQ320" s="20"/>
      <c r="FR320" s="20"/>
      <c r="FS320" s="20"/>
      <c r="FT320" s="20"/>
      <c r="FU320" s="20"/>
      <c r="FV320" s="20"/>
      <c r="FW320" s="20"/>
      <c r="FX320" s="20"/>
      <c r="FY320" s="20"/>
      <c r="FZ320" s="20"/>
      <c r="GA320" s="20"/>
      <c r="GB320" s="20"/>
      <c r="GC320" s="20"/>
      <c r="GD320" s="20"/>
      <c r="GE320" s="20"/>
      <c r="GF320" s="20"/>
      <c r="GG320" s="20"/>
      <c r="GH320" s="20"/>
      <c r="GI320" s="20"/>
      <c r="GJ320" s="20"/>
      <c r="GK320" s="20"/>
      <c r="GL320" s="20"/>
      <c r="GM320" s="20"/>
      <c r="GN320" s="20"/>
      <c r="GO320" s="20"/>
      <c r="GP320" s="20"/>
      <c r="GQ320" s="20"/>
      <c r="GR320" s="20"/>
      <c r="GS320" s="20"/>
      <c r="GT320" s="20"/>
      <c r="GU320" s="20"/>
      <c r="GV320" s="20"/>
      <c r="GW320" s="20"/>
      <c r="GX320" s="20"/>
      <c r="GY320" s="20"/>
      <c r="GZ320" s="20"/>
      <c r="HA320" s="20"/>
      <c r="HB320" s="20"/>
      <c r="HC320" s="20"/>
      <c r="HD320" s="20"/>
      <c r="HE320" s="20"/>
      <c r="HF320" s="20"/>
      <c r="HG320" s="20"/>
      <c r="HH320" s="20"/>
      <c r="HI320" s="20"/>
      <c r="HJ320" s="20"/>
      <c r="HK320" s="20"/>
      <c r="HL320" s="20"/>
      <c r="HM320" s="20"/>
      <c r="HN320" s="20"/>
      <c r="HO320" s="20"/>
      <c r="HP320" s="20"/>
      <c r="HQ320" s="20"/>
      <c r="HR320" s="20"/>
      <c r="HS320" s="20"/>
      <c r="HT320" s="20"/>
      <c r="HU320" s="20"/>
      <c r="HV320" s="20"/>
      <c r="HW320" s="20"/>
      <c r="HX320" s="20"/>
      <c r="HY320" s="20"/>
      <c r="HZ320" s="20"/>
      <c r="IA320" s="20"/>
      <c r="IB320" s="20"/>
      <c r="IC320" s="20"/>
      <c r="ID320" s="20"/>
      <c r="IE320" s="20"/>
      <c r="IF320" s="20"/>
      <c r="IG320" s="20"/>
      <c r="IH320" s="20"/>
      <c r="II320" s="20"/>
      <c r="IJ320" s="20"/>
      <c r="IK320" s="20"/>
      <c r="IL320" s="20"/>
      <c r="IM320" s="20"/>
      <c r="IN320" s="20"/>
      <c r="IO320" s="20"/>
      <c r="IP320" s="20"/>
      <c r="IQ320" s="20"/>
      <c r="IR320" s="20"/>
      <c r="IS320" s="20"/>
      <c r="IT320" s="20"/>
      <c r="IU320" s="20"/>
    </row>
    <row r="321" spans="1:255" ht="36" x14ac:dyDescent="0.2">
      <c r="A321" s="104" t="s">
        <v>234</v>
      </c>
      <c r="B321" s="105" t="s">
        <v>35</v>
      </c>
      <c r="C321" s="106" t="s">
        <v>713</v>
      </c>
      <c r="D321" s="107" t="s">
        <v>23</v>
      </c>
      <c r="E321" s="108">
        <v>19</v>
      </c>
      <c r="F321" s="109">
        <v>20681.72</v>
      </c>
      <c r="G321" s="65"/>
      <c r="H321" s="109">
        <v>20681.72</v>
      </c>
      <c r="I321" s="110">
        <v>64103.26</v>
      </c>
      <c r="J321" s="66">
        <v>6.13</v>
      </c>
      <c r="K321" s="111">
        <v>392953</v>
      </c>
      <c r="L321" s="20"/>
      <c r="M321" s="20"/>
      <c r="N321" s="20"/>
      <c r="O321" s="20"/>
      <c r="P321" s="20"/>
      <c r="Q321" s="20"/>
      <c r="R321" s="20"/>
      <c r="S321" s="20"/>
      <c r="T321" s="20">
        <v>64103.26</v>
      </c>
      <c r="U321" s="20">
        <v>392953</v>
      </c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20"/>
      <c r="BH321" s="20"/>
      <c r="BI321" s="20"/>
      <c r="BJ321" s="20"/>
      <c r="BK321" s="20"/>
      <c r="BL321" s="20"/>
      <c r="BM321" s="20"/>
      <c r="BN321" s="20"/>
      <c r="BO321" s="20"/>
      <c r="BP321" s="20"/>
      <c r="BQ321" s="20"/>
      <c r="BR321" s="20"/>
      <c r="BS321" s="20"/>
      <c r="BT321" s="20"/>
      <c r="BU321" s="20"/>
      <c r="BV321" s="20"/>
      <c r="BW321" s="20"/>
      <c r="BX321" s="20"/>
      <c r="BY321" s="20"/>
      <c r="BZ321" s="20"/>
      <c r="CA321" s="20"/>
      <c r="CB321" s="20"/>
      <c r="CC321" s="20"/>
      <c r="CD321" s="20"/>
      <c r="CE321" s="20"/>
      <c r="CF321" s="20"/>
      <c r="CG321" s="20"/>
      <c r="CH321" s="20"/>
      <c r="CI321" s="20"/>
      <c r="CJ321" s="20"/>
      <c r="CK321" s="20"/>
      <c r="CL321" s="20"/>
      <c r="CM321" s="20"/>
      <c r="CN321" s="20"/>
      <c r="CO321" s="20"/>
      <c r="CP321" s="20"/>
      <c r="CQ321" s="20"/>
      <c r="CR321" s="20"/>
      <c r="CS321" s="20"/>
      <c r="CT321" s="20"/>
      <c r="CU321" s="20"/>
      <c r="CV321" s="20">
        <v>3</v>
      </c>
      <c r="CW321" s="20"/>
      <c r="CX321" s="20"/>
      <c r="CY321" s="20"/>
      <c r="CZ321" s="20"/>
      <c r="DA321" s="20"/>
      <c r="DB321" s="20"/>
      <c r="DC321" s="20"/>
      <c r="DD321" s="20"/>
      <c r="DE321" s="20"/>
      <c r="DF321" s="20">
        <v>392953</v>
      </c>
      <c r="DG321" s="20"/>
      <c r="DH321" s="20"/>
      <c r="DI321" s="20"/>
      <c r="DJ321" s="20"/>
      <c r="DK321" s="20"/>
      <c r="DL321" s="20"/>
      <c r="DM321" s="20"/>
      <c r="DN321" s="20">
        <v>64103.26</v>
      </c>
      <c r="DO321" s="20"/>
      <c r="DP321" s="20">
        <v>392953</v>
      </c>
      <c r="DQ321" s="20"/>
      <c r="DR321" s="20"/>
      <c r="DS321" s="20"/>
      <c r="DT321" s="20"/>
      <c r="DU321" s="20"/>
      <c r="DV321" s="20"/>
      <c r="DW321" s="20"/>
      <c r="DX321" s="20"/>
      <c r="DY321" s="20"/>
      <c r="DZ321" s="20"/>
      <c r="EA321" s="20"/>
      <c r="EB321" s="20"/>
      <c r="EC321" s="20"/>
      <c r="ED321" s="20"/>
      <c r="EE321" s="20"/>
      <c r="EF321" s="20"/>
      <c r="EG321" s="20"/>
      <c r="EH321" s="20"/>
      <c r="EI321" s="20"/>
      <c r="EJ321" s="20"/>
      <c r="EK321" s="20"/>
      <c r="EL321" s="20"/>
      <c r="EM321" s="20"/>
      <c r="EN321" s="20"/>
      <c r="EO321" s="20"/>
      <c r="EP321" s="20"/>
      <c r="EQ321" s="20"/>
      <c r="ER321" s="20"/>
      <c r="ES321" s="20"/>
      <c r="ET321" s="20"/>
      <c r="EU321" s="20"/>
      <c r="EV321" s="20"/>
      <c r="EW321" s="20"/>
      <c r="EX321" s="20"/>
      <c r="EY321" s="20"/>
      <c r="EZ321" s="20"/>
      <c r="FA321" s="20"/>
      <c r="FB321" s="20"/>
      <c r="FC321" s="20"/>
      <c r="FD321" s="20"/>
      <c r="FE321" s="20"/>
      <c r="FF321" s="20"/>
      <c r="FG321" s="20"/>
      <c r="FH321" s="20"/>
      <c r="FI321" s="20"/>
      <c r="FJ321" s="20"/>
      <c r="FK321" s="20"/>
      <c r="FL321" s="20"/>
      <c r="FM321" s="20"/>
      <c r="FN321" s="20"/>
      <c r="FO321" s="20"/>
      <c r="FP321" s="20"/>
      <c r="FQ321" s="20"/>
      <c r="FR321" s="20"/>
      <c r="FS321" s="20"/>
      <c r="FT321" s="20"/>
      <c r="FU321" s="20"/>
      <c r="FV321" s="20"/>
      <c r="FW321" s="20"/>
      <c r="FX321" s="20"/>
      <c r="FY321" s="20"/>
      <c r="FZ321" s="20"/>
      <c r="GA321" s="20"/>
      <c r="GB321" s="20"/>
      <c r="GC321" s="20"/>
      <c r="GD321" s="20"/>
      <c r="GE321" s="20"/>
      <c r="GF321" s="20"/>
      <c r="GG321" s="20"/>
      <c r="GH321" s="20"/>
      <c r="GI321" s="20"/>
      <c r="GJ321" s="20"/>
      <c r="GK321" s="20"/>
      <c r="GL321" s="20"/>
      <c r="GM321" s="20"/>
      <c r="GN321" s="20">
        <v>64103.26</v>
      </c>
      <c r="GO321" s="20"/>
      <c r="GP321" s="20">
        <v>64103.26</v>
      </c>
      <c r="GQ321" s="20"/>
      <c r="GR321" s="20"/>
      <c r="GS321" s="20"/>
      <c r="GT321" s="20">
        <v>64103.26</v>
      </c>
      <c r="GU321" s="20"/>
      <c r="GV321" s="20">
        <v>64103.26</v>
      </c>
      <c r="GW321" s="20"/>
      <c r="GX321" s="20"/>
      <c r="GY321" s="20"/>
      <c r="GZ321" s="20"/>
      <c r="HA321" s="20"/>
      <c r="HB321" s="20"/>
      <c r="HC321" s="20"/>
      <c r="HD321" s="20">
        <v>64103.26</v>
      </c>
      <c r="HE321" s="20"/>
      <c r="HF321" s="20"/>
      <c r="HG321" s="20"/>
      <c r="HH321" s="20"/>
      <c r="HI321" s="20"/>
      <c r="HJ321" s="20"/>
      <c r="HK321" s="20"/>
      <c r="HL321" s="20"/>
      <c r="HM321" s="20"/>
      <c r="HN321" s="20"/>
      <c r="HO321" s="20"/>
      <c r="HP321" s="20"/>
      <c r="HQ321" s="20"/>
      <c r="HR321" s="20">
        <v>64103.26</v>
      </c>
      <c r="HS321" s="20"/>
      <c r="HT321" s="20"/>
      <c r="HU321" s="20"/>
      <c r="HV321" s="20"/>
      <c r="HW321" s="20"/>
      <c r="HX321" s="20"/>
      <c r="HY321" s="20"/>
      <c r="HZ321" s="20">
        <v>64103.26</v>
      </c>
      <c r="IA321" s="20"/>
      <c r="IB321" s="20"/>
      <c r="IC321" s="20"/>
      <c r="ID321" s="20"/>
      <c r="IE321" s="20"/>
      <c r="IF321" s="20"/>
      <c r="IG321" s="20"/>
      <c r="IH321" s="20"/>
      <c r="II321" s="20"/>
      <c r="IJ321" s="20"/>
      <c r="IK321" s="20"/>
      <c r="IL321" s="20"/>
      <c r="IM321" s="20"/>
      <c r="IN321" s="20"/>
      <c r="IO321" s="20"/>
      <c r="IP321" s="20"/>
      <c r="IQ321" s="20"/>
      <c r="IR321" s="20"/>
      <c r="IS321" s="20"/>
      <c r="IT321" s="20"/>
      <c r="IU321" s="20"/>
    </row>
    <row r="322" spans="1:255" x14ac:dyDescent="0.2">
      <c r="A322" s="89"/>
      <c r="B322" s="103" t="s">
        <v>619</v>
      </c>
      <c r="C322" s="103" t="s">
        <v>714</v>
      </c>
      <c r="D322" s="29"/>
      <c r="E322" s="29"/>
      <c r="F322" s="29"/>
      <c r="G322" s="29"/>
      <c r="H322" s="29"/>
      <c r="I322" s="29"/>
      <c r="J322" s="29"/>
      <c r="K322" s="90"/>
    </row>
    <row r="323" spans="1:255" ht="13.5" thickBot="1" x14ac:dyDescent="0.25">
      <c r="A323" s="114"/>
      <c r="B323" s="115"/>
      <c r="C323" s="115" t="s">
        <v>621</v>
      </c>
      <c r="D323" s="115"/>
      <c r="E323" s="115"/>
      <c r="F323" s="115"/>
      <c r="G323" s="115"/>
      <c r="H323" s="194">
        <v>64103.26</v>
      </c>
      <c r="I323" s="195"/>
      <c r="J323" s="194">
        <v>392953</v>
      </c>
      <c r="K323" s="196"/>
      <c r="L323" s="102"/>
      <c r="M323" s="102"/>
      <c r="N323" s="102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20"/>
      <c r="BH323" s="20"/>
      <c r="BI323" s="20"/>
      <c r="BJ323" s="20"/>
      <c r="BK323" s="20"/>
      <c r="BL323" s="20"/>
      <c r="BM323" s="20"/>
      <c r="BN323" s="20"/>
      <c r="BO323" s="20"/>
      <c r="BP323" s="20"/>
      <c r="BQ323" s="20"/>
      <c r="BR323" s="20"/>
      <c r="BS323" s="20"/>
      <c r="BT323" s="20"/>
      <c r="BU323" s="20"/>
      <c r="BV323" s="20"/>
      <c r="BW323" s="20"/>
      <c r="BX323" s="20"/>
      <c r="BY323" s="20"/>
      <c r="BZ323" s="20"/>
      <c r="CA323" s="20"/>
      <c r="CB323" s="20"/>
      <c r="CC323" s="20"/>
      <c r="CD323" s="20"/>
      <c r="CE323" s="20"/>
      <c r="CF323" s="20"/>
      <c r="CG323" s="20"/>
      <c r="CH323" s="20"/>
      <c r="CI323" s="20"/>
      <c r="CJ323" s="20"/>
      <c r="CK323" s="20"/>
      <c r="CL323" s="20"/>
      <c r="CM323" s="20"/>
      <c r="CN323" s="20"/>
      <c r="CO323" s="20"/>
      <c r="CP323" s="20"/>
      <c r="CQ323" s="20"/>
      <c r="CR323" s="20"/>
      <c r="CS323" s="20"/>
      <c r="CT323" s="20"/>
      <c r="CU323" s="20"/>
      <c r="CV323" s="20"/>
      <c r="CW323" s="20"/>
      <c r="CX323" s="20"/>
      <c r="CY323" s="20"/>
      <c r="CZ323" s="20"/>
      <c r="DA323" s="20"/>
      <c r="DB323" s="20"/>
      <c r="DC323" s="20"/>
      <c r="DD323" s="20"/>
      <c r="DE323" s="20"/>
      <c r="DF323" s="20"/>
      <c r="DG323" s="20"/>
      <c r="DH323" s="20"/>
      <c r="DI323" s="20"/>
      <c r="DJ323" s="20"/>
      <c r="DK323" s="20"/>
      <c r="DL323" s="20"/>
      <c r="DM323" s="20"/>
      <c r="DN323" s="20"/>
      <c r="DO323" s="20"/>
      <c r="DP323" s="20"/>
      <c r="DQ323" s="20"/>
      <c r="DR323" s="20"/>
      <c r="DS323" s="20"/>
      <c r="DT323" s="20"/>
      <c r="DU323" s="20"/>
      <c r="DV323" s="20"/>
      <c r="DW323" s="20"/>
      <c r="DX323" s="20"/>
      <c r="DY323" s="20"/>
      <c r="DZ323" s="20"/>
      <c r="EA323" s="20"/>
      <c r="EB323" s="20"/>
      <c r="EC323" s="20"/>
      <c r="ED323" s="20"/>
      <c r="EE323" s="20"/>
      <c r="EF323" s="20"/>
      <c r="EG323" s="20"/>
      <c r="EH323" s="20"/>
      <c r="EI323" s="20"/>
      <c r="EJ323" s="20"/>
      <c r="EK323" s="20"/>
      <c r="EL323" s="20"/>
      <c r="EM323" s="20"/>
      <c r="EN323" s="20"/>
      <c r="EO323" s="20"/>
      <c r="EP323" s="20"/>
      <c r="EQ323" s="20"/>
      <c r="ER323" s="20"/>
      <c r="ES323" s="20"/>
      <c r="ET323" s="20"/>
      <c r="EU323" s="20"/>
      <c r="EV323" s="20"/>
      <c r="EW323" s="20"/>
      <c r="EX323" s="20"/>
      <c r="EY323" s="20"/>
      <c r="EZ323" s="20"/>
      <c r="FA323" s="20"/>
      <c r="FB323" s="20"/>
      <c r="FC323" s="20"/>
      <c r="FD323" s="20"/>
      <c r="FE323" s="20"/>
      <c r="FF323" s="20"/>
      <c r="FG323" s="20"/>
      <c r="FH323" s="20"/>
      <c r="FI323" s="20"/>
      <c r="FJ323" s="20"/>
      <c r="FK323" s="20"/>
      <c r="FL323" s="20"/>
      <c r="FM323" s="20"/>
      <c r="FN323" s="20"/>
      <c r="FO323" s="20"/>
      <c r="FP323" s="20"/>
      <c r="FQ323" s="20"/>
      <c r="FR323" s="20"/>
      <c r="FS323" s="20"/>
      <c r="FT323" s="20"/>
      <c r="FU323" s="20"/>
      <c r="FV323" s="20"/>
      <c r="FW323" s="20"/>
      <c r="FX323" s="20"/>
      <c r="FY323" s="20"/>
      <c r="FZ323" s="20"/>
      <c r="GA323" s="20"/>
      <c r="GB323" s="20"/>
      <c r="GC323" s="20"/>
      <c r="GD323" s="20"/>
      <c r="GE323" s="20"/>
      <c r="GF323" s="20"/>
      <c r="GG323" s="20"/>
      <c r="GH323" s="20"/>
      <c r="GI323" s="20"/>
      <c r="GJ323" s="20"/>
      <c r="GK323" s="20"/>
      <c r="GL323" s="20"/>
      <c r="GM323" s="20"/>
      <c r="GN323" s="20"/>
      <c r="GO323" s="20"/>
      <c r="GP323" s="20"/>
      <c r="GQ323" s="20"/>
      <c r="GR323" s="20"/>
      <c r="GS323" s="20"/>
      <c r="GT323" s="20"/>
      <c r="GU323" s="20"/>
      <c r="GV323" s="20"/>
      <c r="GW323" s="20"/>
      <c r="GX323" s="20"/>
      <c r="GY323" s="20"/>
      <c r="GZ323" s="20"/>
      <c r="HA323" s="20"/>
      <c r="HB323" s="20"/>
      <c r="HC323" s="20"/>
      <c r="HD323" s="20"/>
      <c r="HE323" s="20"/>
      <c r="HF323" s="20"/>
      <c r="HG323" s="20"/>
      <c r="HH323" s="20"/>
      <c r="HI323" s="20"/>
      <c r="HJ323" s="20"/>
      <c r="HK323" s="20"/>
      <c r="HL323" s="20"/>
      <c r="HM323" s="20"/>
      <c r="HN323" s="20"/>
      <c r="HO323" s="20"/>
      <c r="HP323" s="20"/>
      <c r="HQ323" s="20"/>
      <c r="HR323" s="20"/>
      <c r="HS323" s="20"/>
      <c r="HT323" s="20"/>
      <c r="HU323" s="20"/>
      <c r="HV323" s="20"/>
      <c r="HW323" s="20"/>
      <c r="HX323" s="20"/>
      <c r="HY323" s="20"/>
      <c r="HZ323" s="20"/>
      <c r="IA323" s="20"/>
      <c r="IB323" s="20"/>
      <c r="IC323" s="20"/>
      <c r="ID323" s="20"/>
      <c r="IE323" s="20"/>
      <c r="IF323" s="20"/>
      <c r="IG323" s="20"/>
      <c r="IH323" s="20"/>
      <c r="II323" s="20"/>
      <c r="IJ323" s="20"/>
      <c r="IK323" s="20"/>
      <c r="IL323" s="20"/>
      <c r="IM323" s="20"/>
      <c r="IN323" s="20"/>
      <c r="IO323" s="20"/>
      <c r="IP323" s="20"/>
      <c r="IQ323" s="20"/>
      <c r="IR323" s="20"/>
      <c r="IS323" s="20"/>
      <c r="IT323" s="20"/>
      <c r="IU323" s="20"/>
    </row>
    <row r="324" spans="1:255" x14ac:dyDescent="0.2">
      <c r="A324" s="113"/>
      <c r="B324" s="112"/>
      <c r="C324" s="112" t="s">
        <v>622</v>
      </c>
      <c r="D324" s="112"/>
      <c r="E324" s="112"/>
      <c r="F324" s="112"/>
      <c r="G324" s="112"/>
      <c r="H324" s="185">
        <v>66715.14</v>
      </c>
      <c r="I324" s="186"/>
      <c r="J324" s="185">
        <v>457605</v>
      </c>
      <c r="K324" s="187"/>
      <c r="O324" s="20"/>
      <c r="P324" s="20"/>
      <c r="Q324" s="20"/>
      <c r="R324" s="20">
        <v>66715.14</v>
      </c>
      <c r="S324" s="20">
        <v>457605</v>
      </c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20"/>
      <c r="BH324" s="20"/>
      <c r="BI324" s="20"/>
      <c r="BJ324" s="20"/>
      <c r="BK324" s="20"/>
      <c r="BL324" s="20"/>
      <c r="BM324" s="20"/>
      <c r="BN324" s="20"/>
      <c r="BO324" s="20"/>
      <c r="BP324" s="20"/>
      <c r="BQ324" s="20"/>
      <c r="BR324" s="20"/>
      <c r="BS324" s="20"/>
      <c r="BT324" s="20"/>
      <c r="BU324" s="20"/>
      <c r="BV324" s="20"/>
      <c r="BW324" s="20"/>
      <c r="BX324" s="20"/>
      <c r="BY324" s="20"/>
      <c r="BZ324" s="20"/>
      <c r="CA324" s="20"/>
      <c r="CB324" s="20"/>
      <c r="CC324" s="20"/>
      <c r="CD324" s="20"/>
      <c r="CE324" s="20"/>
      <c r="CF324" s="20"/>
      <c r="CG324" s="20"/>
      <c r="CH324" s="20"/>
      <c r="CI324" s="20"/>
      <c r="CJ324" s="20"/>
      <c r="CK324" s="20"/>
      <c r="CL324" s="20"/>
      <c r="CM324" s="20"/>
      <c r="CN324" s="20"/>
      <c r="CO324" s="20"/>
      <c r="CP324" s="20"/>
      <c r="CQ324" s="20"/>
      <c r="CR324" s="20"/>
      <c r="CS324" s="20"/>
      <c r="CT324" s="20"/>
      <c r="CU324" s="20"/>
      <c r="CV324" s="20"/>
      <c r="CW324" s="20"/>
      <c r="CX324" s="20"/>
      <c r="CY324" s="20"/>
      <c r="CZ324" s="20"/>
      <c r="DA324" s="20"/>
      <c r="DB324" s="20"/>
      <c r="DC324" s="20"/>
      <c r="DD324" s="20"/>
      <c r="DE324" s="20"/>
      <c r="DF324" s="20"/>
      <c r="DG324" s="20"/>
      <c r="DH324" s="20"/>
      <c r="DI324" s="20"/>
      <c r="DJ324" s="20"/>
      <c r="DK324" s="20"/>
      <c r="DL324" s="20"/>
      <c r="DM324" s="20"/>
      <c r="DN324" s="20"/>
      <c r="DO324" s="20"/>
      <c r="DP324" s="20"/>
      <c r="DQ324" s="20"/>
      <c r="DR324" s="20"/>
      <c r="DS324" s="20"/>
      <c r="DT324" s="20"/>
      <c r="DU324" s="20"/>
      <c r="DV324" s="20"/>
      <c r="DW324" s="20"/>
      <c r="DX324" s="20"/>
      <c r="DY324" s="20"/>
      <c r="DZ324" s="20"/>
      <c r="EA324" s="20"/>
      <c r="EB324" s="20"/>
      <c r="EC324" s="20"/>
      <c r="ED324" s="20"/>
      <c r="EE324" s="20"/>
      <c r="EF324" s="20"/>
      <c r="EG324" s="20"/>
      <c r="EH324" s="20"/>
      <c r="EI324" s="20"/>
      <c r="EJ324" s="20"/>
      <c r="EK324" s="20"/>
      <c r="EL324" s="20"/>
      <c r="EM324" s="20"/>
      <c r="EN324" s="20"/>
      <c r="EO324" s="20"/>
      <c r="EP324" s="20"/>
      <c r="EQ324" s="20"/>
      <c r="ER324" s="20"/>
      <c r="ES324" s="20"/>
      <c r="ET324" s="20"/>
      <c r="EU324" s="20"/>
      <c r="EV324" s="20"/>
      <c r="EW324" s="20"/>
      <c r="EX324" s="20"/>
      <c r="EY324" s="20"/>
      <c r="EZ324" s="20"/>
      <c r="FA324" s="20"/>
      <c r="FB324" s="20"/>
      <c r="FC324" s="20"/>
      <c r="FD324" s="20"/>
      <c r="FE324" s="20"/>
      <c r="FF324" s="20"/>
      <c r="FG324" s="20"/>
      <c r="FH324" s="20"/>
      <c r="FI324" s="20"/>
      <c r="FJ324" s="20"/>
      <c r="FK324" s="20"/>
      <c r="FL324" s="20"/>
      <c r="FM324" s="20"/>
      <c r="FN324" s="20"/>
      <c r="FO324" s="20"/>
      <c r="FP324" s="20"/>
      <c r="FQ324" s="20"/>
      <c r="FR324" s="20"/>
      <c r="FS324" s="20"/>
      <c r="FT324" s="20"/>
      <c r="FU324" s="20"/>
      <c r="FV324" s="20"/>
      <c r="FW324" s="20"/>
      <c r="FX324" s="20"/>
      <c r="FY324" s="20"/>
      <c r="FZ324" s="20"/>
      <c r="GA324" s="20"/>
      <c r="GB324" s="20"/>
      <c r="GC324" s="20"/>
      <c r="GD324" s="20"/>
      <c r="GE324" s="20"/>
      <c r="GF324" s="20"/>
      <c r="GG324" s="20"/>
      <c r="GH324" s="20"/>
      <c r="GI324" s="20"/>
      <c r="GJ324" s="20"/>
      <c r="GK324" s="20"/>
      <c r="GL324" s="20"/>
      <c r="GM324" s="20"/>
      <c r="GN324" s="20"/>
      <c r="GO324" s="20"/>
      <c r="GP324" s="20"/>
      <c r="GQ324" s="20"/>
      <c r="GR324" s="20"/>
      <c r="GS324" s="20"/>
      <c r="GT324" s="20"/>
      <c r="GU324" s="20"/>
      <c r="GV324" s="20"/>
      <c r="GW324" s="20"/>
      <c r="GX324" s="20"/>
      <c r="GY324" s="20"/>
      <c r="GZ324" s="20"/>
      <c r="HA324" s="20">
        <v>66715.14</v>
      </c>
      <c r="HB324" s="20"/>
      <c r="HC324" s="20"/>
      <c r="HD324" s="20"/>
      <c r="HE324" s="20"/>
      <c r="HF324" s="20"/>
      <c r="HG324" s="20"/>
      <c r="HH324" s="20"/>
      <c r="HI324" s="20"/>
      <c r="HJ324" s="20"/>
      <c r="HK324" s="20"/>
      <c r="HL324" s="20"/>
      <c r="HM324" s="20"/>
      <c r="HN324" s="20"/>
      <c r="HO324" s="20"/>
      <c r="HP324" s="20"/>
      <c r="HQ324" s="20"/>
      <c r="HR324" s="20"/>
      <c r="HS324" s="20"/>
      <c r="HT324" s="20"/>
      <c r="HU324" s="20"/>
      <c r="HV324" s="20"/>
      <c r="HW324" s="20"/>
      <c r="HX324" s="20"/>
      <c r="HY324" s="20"/>
      <c r="HZ324" s="20"/>
      <c r="IA324" s="20"/>
      <c r="IB324" s="20"/>
      <c r="IC324" s="20"/>
      <c r="ID324" s="20"/>
      <c r="IE324" s="20"/>
      <c r="IF324" s="20"/>
      <c r="IG324" s="20"/>
      <c r="IH324" s="20"/>
      <c r="II324" s="20"/>
      <c r="IJ324" s="20"/>
      <c r="IK324" s="20"/>
      <c r="IL324" s="20"/>
      <c r="IM324" s="20"/>
      <c r="IN324" s="20"/>
      <c r="IO324" s="20"/>
      <c r="IP324" s="20"/>
      <c r="IQ324" s="20"/>
      <c r="IR324" s="20"/>
      <c r="IS324" s="20"/>
      <c r="IT324" s="20"/>
      <c r="IU324" s="20"/>
    </row>
    <row r="325" spans="1:255" x14ac:dyDescent="0.2">
      <c r="A325" s="70"/>
      <c r="B325" s="69"/>
      <c r="C325" s="69"/>
      <c r="D325" s="69"/>
      <c r="E325" s="69"/>
      <c r="F325" s="69"/>
      <c r="G325" s="69"/>
      <c r="H325" s="188"/>
      <c r="I325" s="189"/>
      <c r="J325" s="188"/>
      <c r="K325" s="190"/>
    </row>
    <row r="326" spans="1:255" ht="48" x14ac:dyDescent="0.2">
      <c r="A326" s="116">
        <v>15</v>
      </c>
      <c r="B326" s="123" t="s">
        <v>238</v>
      </c>
      <c r="C326" s="117" t="s">
        <v>715</v>
      </c>
      <c r="D326" s="118" t="s">
        <v>23</v>
      </c>
      <c r="E326" s="119">
        <v>1</v>
      </c>
      <c r="F326" s="120">
        <v>48.019999999999996</v>
      </c>
      <c r="G326" s="124" t="s">
        <v>6</v>
      </c>
      <c r="H326" s="120"/>
      <c r="I326" s="121">
        <v>57.789999999999992</v>
      </c>
      <c r="J326" s="97"/>
      <c r="K326" s="122">
        <v>1882</v>
      </c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20"/>
      <c r="BH326" s="20"/>
      <c r="BI326" s="20"/>
      <c r="BJ326" s="20"/>
      <c r="BK326" s="20"/>
      <c r="BL326" s="20"/>
      <c r="BM326" s="20"/>
      <c r="BN326" s="20"/>
      <c r="BO326" s="20"/>
      <c r="BP326" s="20"/>
      <c r="BQ326" s="20"/>
      <c r="BR326" s="20"/>
      <c r="BS326" s="20"/>
      <c r="BT326" s="20"/>
      <c r="BU326" s="20"/>
      <c r="BV326" s="20"/>
      <c r="BW326" s="20"/>
      <c r="BX326" s="20"/>
      <c r="BY326" s="20"/>
      <c r="BZ326" s="20"/>
      <c r="CA326" s="20"/>
      <c r="CB326" s="20"/>
      <c r="CC326" s="20"/>
      <c r="CD326" s="20"/>
      <c r="CE326" s="20"/>
      <c r="CF326" s="20"/>
      <c r="CG326" s="20"/>
      <c r="CH326" s="20"/>
      <c r="CI326" s="20"/>
      <c r="CJ326" s="20"/>
      <c r="CK326" s="20"/>
      <c r="CL326" s="20"/>
      <c r="CM326" s="20"/>
      <c r="CN326" s="20"/>
      <c r="CO326" s="20"/>
      <c r="CP326" s="20"/>
      <c r="CQ326" s="20"/>
      <c r="CR326" s="20"/>
      <c r="CS326" s="20"/>
      <c r="CT326" s="20"/>
      <c r="CU326" s="20"/>
      <c r="CV326" s="20"/>
      <c r="CW326" s="20"/>
      <c r="CX326" s="20"/>
      <c r="CY326" s="20"/>
      <c r="CZ326" s="20"/>
      <c r="DA326" s="20"/>
      <c r="DB326" s="20"/>
      <c r="DC326" s="20"/>
      <c r="DD326" s="20"/>
      <c r="DE326" s="20"/>
      <c r="DF326" s="20"/>
      <c r="DG326" s="20"/>
      <c r="DH326" s="20"/>
      <c r="DI326" s="20"/>
      <c r="DJ326" s="20"/>
      <c r="DK326" s="20"/>
      <c r="DL326" s="20"/>
      <c r="DM326" s="20"/>
      <c r="DN326" s="20"/>
      <c r="DO326" s="20"/>
      <c r="DP326" s="20"/>
      <c r="DQ326" s="20"/>
      <c r="DR326" s="20"/>
      <c r="DS326" s="20"/>
      <c r="DT326" s="20"/>
      <c r="DU326" s="20"/>
      <c r="DV326" s="20"/>
      <c r="DW326" s="20"/>
      <c r="DX326" s="20"/>
      <c r="DY326" s="20"/>
      <c r="DZ326" s="20"/>
      <c r="EA326" s="20"/>
      <c r="EB326" s="20"/>
      <c r="EC326" s="20"/>
      <c r="ED326" s="20"/>
      <c r="EE326" s="20"/>
      <c r="EF326" s="20"/>
      <c r="EG326" s="20"/>
      <c r="EH326" s="20"/>
      <c r="EI326" s="20"/>
      <c r="EJ326" s="20"/>
      <c r="EK326" s="20"/>
      <c r="EL326" s="20"/>
      <c r="EM326" s="20"/>
      <c r="EN326" s="20"/>
      <c r="EO326" s="20"/>
      <c r="EP326" s="20"/>
      <c r="EQ326" s="20"/>
      <c r="ER326" s="20"/>
      <c r="ES326" s="20"/>
      <c r="ET326" s="20"/>
      <c r="EU326" s="20"/>
      <c r="EV326" s="20"/>
      <c r="EW326" s="20"/>
      <c r="EX326" s="20"/>
      <c r="EY326" s="20"/>
      <c r="EZ326" s="20"/>
      <c r="FA326" s="20"/>
      <c r="FB326" s="20"/>
      <c r="FC326" s="20"/>
      <c r="FD326" s="20"/>
      <c r="FE326" s="20"/>
      <c r="FF326" s="20"/>
      <c r="FG326" s="20"/>
      <c r="FH326" s="20"/>
      <c r="FI326" s="20"/>
      <c r="FJ326" s="20"/>
      <c r="FK326" s="20"/>
      <c r="FL326" s="20"/>
      <c r="FM326" s="20"/>
      <c r="FN326" s="20"/>
      <c r="FO326" s="20"/>
      <c r="FP326" s="20"/>
      <c r="FQ326" s="20"/>
      <c r="FR326" s="20"/>
      <c r="FS326" s="20"/>
      <c r="FT326" s="20"/>
      <c r="FU326" s="20"/>
      <c r="FV326" s="20"/>
      <c r="FW326" s="20"/>
      <c r="FX326" s="20"/>
      <c r="FY326" s="20"/>
      <c r="FZ326" s="20"/>
      <c r="GA326" s="20"/>
      <c r="GB326" s="20"/>
      <c r="GC326" s="20"/>
      <c r="GD326" s="20"/>
      <c r="GE326" s="20"/>
      <c r="GF326" s="20"/>
      <c r="GG326" s="20"/>
      <c r="GH326" s="20"/>
      <c r="GI326" s="20"/>
      <c r="GJ326" s="20"/>
      <c r="GK326" s="20"/>
      <c r="GL326" s="20"/>
      <c r="GM326" s="20"/>
      <c r="GN326" s="20"/>
      <c r="GO326" s="20"/>
      <c r="GP326" s="20"/>
      <c r="GQ326" s="20"/>
      <c r="GR326" s="20"/>
      <c r="GS326" s="20"/>
      <c r="GT326" s="20"/>
      <c r="GU326" s="20"/>
      <c r="GV326" s="20"/>
      <c r="GW326" s="20"/>
      <c r="GX326" s="20"/>
      <c r="GY326" s="20"/>
      <c r="GZ326" s="20"/>
      <c r="HA326" s="20"/>
      <c r="HB326" s="20"/>
      <c r="HC326" s="20"/>
      <c r="HD326" s="20"/>
      <c r="HE326" s="20"/>
      <c r="HF326" s="20"/>
      <c r="HG326" s="20"/>
      <c r="HH326" s="20"/>
      <c r="HI326" s="20"/>
      <c r="HJ326" s="20"/>
      <c r="HK326" s="20"/>
      <c r="HL326" s="20"/>
      <c r="HM326" s="20"/>
      <c r="HN326" s="20"/>
      <c r="HO326" s="20"/>
      <c r="HP326" s="20"/>
      <c r="HQ326" s="20"/>
      <c r="HR326" s="20"/>
      <c r="HS326" s="20"/>
      <c r="HT326" s="20"/>
      <c r="HU326" s="20"/>
      <c r="HV326" s="20"/>
      <c r="HW326" s="20"/>
      <c r="HX326" s="20"/>
      <c r="HY326" s="20"/>
      <c r="HZ326" s="20"/>
      <c r="IA326" s="20"/>
      <c r="IB326" s="20"/>
      <c r="IC326" s="20"/>
      <c r="ID326" s="20"/>
      <c r="IE326" s="20"/>
      <c r="IF326" s="20"/>
      <c r="IG326" s="20"/>
      <c r="IH326" s="20"/>
      <c r="II326" s="20"/>
      <c r="IJ326" s="20"/>
      <c r="IK326" s="20"/>
      <c r="IL326" s="20"/>
      <c r="IM326" s="20"/>
      <c r="IN326" s="20"/>
      <c r="IO326" s="20"/>
      <c r="IP326" s="20"/>
      <c r="IQ326" s="20"/>
      <c r="IR326" s="20"/>
      <c r="IS326" s="20"/>
      <c r="IT326" s="20"/>
      <c r="IU326" s="20"/>
    </row>
    <row r="327" spans="1:255" x14ac:dyDescent="0.2">
      <c r="A327" s="60"/>
      <c r="B327" s="61"/>
      <c r="C327" s="61" t="s">
        <v>609</v>
      </c>
      <c r="D327" s="62"/>
      <c r="E327" s="63"/>
      <c r="F327" s="64">
        <v>17.940000000000001</v>
      </c>
      <c r="G327" s="65" t="s">
        <v>78</v>
      </c>
      <c r="H327" s="64">
        <v>18.84</v>
      </c>
      <c r="I327" s="64">
        <v>18.84</v>
      </c>
      <c r="J327" s="66">
        <v>33.39</v>
      </c>
      <c r="K327" s="67">
        <v>629</v>
      </c>
      <c r="O327" s="20"/>
      <c r="P327" s="20"/>
      <c r="Q327" s="20"/>
      <c r="R327" s="20"/>
      <c r="S327" s="20"/>
      <c r="T327" s="20">
        <v>18.84</v>
      </c>
      <c r="U327" s="20">
        <v>629</v>
      </c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20"/>
      <c r="BH327" s="20"/>
      <c r="BI327" s="20"/>
      <c r="BJ327" s="20"/>
      <c r="BK327" s="20"/>
      <c r="BL327" s="20"/>
      <c r="BM327" s="20"/>
      <c r="BN327" s="20"/>
      <c r="BO327" s="20"/>
      <c r="BP327" s="20"/>
      <c r="BQ327" s="20"/>
      <c r="BR327" s="20"/>
      <c r="BS327" s="20"/>
      <c r="BT327" s="20"/>
      <c r="BU327" s="20"/>
      <c r="BV327" s="20"/>
      <c r="BW327" s="20"/>
      <c r="BX327" s="20"/>
      <c r="BY327" s="20"/>
      <c r="BZ327" s="20"/>
      <c r="CA327" s="20"/>
      <c r="CB327" s="20"/>
      <c r="CC327" s="20"/>
      <c r="CD327" s="20"/>
      <c r="CE327" s="20"/>
      <c r="CF327" s="20"/>
      <c r="CG327" s="20"/>
      <c r="CH327" s="20"/>
      <c r="CI327" s="20"/>
      <c r="CJ327" s="20"/>
      <c r="CK327" s="20"/>
      <c r="CL327" s="20"/>
      <c r="CM327" s="20"/>
      <c r="CN327" s="20"/>
      <c r="CO327" s="20"/>
      <c r="CP327" s="20"/>
      <c r="CQ327" s="20"/>
      <c r="CR327" s="20"/>
      <c r="CS327" s="20"/>
      <c r="CT327" s="20"/>
      <c r="CU327" s="20"/>
      <c r="CV327" s="20">
        <v>1</v>
      </c>
      <c r="CW327" s="20"/>
      <c r="CX327" s="20"/>
      <c r="CY327" s="20"/>
      <c r="CZ327" s="20"/>
      <c r="DA327" s="20"/>
      <c r="DB327" s="20"/>
      <c r="DC327" s="20"/>
      <c r="DD327" s="20"/>
      <c r="DE327" s="20"/>
      <c r="DF327" s="20"/>
      <c r="DG327" s="20">
        <v>629</v>
      </c>
      <c r="DH327" s="20">
        <v>1</v>
      </c>
      <c r="DI327" s="20"/>
      <c r="DJ327" s="20"/>
      <c r="DK327" s="20"/>
      <c r="DL327" s="20"/>
      <c r="DM327" s="20"/>
      <c r="DN327" s="20"/>
      <c r="DO327" s="20"/>
      <c r="DP327" s="20"/>
      <c r="DQ327" s="20">
        <v>18.84</v>
      </c>
      <c r="DR327" s="20"/>
      <c r="DS327" s="20">
        <v>629</v>
      </c>
      <c r="DT327" s="20"/>
      <c r="DU327" s="20"/>
      <c r="DV327" s="20"/>
      <c r="DW327" s="20"/>
      <c r="DX327" s="20"/>
      <c r="DY327" s="20"/>
      <c r="DZ327" s="20"/>
      <c r="EA327" s="20"/>
      <c r="EB327" s="20"/>
      <c r="EC327" s="20"/>
      <c r="ED327" s="20"/>
      <c r="EE327" s="20"/>
      <c r="EF327" s="20"/>
      <c r="EG327" s="20"/>
      <c r="EH327" s="20"/>
      <c r="EI327" s="20"/>
      <c r="EJ327" s="20"/>
      <c r="EK327" s="20"/>
      <c r="EL327" s="20"/>
      <c r="EM327" s="20"/>
      <c r="EN327" s="20"/>
      <c r="EO327" s="20"/>
      <c r="EP327" s="20"/>
      <c r="EQ327" s="20"/>
      <c r="ER327" s="20"/>
      <c r="ES327" s="20"/>
      <c r="ET327" s="20"/>
      <c r="EU327" s="20"/>
      <c r="EV327" s="20"/>
      <c r="EW327" s="20"/>
      <c r="EX327" s="20"/>
      <c r="EY327" s="20"/>
      <c r="EZ327" s="20"/>
      <c r="FA327" s="20"/>
      <c r="FB327" s="20"/>
      <c r="FC327" s="20"/>
      <c r="FD327" s="20"/>
      <c r="FE327" s="20"/>
      <c r="FF327" s="20"/>
      <c r="FG327" s="20"/>
      <c r="FH327" s="20"/>
      <c r="FI327" s="20"/>
      <c r="FJ327" s="20"/>
      <c r="FK327" s="20"/>
      <c r="FL327" s="20"/>
      <c r="FM327" s="20"/>
      <c r="FN327" s="20"/>
      <c r="FO327" s="20"/>
      <c r="FP327" s="20"/>
      <c r="FQ327" s="20"/>
      <c r="FR327" s="20"/>
      <c r="FS327" s="20"/>
      <c r="FT327" s="20"/>
      <c r="FU327" s="20"/>
      <c r="FV327" s="20"/>
      <c r="FW327" s="20"/>
      <c r="FX327" s="20"/>
      <c r="FY327" s="20"/>
      <c r="FZ327" s="20"/>
      <c r="GA327" s="20"/>
      <c r="GB327" s="20"/>
      <c r="GC327" s="20"/>
      <c r="GD327" s="20"/>
      <c r="GE327" s="20"/>
      <c r="GF327" s="20"/>
      <c r="GG327" s="20"/>
      <c r="GH327" s="20"/>
      <c r="GI327" s="20"/>
      <c r="GJ327" s="20">
        <v>18.84</v>
      </c>
      <c r="GK327" s="20">
        <v>18.84</v>
      </c>
      <c r="GL327" s="20"/>
      <c r="GM327" s="20"/>
      <c r="GN327" s="20"/>
      <c r="GO327" s="20"/>
      <c r="GP327" s="20"/>
      <c r="GQ327" s="20"/>
      <c r="GR327" s="20"/>
      <c r="GS327" s="20"/>
      <c r="GT327" s="20"/>
      <c r="GU327" s="20"/>
      <c r="GV327" s="20"/>
      <c r="GW327" s="20"/>
      <c r="GX327" s="20"/>
      <c r="GY327" s="20"/>
      <c r="GZ327" s="20"/>
      <c r="HA327" s="20"/>
      <c r="HB327" s="20">
        <v>18.84</v>
      </c>
      <c r="HC327" s="20"/>
      <c r="HD327" s="20"/>
      <c r="HE327" s="20"/>
      <c r="HF327" s="20">
        <v>18.84</v>
      </c>
      <c r="HG327" s="20"/>
      <c r="HH327" s="20"/>
      <c r="HI327" s="20"/>
      <c r="HJ327" s="20"/>
      <c r="HK327" s="20"/>
      <c r="HL327" s="20">
        <v>18.84</v>
      </c>
      <c r="HM327" s="20"/>
      <c r="HN327" s="20">
        <v>18.84</v>
      </c>
      <c r="HO327" s="20"/>
      <c r="HP327" s="20"/>
      <c r="HQ327" s="20"/>
      <c r="HR327" s="20"/>
      <c r="HS327" s="20"/>
      <c r="HT327" s="20"/>
      <c r="HU327" s="20"/>
      <c r="HV327" s="20"/>
      <c r="HW327" s="20"/>
      <c r="HX327" s="20">
        <v>18.84</v>
      </c>
      <c r="HY327" s="20"/>
      <c r="HZ327" s="20"/>
      <c r="IA327" s="20"/>
      <c r="IB327" s="20"/>
      <c r="IC327" s="20"/>
      <c r="ID327" s="20"/>
      <c r="IE327" s="20"/>
      <c r="IF327" s="20"/>
      <c r="IG327" s="20"/>
      <c r="IH327" s="20"/>
      <c r="II327" s="20"/>
      <c r="IJ327" s="20"/>
      <c r="IK327" s="20"/>
      <c r="IL327" s="20"/>
      <c r="IM327" s="20"/>
      <c r="IN327" s="20"/>
      <c r="IO327" s="20"/>
      <c r="IP327" s="20"/>
      <c r="IQ327" s="20"/>
      <c r="IR327" s="20"/>
      <c r="IS327" s="20"/>
      <c r="IT327" s="20"/>
      <c r="IU327" s="20"/>
    </row>
    <row r="328" spans="1:255" x14ac:dyDescent="0.2">
      <c r="A328" s="71"/>
      <c r="B328" s="72"/>
      <c r="C328" s="72" t="s">
        <v>610</v>
      </c>
      <c r="D328" s="73"/>
      <c r="E328" s="74"/>
      <c r="F328" s="75">
        <v>2.2200000000000002</v>
      </c>
      <c r="G328" s="76" t="s">
        <v>78</v>
      </c>
      <c r="H328" s="75">
        <v>2.34</v>
      </c>
      <c r="I328" s="75">
        <v>2.34</v>
      </c>
      <c r="J328" s="77">
        <v>13.26</v>
      </c>
      <c r="K328" s="78">
        <v>31</v>
      </c>
      <c r="O328" s="20"/>
      <c r="P328" s="20"/>
      <c r="Q328" s="20"/>
      <c r="R328" s="20"/>
      <c r="S328" s="20"/>
      <c r="T328" s="20">
        <v>2.34</v>
      </c>
      <c r="U328" s="20">
        <v>31</v>
      </c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20"/>
      <c r="BH328" s="20"/>
      <c r="BI328" s="20"/>
      <c r="BJ328" s="20"/>
      <c r="BK328" s="20"/>
      <c r="BL328" s="20"/>
      <c r="BM328" s="20"/>
      <c r="BN328" s="20"/>
      <c r="BO328" s="20"/>
      <c r="BP328" s="20"/>
      <c r="BQ328" s="20"/>
      <c r="BR328" s="20"/>
      <c r="BS328" s="20"/>
      <c r="BT328" s="20"/>
      <c r="BU328" s="20"/>
      <c r="BV328" s="20"/>
      <c r="BW328" s="20"/>
      <c r="BX328" s="20"/>
      <c r="BY328" s="20"/>
      <c r="BZ328" s="20"/>
      <c r="CA328" s="20"/>
      <c r="CB328" s="20"/>
      <c r="CC328" s="20"/>
      <c r="CD328" s="20"/>
      <c r="CE328" s="20"/>
      <c r="CF328" s="20"/>
      <c r="CG328" s="20"/>
      <c r="CH328" s="20"/>
      <c r="CI328" s="20"/>
      <c r="CJ328" s="20"/>
      <c r="CK328" s="20"/>
      <c r="CL328" s="20"/>
      <c r="CM328" s="20"/>
      <c r="CN328" s="20"/>
      <c r="CO328" s="20"/>
      <c r="CP328" s="20"/>
      <c r="CQ328" s="20"/>
      <c r="CR328" s="20"/>
      <c r="CS328" s="20"/>
      <c r="CT328" s="20"/>
      <c r="CU328" s="20"/>
      <c r="CV328" s="20">
        <v>1</v>
      </c>
      <c r="CW328" s="20"/>
      <c r="CX328" s="20"/>
      <c r="CY328" s="20"/>
      <c r="CZ328" s="20"/>
      <c r="DA328" s="20"/>
      <c r="DB328" s="20"/>
      <c r="DC328" s="20"/>
      <c r="DD328" s="20"/>
      <c r="DE328" s="20"/>
      <c r="DF328" s="20"/>
      <c r="DG328" s="20"/>
      <c r="DH328" s="20"/>
      <c r="DI328" s="20"/>
      <c r="DJ328" s="20"/>
      <c r="DK328" s="20"/>
      <c r="DL328" s="20"/>
      <c r="DM328" s="20"/>
      <c r="DN328" s="20"/>
      <c r="DO328" s="20"/>
      <c r="DP328" s="20"/>
      <c r="DQ328" s="20">
        <v>2.34</v>
      </c>
      <c r="DR328" s="20"/>
      <c r="DS328" s="20">
        <v>31</v>
      </c>
      <c r="DT328" s="20"/>
      <c r="DU328" s="20"/>
      <c r="DV328" s="20"/>
      <c r="DW328" s="20"/>
      <c r="DX328" s="20"/>
      <c r="DY328" s="20"/>
      <c r="DZ328" s="20"/>
      <c r="EA328" s="20"/>
      <c r="EB328" s="20"/>
      <c r="EC328" s="20"/>
      <c r="ED328" s="20"/>
      <c r="EE328" s="20"/>
      <c r="EF328" s="20"/>
      <c r="EG328" s="20"/>
      <c r="EH328" s="20"/>
      <c r="EI328" s="20"/>
      <c r="EJ328" s="20"/>
      <c r="EK328" s="20"/>
      <c r="EL328" s="20"/>
      <c r="EM328" s="20"/>
      <c r="EN328" s="20"/>
      <c r="EO328" s="20"/>
      <c r="EP328" s="20"/>
      <c r="EQ328" s="20"/>
      <c r="ER328" s="20"/>
      <c r="ES328" s="20"/>
      <c r="ET328" s="20"/>
      <c r="EU328" s="20"/>
      <c r="EV328" s="20"/>
      <c r="EW328" s="20"/>
      <c r="EX328" s="20"/>
      <c r="EY328" s="20"/>
      <c r="EZ328" s="20"/>
      <c r="FA328" s="20"/>
      <c r="FB328" s="20"/>
      <c r="FC328" s="20"/>
      <c r="FD328" s="20"/>
      <c r="FE328" s="20"/>
      <c r="FF328" s="20"/>
      <c r="FG328" s="20"/>
      <c r="FH328" s="20"/>
      <c r="FI328" s="20"/>
      <c r="FJ328" s="20"/>
      <c r="FK328" s="20"/>
      <c r="FL328" s="20"/>
      <c r="FM328" s="20"/>
      <c r="FN328" s="20"/>
      <c r="FO328" s="20"/>
      <c r="FP328" s="20"/>
      <c r="FQ328" s="20"/>
      <c r="FR328" s="20"/>
      <c r="FS328" s="20"/>
      <c r="FT328" s="20"/>
      <c r="FU328" s="20"/>
      <c r="FV328" s="20"/>
      <c r="FW328" s="20"/>
      <c r="FX328" s="20"/>
      <c r="FY328" s="20"/>
      <c r="FZ328" s="20"/>
      <c r="GA328" s="20"/>
      <c r="GB328" s="20"/>
      <c r="GC328" s="20"/>
      <c r="GD328" s="20"/>
      <c r="GE328" s="20"/>
      <c r="GF328" s="20"/>
      <c r="GG328" s="20"/>
      <c r="GH328" s="20"/>
      <c r="GI328" s="20"/>
      <c r="GJ328" s="20">
        <v>2.34</v>
      </c>
      <c r="GK328" s="20"/>
      <c r="GL328" s="20">
        <v>2.34</v>
      </c>
      <c r="GM328" s="20"/>
      <c r="GN328" s="20"/>
      <c r="GO328" s="20"/>
      <c r="GP328" s="20"/>
      <c r="GQ328" s="20"/>
      <c r="GR328" s="20"/>
      <c r="GS328" s="20"/>
      <c r="GT328" s="20"/>
      <c r="GU328" s="20"/>
      <c r="GV328" s="20"/>
      <c r="GW328" s="20"/>
      <c r="GX328" s="20"/>
      <c r="GY328" s="20"/>
      <c r="GZ328" s="20"/>
      <c r="HA328" s="20"/>
      <c r="HB328" s="20">
        <v>2.34</v>
      </c>
      <c r="HC328" s="20"/>
      <c r="HD328" s="20"/>
      <c r="HE328" s="20"/>
      <c r="HF328" s="20">
        <v>2.34</v>
      </c>
      <c r="HG328" s="20"/>
      <c r="HH328" s="20"/>
      <c r="HI328" s="20"/>
      <c r="HJ328" s="20"/>
      <c r="HK328" s="20"/>
      <c r="HL328" s="20">
        <v>2.34</v>
      </c>
      <c r="HM328" s="20"/>
      <c r="HN328" s="20">
        <v>2.34</v>
      </c>
      <c r="HO328" s="20"/>
      <c r="HP328" s="20"/>
      <c r="HQ328" s="20"/>
      <c r="HR328" s="20"/>
      <c r="HS328" s="20"/>
      <c r="HT328" s="20"/>
      <c r="HU328" s="20"/>
      <c r="HV328" s="20"/>
      <c r="HW328" s="20"/>
      <c r="HX328" s="20"/>
      <c r="HY328" s="20"/>
      <c r="HZ328" s="20"/>
      <c r="IA328" s="20"/>
      <c r="IB328" s="20"/>
      <c r="IC328" s="20"/>
      <c r="ID328" s="20"/>
      <c r="IE328" s="20"/>
      <c r="IF328" s="20"/>
      <c r="IG328" s="20"/>
      <c r="IH328" s="20"/>
      <c r="II328" s="20"/>
      <c r="IJ328" s="20"/>
      <c r="IK328" s="20"/>
      <c r="IL328" s="20"/>
      <c r="IM328" s="20"/>
      <c r="IN328" s="20"/>
      <c r="IO328" s="20"/>
      <c r="IP328" s="20"/>
      <c r="IQ328" s="20"/>
      <c r="IR328" s="20"/>
      <c r="IS328" s="20"/>
      <c r="IT328" s="20"/>
      <c r="IU328" s="20"/>
    </row>
    <row r="329" spans="1:255" x14ac:dyDescent="0.2">
      <c r="A329" s="71"/>
      <c r="B329" s="72"/>
      <c r="C329" s="72" t="s">
        <v>611</v>
      </c>
      <c r="D329" s="73"/>
      <c r="E329" s="74"/>
      <c r="F329" s="75">
        <v>0.12</v>
      </c>
      <c r="G329" s="76" t="s">
        <v>78</v>
      </c>
      <c r="H329" s="75">
        <v>0.13</v>
      </c>
      <c r="I329" s="75">
        <v>0.13</v>
      </c>
      <c r="J329" s="77">
        <v>33.39</v>
      </c>
      <c r="K329" s="78">
        <v>4</v>
      </c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  <c r="BG329" s="20"/>
      <c r="BH329" s="20"/>
      <c r="BI329" s="20"/>
      <c r="BJ329" s="20"/>
      <c r="BK329" s="20"/>
      <c r="BL329" s="20"/>
      <c r="BM329" s="20"/>
      <c r="BN329" s="20"/>
      <c r="BO329" s="20"/>
      <c r="BP329" s="20"/>
      <c r="BQ329" s="20"/>
      <c r="BR329" s="20"/>
      <c r="BS329" s="20"/>
      <c r="BT329" s="20"/>
      <c r="BU329" s="20"/>
      <c r="BV329" s="20"/>
      <c r="BW329" s="20"/>
      <c r="BX329" s="20"/>
      <c r="BY329" s="20"/>
      <c r="BZ329" s="20"/>
      <c r="CA329" s="20"/>
      <c r="CB329" s="20"/>
      <c r="CC329" s="20"/>
      <c r="CD329" s="20"/>
      <c r="CE329" s="20"/>
      <c r="CF329" s="20"/>
      <c r="CG329" s="20"/>
      <c r="CH329" s="20"/>
      <c r="CI329" s="20"/>
      <c r="CJ329" s="20"/>
      <c r="CK329" s="20"/>
      <c r="CL329" s="20"/>
      <c r="CM329" s="20"/>
      <c r="CN329" s="20"/>
      <c r="CO329" s="20"/>
      <c r="CP329" s="20"/>
      <c r="CQ329" s="20"/>
      <c r="CR329" s="20"/>
      <c r="CS329" s="20"/>
      <c r="CT329" s="20"/>
      <c r="CU329" s="20"/>
      <c r="CV329" s="20"/>
      <c r="CW329" s="20"/>
      <c r="CX329" s="20"/>
      <c r="CY329" s="20"/>
      <c r="CZ329" s="20"/>
      <c r="DA329" s="20"/>
      <c r="DB329" s="20"/>
      <c r="DC329" s="20"/>
      <c r="DD329" s="20"/>
      <c r="DE329" s="20"/>
      <c r="DF329" s="20"/>
      <c r="DG329" s="20"/>
      <c r="DH329" s="20"/>
      <c r="DI329" s="20"/>
      <c r="DJ329" s="20"/>
      <c r="DK329" s="20"/>
      <c r="DL329" s="20"/>
      <c r="DM329" s="20"/>
      <c r="DN329" s="20"/>
      <c r="DO329" s="20"/>
      <c r="DP329" s="20"/>
      <c r="DQ329" s="20"/>
      <c r="DR329" s="20"/>
      <c r="DS329" s="20"/>
      <c r="DT329" s="20"/>
      <c r="DU329" s="20"/>
      <c r="DV329" s="20"/>
      <c r="DW329" s="20"/>
      <c r="DX329" s="20"/>
      <c r="DY329" s="20"/>
      <c r="DZ329" s="20"/>
      <c r="EA329" s="20"/>
      <c r="EB329" s="20"/>
      <c r="EC329" s="20"/>
      <c r="ED329" s="20"/>
      <c r="EE329" s="20"/>
      <c r="EF329" s="20"/>
      <c r="EG329" s="20"/>
      <c r="EH329" s="20"/>
      <c r="EI329" s="20"/>
      <c r="EJ329" s="20"/>
      <c r="EK329" s="20"/>
      <c r="EL329" s="20"/>
      <c r="EM329" s="20"/>
      <c r="EN329" s="20"/>
      <c r="EO329" s="20"/>
      <c r="EP329" s="20"/>
      <c r="EQ329" s="20"/>
      <c r="ER329" s="20"/>
      <c r="ES329" s="20"/>
      <c r="ET329" s="20"/>
      <c r="EU329" s="20"/>
      <c r="EV329" s="20"/>
      <c r="EW329" s="20"/>
      <c r="EX329" s="20"/>
      <c r="EY329" s="20"/>
      <c r="EZ329" s="20"/>
      <c r="FA329" s="20"/>
      <c r="FB329" s="20"/>
      <c r="FC329" s="20"/>
      <c r="FD329" s="20"/>
      <c r="FE329" s="20"/>
      <c r="FF329" s="20"/>
      <c r="FG329" s="20"/>
      <c r="FH329" s="20"/>
      <c r="FI329" s="20"/>
      <c r="FJ329" s="20"/>
      <c r="FK329" s="20"/>
      <c r="FL329" s="20"/>
      <c r="FM329" s="20"/>
      <c r="FN329" s="20"/>
      <c r="FO329" s="20"/>
      <c r="FP329" s="20"/>
      <c r="FQ329" s="20"/>
      <c r="FR329" s="20"/>
      <c r="FS329" s="20"/>
      <c r="FT329" s="20"/>
      <c r="FU329" s="20"/>
      <c r="FV329" s="20"/>
      <c r="FW329" s="20"/>
      <c r="FX329" s="20"/>
      <c r="FY329" s="20"/>
      <c r="FZ329" s="20"/>
      <c r="GA329" s="20"/>
      <c r="GB329" s="20"/>
      <c r="GC329" s="20"/>
      <c r="GD329" s="20"/>
      <c r="GE329" s="20"/>
      <c r="GF329" s="20"/>
      <c r="GG329" s="20"/>
      <c r="GH329" s="20"/>
      <c r="GI329" s="20"/>
      <c r="GJ329" s="20"/>
      <c r="GK329" s="20"/>
      <c r="GL329" s="20"/>
      <c r="GM329" s="20">
        <v>0.13</v>
      </c>
      <c r="GN329" s="20"/>
      <c r="GO329" s="20"/>
      <c r="GP329" s="20"/>
      <c r="GQ329" s="20"/>
      <c r="GR329" s="20"/>
      <c r="GS329" s="20"/>
      <c r="GT329" s="20"/>
      <c r="GU329" s="20"/>
      <c r="GV329" s="20"/>
      <c r="GW329" s="20"/>
      <c r="GX329" s="20"/>
      <c r="GY329" s="20"/>
      <c r="GZ329" s="20"/>
      <c r="HA329" s="20"/>
      <c r="HB329" s="20"/>
      <c r="HC329" s="20"/>
      <c r="HD329" s="20"/>
      <c r="HE329" s="20"/>
      <c r="HF329" s="20"/>
      <c r="HG329" s="20"/>
      <c r="HH329" s="20"/>
      <c r="HI329" s="20"/>
      <c r="HJ329" s="20"/>
      <c r="HK329" s="20"/>
      <c r="HL329" s="20"/>
      <c r="HM329" s="20"/>
      <c r="HN329" s="20"/>
      <c r="HO329" s="20"/>
      <c r="HP329" s="20"/>
      <c r="HQ329" s="20"/>
      <c r="HR329" s="20"/>
      <c r="HS329" s="20"/>
      <c r="HT329" s="20"/>
      <c r="HU329" s="20"/>
      <c r="HV329" s="20"/>
      <c r="HW329" s="20"/>
      <c r="HX329" s="20">
        <v>0.13</v>
      </c>
      <c r="HY329" s="20"/>
      <c r="HZ329" s="20"/>
      <c r="IA329" s="20"/>
      <c r="IB329" s="20"/>
      <c r="IC329" s="20"/>
      <c r="ID329" s="20"/>
      <c r="IE329" s="20"/>
      <c r="IF329" s="20"/>
      <c r="IG329" s="20"/>
      <c r="IH329" s="20"/>
      <c r="II329" s="20"/>
      <c r="IJ329" s="20"/>
      <c r="IK329" s="20"/>
      <c r="IL329" s="20"/>
      <c r="IM329" s="20"/>
      <c r="IN329" s="20"/>
      <c r="IO329" s="20"/>
      <c r="IP329" s="20"/>
      <c r="IQ329" s="20"/>
      <c r="IR329" s="20"/>
      <c r="IS329" s="20"/>
      <c r="IT329" s="20"/>
      <c r="IU329" s="20"/>
    </row>
    <row r="330" spans="1:255" x14ac:dyDescent="0.2">
      <c r="A330" s="71"/>
      <c r="B330" s="72"/>
      <c r="C330" s="72" t="s">
        <v>612</v>
      </c>
      <c r="D330" s="73"/>
      <c r="E330" s="74"/>
      <c r="F330" s="75">
        <v>27.86</v>
      </c>
      <c r="G330" s="76"/>
      <c r="H330" s="75">
        <v>27.86</v>
      </c>
      <c r="I330" s="75">
        <v>27.86</v>
      </c>
      <c r="J330" s="77">
        <v>9.11</v>
      </c>
      <c r="K330" s="78">
        <v>254</v>
      </c>
      <c r="O330" s="20"/>
      <c r="P330" s="20"/>
      <c r="Q330" s="20"/>
      <c r="R330" s="20"/>
      <c r="S330" s="20"/>
      <c r="T330" s="20">
        <v>27.86</v>
      </c>
      <c r="U330" s="20">
        <v>254</v>
      </c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20"/>
      <c r="BH330" s="20"/>
      <c r="BI330" s="20"/>
      <c r="BJ330" s="20"/>
      <c r="BK330" s="20"/>
      <c r="BL330" s="20"/>
      <c r="BM330" s="20"/>
      <c r="BN330" s="20"/>
      <c r="BO330" s="20"/>
      <c r="BP330" s="20"/>
      <c r="BQ330" s="20"/>
      <c r="BR330" s="20"/>
      <c r="BS330" s="20"/>
      <c r="BT330" s="20"/>
      <c r="BU330" s="20"/>
      <c r="BV330" s="20"/>
      <c r="BW330" s="20"/>
      <c r="BX330" s="20"/>
      <c r="BY330" s="20"/>
      <c r="BZ330" s="20"/>
      <c r="CA330" s="20"/>
      <c r="CB330" s="20"/>
      <c r="CC330" s="20"/>
      <c r="CD330" s="20"/>
      <c r="CE330" s="20"/>
      <c r="CF330" s="20"/>
      <c r="CG330" s="20"/>
      <c r="CH330" s="20"/>
      <c r="CI330" s="20"/>
      <c r="CJ330" s="20"/>
      <c r="CK330" s="20"/>
      <c r="CL330" s="20"/>
      <c r="CM330" s="20"/>
      <c r="CN330" s="20"/>
      <c r="CO330" s="20"/>
      <c r="CP330" s="20"/>
      <c r="CQ330" s="20"/>
      <c r="CR330" s="20"/>
      <c r="CS330" s="20"/>
      <c r="CT330" s="20"/>
      <c r="CU330" s="20"/>
      <c r="CV330" s="20">
        <v>1</v>
      </c>
      <c r="CW330" s="20"/>
      <c r="CX330" s="20"/>
      <c r="CY330" s="20"/>
      <c r="CZ330" s="20"/>
      <c r="DA330" s="20"/>
      <c r="DB330" s="20"/>
      <c r="DC330" s="20"/>
      <c r="DD330" s="20"/>
      <c r="DE330" s="20"/>
      <c r="DF330" s="20"/>
      <c r="DG330" s="20"/>
      <c r="DH330" s="20"/>
      <c r="DI330" s="20"/>
      <c r="DJ330" s="20"/>
      <c r="DK330" s="20">
        <v>27.86</v>
      </c>
      <c r="DL330" s="20"/>
      <c r="DM330" s="20">
        <v>254</v>
      </c>
      <c r="DN330" s="20"/>
      <c r="DO330" s="20"/>
      <c r="DP330" s="20"/>
      <c r="DQ330" s="20"/>
      <c r="DR330" s="20"/>
      <c r="DS330" s="20"/>
      <c r="DT330" s="20"/>
      <c r="DU330" s="20"/>
      <c r="DV330" s="20"/>
      <c r="DW330" s="20"/>
      <c r="DX330" s="20"/>
      <c r="DY330" s="20"/>
      <c r="DZ330" s="20"/>
      <c r="EA330" s="20"/>
      <c r="EB330" s="20"/>
      <c r="EC330" s="20"/>
      <c r="ED330" s="20"/>
      <c r="EE330" s="20"/>
      <c r="EF330" s="20"/>
      <c r="EG330" s="20"/>
      <c r="EH330" s="20"/>
      <c r="EI330" s="20"/>
      <c r="EJ330" s="20"/>
      <c r="EK330" s="20"/>
      <c r="EL330" s="20"/>
      <c r="EM330" s="20"/>
      <c r="EN330" s="20"/>
      <c r="EO330" s="20"/>
      <c r="EP330" s="20"/>
      <c r="EQ330" s="20"/>
      <c r="ER330" s="20"/>
      <c r="ES330" s="20"/>
      <c r="ET330" s="20"/>
      <c r="EU330" s="20"/>
      <c r="EV330" s="20"/>
      <c r="EW330" s="20"/>
      <c r="EX330" s="20"/>
      <c r="EY330" s="20"/>
      <c r="EZ330" s="20"/>
      <c r="FA330" s="20"/>
      <c r="FB330" s="20"/>
      <c r="FC330" s="20"/>
      <c r="FD330" s="20"/>
      <c r="FE330" s="20"/>
      <c r="FF330" s="20"/>
      <c r="FG330" s="20"/>
      <c r="FH330" s="20"/>
      <c r="FI330" s="20"/>
      <c r="FJ330" s="20"/>
      <c r="FK330" s="20"/>
      <c r="FL330" s="20"/>
      <c r="FM330" s="20"/>
      <c r="FN330" s="20"/>
      <c r="FO330" s="20"/>
      <c r="FP330" s="20"/>
      <c r="FQ330" s="20"/>
      <c r="FR330" s="20"/>
      <c r="FS330" s="20"/>
      <c r="FT330" s="20"/>
      <c r="FU330" s="20"/>
      <c r="FV330" s="20"/>
      <c r="FW330" s="20"/>
      <c r="FX330" s="20"/>
      <c r="FY330" s="20"/>
      <c r="FZ330" s="20"/>
      <c r="GA330" s="20"/>
      <c r="GB330" s="20"/>
      <c r="GC330" s="20"/>
      <c r="GD330" s="20"/>
      <c r="GE330" s="20"/>
      <c r="GF330" s="20"/>
      <c r="GG330" s="20"/>
      <c r="GH330" s="20"/>
      <c r="GI330" s="20"/>
      <c r="GJ330" s="20">
        <v>27.86</v>
      </c>
      <c r="GK330" s="20"/>
      <c r="GL330" s="20"/>
      <c r="GM330" s="20"/>
      <c r="GN330" s="20">
        <v>27.86</v>
      </c>
      <c r="GO330" s="20"/>
      <c r="GP330" s="20">
        <v>27.86</v>
      </c>
      <c r="GQ330" s="20">
        <v>27.86</v>
      </c>
      <c r="GR330" s="20"/>
      <c r="GS330" s="20">
        <v>27.86</v>
      </c>
      <c r="GT330" s="20"/>
      <c r="GU330" s="20"/>
      <c r="GV330" s="20"/>
      <c r="GW330" s="20">
        <v>0</v>
      </c>
      <c r="GX330" s="20">
        <v>0</v>
      </c>
      <c r="GY330" s="20"/>
      <c r="GZ330" s="20"/>
      <c r="HA330" s="20"/>
      <c r="HB330" s="20">
        <v>27.86</v>
      </c>
      <c r="HC330" s="20"/>
      <c r="HD330" s="20"/>
      <c r="HE330" s="20"/>
      <c r="HF330" s="20">
        <v>27.86</v>
      </c>
      <c r="HG330" s="20"/>
      <c r="HH330" s="20"/>
      <c r="HI330" s="20"/>
      <c r="HJ330" s="20"/>
      <c r="HK330" s="20"/>
      <c r="HL330" s="20">
        <v>27.86</v>
      </c>
      <c r="HM330" s="20"/>
      <c r="HN330" s="20">
        <v>27.86</v>
      </c>
      <c r="HO330" s="20"/>
      <c r="HP330" s="20"/>
      <c r="HQ330" s="20"/>
      <c r="HR330" s="20"/>
      <c r="HS330" s="20"/>
      <c r="HT330" s="20"/>
      <c r="HU330" s="20"/>
      <c r="HV330" s="20"/>
      <c r="HW330" s="20"/>
      <c r="HX330" s="20"/>
      <c r="HY330" s="20"/>
      <c r="HZ330" s="20"/>
      <c r="IA330" s="20"/>
      <c r="IB330" s="20"/>
      <c r="IC330" s="20"/>
      <c r="ID330" s="20"/>
      <c r="IE330" s="20"/>
      <c r="IF330" s="20"/>
      <c r="IG330" s="20"/>
      <c r="IH330" s="20"/>
      <c r="II330" s="20"/>
      <c r="IJ330" s="20"/>
      <c r="IK330" s="20"/>
      <c r="IL330" s="20"/>
      <c r="IM330" s="20"/>
      <c r="IN330" s="20"/>
      <c r="IO330" s="20"/>
      <c r="IP330" s="20"/>
      <c r="IQ330" s="20"/>
      <c r="IR330" s="20"/>
      <c r="IS330" s="20"/>
      <c r="IT330" s="20"/>
      <c r="IU330" s="20"/>
    </row>
    <row r="331" spans="1:255" x14ac:dyDescent="0.2">
      <c r="A331" s="79"/>
      <c r="B331" s="80"/>
      <c r="C331" s="80" t="s">
        <v>613</v>
      </c>
      <c r="D331" s="81"/>
      <c r="E331" s="82">
        <v>121</v>
      </c>
      <c r="F331" s="83" t="s">
        <v>614</v>
      </c>
      <c r="G331" s="84"/>
      <c r="H331" s="85">
        <v>22.95</v>
      </c>
      <c r="I331" s="85">
        <v>22.95</v>
      </c>
      <c r="J331" s="87">
        <v>1.21</v>
      </c>
      <c r="K331" s="86">
        <v>766</v>
      </c>
      <c r="O331" s="20"/>
      <c r="P331" s="20"/>
      <c r="Q331" s="20"/>
      <c r="R331" s="20"/>
      <c r="S331" s="20"/>
      <c r="T331" s="20">
        <v>22.95</v>
      </c>
      <c r="U331" s="20">
        <v>766</v>
      </c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20"/>
      <c r="BH331" s="20"/>
      <c r="BI331" s="20"/>
      <c r="BJ331" s="20"/>
      <c r="BK331" s="20"/>
      <c r="BL331" s="20"/>
      <c r="BM331" s="20"/>
      <c r="BN331" s="20"/>
      <c r="BO331" s="20"/>
      <c r="BP331" s="20"/>
      <c r="BQ331" s="20"/>
      <c r="BR331" s="20"/>
      <c r="BS331" s="20"/>
      <c r="BT331" s="20"/>
      <c r="BU331" s="20"/>
      <c r="BV331" s="20"/>
      <c r="BW331" s="20"/>
      <c r="BX331" s="20"/>
      <c r="BY331" s="20"/>
      <c r="BZ331" s="20"/>
      <c r="CA331" s="20"/>
      <c r="CB331" s="20"/>
      <c r="CC331" s="20"/>
      <c r="CD331" s="20"/>
      <c r="CE331" s="20"/>
      <c r="CF331" s="20"/>
      <c r="CG331" s="20"/>
      <c r="CH331" s="20"/>
      <c r="CI331" s="20"/>
      <c r="CJ331" s="20"/>
      <c r="CK331" s="20"/>
      <c r="CL331" s="20"/>
      <c r="CM331" s="20"/>
      <c r="CN331" s="20"/>
      <c r="CO331" s="20"/>
      <c r="CP331" s="20"/>
      <c r="CQ331" s="20"/>
      <c r="CR331" s="20"/>
      <c r="CS331" s="20"/>
      <c r="CT331" s="20"/>
      <c r="CU331" s="20"/>
      <c r="CV331" s="20">
        <v>1</v>
      </c>
      <c r="CW331" s="20"/>
      <c r="CX331" s="20"/>
      <c r="CY331" s="20"/>
      <c r="CZ331" s="20"/>
      <c r="DA331" s="20"/>
      <c r="DB331" s="20"/>
      <c r="DC331" s="20"/>
      <c r="DD331" s="20"/>
      <c r="DE331" s="20"/>
      <c r="DF331" s="20"/>
      <c r="DG331" s="20"/>
      <c r="DH331" s="20"/>
      <c r="DI331" s="20"/>
      <c r="DJ331" s="20"/>
      <c r="DK331" s="20"/>
      <c r="DL331" s="20"/>
      <c r="DM331" s="20"/>
      <c r="DN331" s="20"/>
      <c r="DO331" s="20"/>
      <c r="DP331" s="20"/>
      <c r="DQ331" s="20">
        <v>22.95</v>
      </c>
      <c r="DR331" s="20"/>
      <c r="DS331" s="20">
        <v>766</v>
      </c>
      <c r="DT331" s="20"/>
      <c r="DU331" s="20"/>
      <c r="DV331" s="20"/>
      <c r="DW331" s="20"/>
      <c r="DX331" s="20"/>
      <c r="DY331" s="20"/>
      <c r="DZ331" s="20"/>
      <c r="EA331" s="20"/>
      <c r="EB331" s="20"/>
      <c r="EC331" s="20"/>
      <c r="ED331" s="20"/>
      <c r="EE331" s="20"/>
      <c r="EF331" s="20"/>
      <c r="EG331" s="20"/>
      <c r="EH331" s="20"/>
      <c r="EI331" s="20"/>
      <c r="EJ331" s="20"/>
      <c r="EK331" s="20"/>
      <c r="EL331" s="20"/>
      <c r="EM331" s="20"/>
      <c r="EN331" s="20"/>
      <c r="EO331" s="20"/>
      <c r="EP331" s="20"/>
      <c r="EQ331" s="20"/>
      <c r="ER331" s="20"/>
      <c r="ES331" s="20"/>
      <c r="ET331" s="20"/>
      <c r="EU331" s="20"/>
      <c r="EV331" s="20"/>
      <c r="EW331" s="20"/>
      <c r="EX331" s="20"/>
      <c r="EY331" s="20"/>
      <c r="EZ331" s="20"/>
      <c r="FA331" s="20"/>
      <c r="FB331" s="20"/>
      <c r="FC331" s="20"/>
      <c r="FD331" s="20"/>
      <c r="FE331" s="20"/>
      <c r="FF331" s="20"/>
      <c r="FG331" s="20"/>
      <c r="FH331" s="20"/>
      <c r="FI331" s="20"/>
      <c r="FJ331" s="20"/>
      <c r="FK331" s="20"/>
      <c r="FL331" s="20"/>
      <c r="FM331" s="20"/>
      <c r="FN331" s="20"/>
      <c r="FO331" s="20"/>
      <c r="FP331" s="20"/>
      <c r="FQ331" s="20"/>
      <c r="FR331" s="20"/>
      <c r="FS331" s="20"/>
      <c r="FT331" s="20"/>
      <c r="FU331" s="20"/>
      <c r="FV331" s="20"/>
      <c r="FW331" s="20"/>
      <c r="FX331" s="20"/>
      <c r="FY331" s="20"/>
      <c r="FZ331" s="20"/>
      <c r="GA331" s="20"/>
      <c r="GB331" s="20"/>
      <c r="GC331" s="20"/>
      <c r="GD331" s="20"/>
      <c r="GE331" s="20"/>
      <c r="GF331" s="20"/>
      <c r="GG331" s="20"/>
      <c r="GH331" s="20"/>
      <c r="GI331" s="20"/>
      <c r="GJ331" s="20"/>
      <c r="GK331" s="20"/>
      <c r="GL331" s="20"/>
      <c r="GM331" s="20"/>
      <c r="GN331" s="20"/>
      <c r="GO331" s="20"/>
      <c r="GP331" s="20"/>
      <c r="GQ331" s="20"/>
      <c r="GR331" s="20"/>
      <c r="GS331" s="20"/>
      <c r="GT331" s="20"/>
      <c r="GU331" s="20"/>
      <c r="GV331" s="20"/>
      <c r="GW331" s="20"/>
      <c r="GX331" s="20"/>
      <c r="GY331" s="20">
        <v>22.95</v>
      </c>
      <c r="GZ331" s="20"/>
      <c r="HA331" s="20"/>
      <c r="HB331" s="20">
        <v>22.95</v>
      </c>
      <c r="HC331" s="20"/>
      <c r="HD331" s="20"/>
      <c r="HE331" s="20"/>
      <c r="HF331" s="20">
        <v>22.95</v>
      </c>
      <c r="HG331" s="20"/>
      <c r="HH331" s="20"/>
      <c r="HI331" s="20"/>
      <c r="HJ331" s="20"/>
      <c r="HK331" s="20"/>
      <c r="HL331" s="20">
        <v>22.95</v>
      </c>
      <c r="HM331" s="20"/>
      <c r="HN331" s="20">
        <v>22.95</v>
      </c>
      <c r="HO331" s="20"/>
      <c r="HP331" s="20"/>
      <c r="HQ331" s="20"/>
      <c r="HR331" s="20"/>
      <c r="HS331" s="20"/>
      <c r="HT331" s="20"/>
      <c r="HU331" s="20"/>
      <c r="HV331" s="20"/>
      <c r="HW331" s="20"/>
      <c r="HX331" s="20"/>
      <c r="HY331" s="20"/>
      <c r="HZ331" s="20"/>
      <c r="IA331" s="20"/>
      <c r="IB331" s="20"/>
      <c r="IC331" s="20"/>
      <c r="ID331" s="20"/>
      <c r="IE331" s="20"/>
      <c r="IF331" s="20"/>
      <c r="IG331" s="20"/>
      <c r="IH331" s="20"/>
      <c r="II331" s="20"/>
      <c r="IJ331" s="20"/>
      <c r="IK331" s="20"/>
      <c r="IL331" s="20"/>
      <c r="IM331" s="20"/>
      <c r="IN331" s="20"/>
      <c r="IO331" s="20"/>
      <c r="IP331" s="20"/>
      <c r="IQ331" s="20"/>
      <c r="IR331" s="20"/>
      <c r="IS331" s="20"/>
      <c r="IT331" s="20"/>
      <c r="IU331" s="20"/>
    </row>
    <row r="332" spans="1:255" x14ac:dyDescent="0.2">
      <c r="A332" s="79"/>
      <c r="B332" s="80"/>
      <c r="C332" s="80" t="s">
        <v>615</v>
      </c>
      <c r="D332" s="81"/>
      <c r="E332" s="82">
        <v>72</v>
      </c>
      <c r="F332" s="83" t="s">
        <v>614</v>
      </c>
      <c r="G332" s="84"/>
      <c r="H332" s="85">
        <v>13.66</v>
      </c>
      <c r="I332" s="85">
        <v>13.66</v>
      </c>
      <c r="J332" s="87">
        <v>0.72</v>
      </c>
      <c r="K332" s="86">
        <v>456</v>
      </c>
      <c r="O332" s="20"/>
      <c r="P332" s="20"/>
      <c r="Q332" s="20"/>
      <c r="R332" s="20"/>
      <c r="S332" s="20"/>
      <c r="T332" s="20">
        <v>13.66</v>
      </c>
      <c r="U332" s="20">
        <v>456</v>
      </c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20"/>
      <c r="BH332" s="20"/>
      <c r="BI332" s="20"/>
      <c r="BJ332" s="20"/>
      <c r="BK332" s="20"/>
      <c r="BL332" s="20"/>
      <c r="BM332" s="20"/>
      <c r="BN332" s="20"/>
      <c r="BO332" s="20"/>
      <c r="BP332" s="20"/>
      <c r="BQ332" s="20"/>
      <c r="BR332" s="20"/>
      <c r="BS332" s="20"/>
      <c r="BT332" s="20"/>
      <c r="BU332" s="20"/>
      <c r="BV332" s="20"/>
      <c r="BW332" s="20"/>
      <c r="BX332" s="20"/>
      <c r="BY332" s="20"/>
      <c r="BZ332" s="20"/>
      <c r="CA332" s="20"/>
      <c r="CB332" s="20"/>
      <c r="CC332" s="20"/>
      <c r="CD332" s="20"/>
      <c r="CE332" s="20"/>
      <c r="CF332" s="20"/>
      <c r="CG332" s="20"/>
      <c r="CH332" s="20"/>
      <c r="CI332" s="20"/>
      <c r="CJ332" s="20"/>
      <c r="CK332" s="20"/>
      <c r="CL332" s="20"/>
      <c r="CM332" s="20"/>
      <c r="CN332" s="20"/>
      <c r="CO332" s="20"/>
      <c r="CP332" s="20"/>
      <c r="CQ332" s="20"/>
      <c r="CR332" s="20"/>
      <c r="CS332" s="20"/>
      <c r="CT332" s="20"/>
      <c r="CU332" s="20"/>
      <c r="CV332" s="20">
        <v>1</v>
      </c>
      <c r="CW332" s="20"/>
      <c r="CX332" s="20"/>
      <c r="CY332" s="20"/>
      <c r="CZ332" s="20"/>
      <c r="DA332" s="20"/>
      <c r="DB332" s="20"/>
      <c r="DC332" s="20"/>
      <c r="DD332" s="20"/>
      <c r="DE332" s="20"/>
      <c r="DF332" s="20"/>
      <c r="DG332" s="20"/>
      <c r="DH332" s="20"/>
      <c r="DI332" s="20"/>
      <c r="DJ332" s="20"/>
      <c r="DK332" s="20"/>
      <c r="DL332" s="20"/>
      <c r="DM332" s="20"/>
      <c r="DN332" s="20"/>
      <c r="DO332" s="20"/>
      <c r="DP332" s="20"/>
      <c r="DQ332" s="20">
        <v>13.66</v>
      </c>
      <c r="DR332" s="20"/>
      <c r="DS332" s="20">
        <v>456</v>
      </c>
      <c r="DT332" s="20"/>
      <c r="DU332" s="20"/>
      <c r="DV332" s="20"/>
      <c r="DW332" s="20"/>
      <c r="DX332" s="20"/>
      <c r="DY332" s="20"/>
      <c r="DZ332" s="20"/>
      <c r="EA332" s="20"/>
      <c r="EB332" s="20"/>
      <c r="EC332" s="20"/>
      <c r="ED332" s="20"/>
      <c r="EE332" s="20"/>
      <c r="EF332" s="20"/>
      <c r="EG332" s="20"/>
      <c r="EH332" s="20"/>
      <c r="EI332" s="20"/>
      <c r="EJ332" s="20"/>
      <c r="EK332" s="20"/>
      <c r="EL332" s="20"/>
      <c r="EM332" s="20"/>
      <c r="EN332" s="20"/>
      <c r="EO332" s="20"/>
      <c r="EP332" s="20"/>
      <c r="EQ332" s="20"/>
      <c r="ER332" s="20"/>
      <c r="ES332" s="20"/>
      <c r="ET332" s="20"/>
      <c r="EU332" s="20"/>
      <c r="EV332" s="20"/>
      <c r="EW332" s="20"/>
      <c r="EX332" s="20"/>
      <c r="EY332" s="20"/>
      <c r="EZ332" s="20"/>
      <c r="FA332" s="20"/>
      <c r="FB332" s="20"/>
      <c r="FC332" s="20"/>
      <c r="FD332" s="20"/>
      <c r="FE332" s="20"/>
      <c r="FF332" s="20"/>
      <c r="FG332" s="20"/>
      <c r="FH332" s="20"/>
      <c r="FI332" s="20"/>
      <c r="FJ332" s="20"/>
      <c r="FK332" s="20"/>
      <c r="FL332" s="20"/>
      <c r="FM332" s="20"/>
      <c r="FN332" s="20"/>
      <c r="FO332" s="20"/>
      <c r="FP332" s="20"/>
      <c r="FQ332" s="20"/>
      <c r="FR332" s="20"/>
      <c r="FS332" s="20"/>
      <c r="FT332" s="20"/>
      <c r="FU332" s="20"/>
      <c r="FV332" s="20"/>
      <c r="FW332" s="20"/>
      <c r="FX332" s="20"/>
      <c r="FY332" s="20"/>
      <c r="FZ332" s="20"/>
      <c r="GA332" s="20"/>
      <c r="GB332" s="20"/>
      <c r="GC332" s="20"/>
      <c r="GD332" s="20"/>
      <c r="GE332" s="20"/>
      <c r="GF332" s="20"/>
      <c r="GG332" s="20"/>
      <c r="GH332" s="20"/>
      <c r="GI332" s="20"/>
      <c r="GJ332" s="20"/>
      <c r="GK332" s="20"/>
      <c r="GL332" s="20"/>
      <c r="GM332" s="20"/>
      <c r="GN332" s="20"/>
      <c r="GO332" s="20"/>
      <c r="GP332" s="20"/>
      <c r="GQ332" s="20"/>
      <c r="GR332" s="20"/>
      <c r="GS332" s="20"/>
      <c r="GT332" s="20"/>
      <c r="GU332" s="20"/>
      <c r="GV332" s="20"/>
      <c r="GW332" s="20"/>
      <c r="GX332" s="20"/>
      <c r="GY332" s="20"/>
      <c r="GZ332" s="20">
        <v>13.66</v>
      </c>
      <c r="HA332" s="20"/>
      <c r="HB332" s="20">
        <v>13.66</v>
      </c>
      <c r="HC332" s="20"/>
      <c r="HD332" s="20"/>
      <c r="HE332" s="20"/>
      <c r="HF332" s="20">
        <v>13.66</v>
      </c>
      <c r="HG332" s="20"/>
      <c r="HH332" s="20"/>
      <c r="HI332" s="20"/>
      <c r="HJ332" s="20"/>
      <c r="HK332" s="20"/>
      <c r="HL332" s="20">
        <v>13.66</v>
      </c>
      <c r="HM332" s="20"/>
      <c r="HN332" s="20">
        <v>13.66</v>
      </c>
      <c r="HO332" s="20"/>
      <c r="HP332" s="20"/>
      <c r="HQ332" s="20"/>
      <c r="HR332" s="20"/>
      <c r="HS332" s="20"/>
      <c r="HT332" s="20"/>
      <c r="HU332" s="20"/>
      <c r="HV332" s="20"/>
      <c r="HW332" s="20"/>
      <c r="HX332" s="20"/>
      <c r="HY332" s="20"/>
      <c r="HZ332" s="20"/>
      <c r="IA332" s="20"/>
      <c r="IB332" s="20"/>
      <c r="IC332" s="20"/>
      <c r="ID332" s="20"/>
      <c r="IE332" s="20"/>
      <c r="IF332" s="20"/>
      <c r="IG332" s="20"/>
      <c r="IH332" s="20"/>
      <c r="II332" s="20"/>
      <c r="IJ332" s="20"/>
      <c r="IK332" s="20"/>
      <c r="IL332" s="20"/>
      <c r="IM332" s="20"/>
      <c r="IN332" s="20"/>
      <c r="IO332" s="20"/>
      <c r="IP332" s="20"/>
      <c r="IQ332" s="20"/>
      <c r="IR332" s="20"/>
      <c r="IS332" s="20"/>
      <c r="IT332" s="20"/>
      <c r="IU332" s="20"/>
    </row>
    <row r="333" spans="1:255" x14ac:dyDescent="0.2">
      <c r="A333" s="71"/>
      <c r="B333" s="72"/>
      <c r="C333" s="72" t="s">
        <v>616</v>
      </c>
      <c r="D333" s="73" t="s">
        <v>617</v>
      </c>
      <c r="E333" s="74">
        <v>2</v>
      </c>
      <c r="F333" s="75"/>
      <c r="G333" s="76" t="s">
        <v>78</v>
      </c>
      <c r="H333" s="75">
        <v>2.1</v>
      </c>
      <c r="I333" s="88">
        <v>2.1</v>
      </c>
      <c r="J333" s="77"/>
      <c r="K333" s="78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20"/>
      <c r="BH333" s="20"/>
      <c r="BI333" s="20"/>
      <c r="BJ333" s="20"/>
      <c r="BK333" s="20"/>
      <c r="BL333" s="20"/>
      <c r="BM333" s="20"/>
      <c r="BN333" s="20"/>
      <c r="BO333" s="20"/>
      <c r="BP333" s="20"/>
      <c r="BQ333" s="20"/>
      <c r="BR333" s="20"/>
      <c r="BS333" s="20"/>
      <c r="BT333" s="20"/>
      <c r="BU333" s="20"/>
      <c r="BV333" s="20"/>
      <c r="BW333" s="20"/>
      <c r="BX333" s="20"/>
      <c r="BY333" s="20"/>
      <c r="BZ333" s="20"/>
      <c r="CA333" s="20"/>
      <c r="CB333" s="20"/>
      <c r="CC333" s="20"/>
      <c r="CD333" s="20"/>
      <c r="CE333" s="20"/>
      <c r="CF333" s="20"/>
      <c r="CG333" s="20"/>
      <c r="CH333" s="20"/>
      <c r="CI333" s="20"/>
      <c r="CJ333" s="20"/>
      <c r="CK333" s="20"/>
      <c r="CL333" s="20"/>
      <c r="CM333" s="20"/>
      <c r="CN333" s="20"/>
      <c r="CO333" s="20"/>
      <c r="CP333" s="20"/>
      <c r="CQ333" s="20"/>
      <c r="CR333" s="20"/>
      <c r="CS333" s="20"/>
      <c r="CT333" s="20"/>
      <c r="CU333" s="20"/>
      <c r="CV333" s="20"/>
      <c r="CW333" s="20"/>
      <c r="CX333" s="20"/>
      <c r="CY333" s="20"/>
      <c r="CZ333" s="20"/>
      <c r="DA333" s="20"/>
      <c r="DB333" s="20"/>
      <c r="DC333" s="20"/>
      <c r="DD333" s="20"/>
      <c r="DE333" s="20"/>
      <c r="DF333" s="20"/>
      <c r="DG333" s="20"/>
      <c r="DH333" s="20"/>
      <c r="DI333" s="20"/>
      <c r="DJ333" s="20"/>
      <c r="DK333" s="20"/>
      <c r="DL333" s="20"/>
      <c r="DM333" s="20"/>
      <c r="DN333" s="20"/>
      <c r="DO333" s="20"/>
      <c r="DP333" s="20"/>
      <c r="DQ333" s="20"/>
      <c r="DR333" s="20"/>
      <c r="DS333" s="20"/>
      <c r="DT333" s="20"/>
      <c r="DU333" s="20"/>
      <c r="DV333" s="20"/>
      <c r="DW333" s="20"/>
      <c r="DX333" s="20"/>
      <c r="DY333" s="20"/>
      <c r="DZ333" s="20"/>
      <c r="EA333" s="20"/>
      <c r="EB333" s="20"/>
      <c r="EC333" s="20"/>
      <c r="ED333" s="20"/>
      <c r="EE333" s="20"/>
      <c r="EF333" s="20"/>
      <c r="EG333" s="20"/>
      <c r="EH333" s="20"/>
      <c r="EI333" s="20"/>
      <c r="EJ333" s="20"/>
      <c r="EK333" s="20"/>
      <c r="EL333" s="20"/>
      <c r="EM333" s="20"/>
      <c r="EN333" s="20"/>
      <c r="EO333" s="20"/>
      <c r="EP333" s="20"/>
      <c r="EQ333" s="20"/>
      <c r="ER333" s="20"/>
      <c r="ES333" s="20"/>
      <c r="ET333" s="20"/>
      <c r="EU333" s="20"/>
      <c r="EV333" s="20"/>
      <c r="EW333" s="20"/>
      <c r="EX333" s="20"/>
      <c r="EY333" s="20"/>
      <c r="EZ333" s="20"/>
      <c r="FA333" s="20"/>
      <c r="FB333" s="20"/>
      <c r="FC333" s="20"/>
      <c r="FD333" s="20"/>
      <c r="FE333" s="20"/>
      <c r="FF333" s="20"/>
      <c r="FG333" s="20"/>
      <c r="FH333" s="20"/>
      <c r="FI333" s="20"/>
      <c r="FJ333" s="20"/>
      <c r="FK333" s="20"/>
      <c r="FL333" s="20"/>
      <c r="FM333" s="20"/>
      <c r="FN333" s="20"/>
      <c r="FO333" s="20"/>
      <c r="FP333" s="20"/>
      <c r="FQ333" s="20"/>
      <c r="FR333" s="20"/>
      <c r="FS333" s="20"/>
      <c r="FT333" s="20"/>
      <c r="FU333" s="20"/>
      <c r="FV333" s="20"/>
      <c r="FW333" s="20"/>
      <c r="FX333" s="20"/>
      <c r="FY333" s="20"/>
      <c r="FZ333" s="20"/>
      <c r="GA333" s="20"/>
      <c r="GB333" s="20"/>
      <c r="GC333" s="20"/>
      <c r="GD333" s="20"/>
      <c r="GE333" s="20"/>
      <c r="GF333" s="20"/>
      <c r="GG333" s="20"/>
      <c r="GH333" s="20"/>
      <c r="GI333" s="20"/>
      <c r="GJ333" s="20"/>
      <c r="GK333" s="20"/>
      <c r="GL333" s="20"/>
      <c r="GM333" s="20"/>
      <c r="GN333" s="20"/>
      <c r="GO333" s="20"/>
      <c r="GP333" s="20"/>
      <c r="GQ333" s="20"/>
      <c r="GR333" s="20"/>
      <c r="GS333" s="20"/>
      <c r="GT333" s="20"/>
      <c r="GU333" s="20"/>
      <c r="GV333" s="20"/>
      <c r="GW333" s="20"/>
      <c r="GX333" s="20"/>
      <c r="GY333" s="20"/>
      <c r="GZ333" s="20"/>
      <c r="HA333" s="20"/>
      <c r="HB333" s="20"/>
      <c r="HC333" s="20"/>
      <c r="HD333" s="20"/>
      <c r="HE333" s="20"/>
      <c r="HF333" s="20"/>
      <c r="HG333" s="20"/>
      <c r="HH333" s="20"/>
      <c r="HI333" s="20"/>
      <c r="HJ333" s="20"/>
      <c r="HK333" s="20"/>
      <c r="HL333" s="20"/>
      <c r="HM333" s="20"/>
      <c r="HN333" s="20"/>
      <c r="HO333" s="20"/>
      <c r="HP333" s="20"/>
      <c r="HQ333" s="20"/>
      <c r="HR333" s="20"/>
      <c r="HS333" s="20"/>
      <c r="HT333" s="20"/>
      <c r="HU333" s="20"/>
      <c r="HV333" s="20"/>
      <c r="HW333" s="20"/>
      <c r="HX333" s="20"/>
      <c r="HY333" s="20"/>
      <c r="HZ333" s="20"/>
      <c r="IA333" s="20"/>
      <c r="IB333" s="20"/>
      <c r="IC333" s="20"/>
      <c r="ID333" s="20"/>
      <c r="IE333" s="20"/>
      <c r="IF333" s="20"/>
      <c r="IG333" s="20"/>
      <c r="IH333" s="20"/>
      <c r="II333" s="20"/>
      <c r="IJ333" s="20"/>
      <c r="IK333" s="20"/>
      <c r="IL333" s="20"/>
      <c r="IM333" s="20"/>
      <c r="IN333" s="20"/>
      <c r="IO333" s="20"/>
      <c r="IP333" s="20"/>
      <c r="IQ333" s="20"/>
      <c r="IR333" s="20"/>
      <c r="IS333" s="20"/>
      <c r="IT333" s="20"/>
      <c r="IU333" s="20"/>
    </row>
    <row r="334" spans="1:255" ht="36" x14ac:dyDescent="0.2">
      <c r="A334" s="104" t="s">
        <v>241</v>
      </c>
      <c r="B334" s="105" t="s">
        <v>35</v>
      </c>
      <c r="C334" s="106" t="s">
        <v>716</v>
      </c>
      <c r="D334" s="107" t="s">
        <v>23</v>
      </c>
      <c r="E334" s="108">
        <v>1</v>
      </c>
      <c r="F334" s="109">
        <v>16917.23</v>
      </c>
      <c r="G334" s="65"/>
      <c r="H334" s="109">
        <v>16917.23</v>
      </c>
      <c r="I334" s="110">
        <v>2759.71</v>
      </c>
      <c r="J334" s="66">
        <v>6.13</v>
      </c>
      <c r="K334" s="111">
        <v>16917</v>
      </c>
      <c r="L334" s="20"/>
      <c r="M334" s="20"/>
      <c r="N334" s="20"/>
      <c r="O334" s="20"/>
      <c r="P334" s="20"/>
      <c r="Q334" s="20"/>
      <c r="R334" s="20"/>
      <c r="S334" s="20"/>
      <c r="T334" s="20">
        <v>2759.71</v>
      </c>
      <c r="U334" s="20">
        <v>16917</v>
      </c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  <c r="BG334" s="20"/>
      <c r="BH334" s="20"/>
      <c r="BI334" s="20"/>
      <c r="BJ334" s="20"/>
      <c r="BK334" s="20"/>
      <c r="BL334" s="20"/>
      <c r="BM334" s="20"/>
      <c r="BN334" s="20"/>
      <c r="BO334" s="20"/>
      <c r="BP334" s="20"/>
      <c r="BQ334" s="20"/>
      <c r="BR334" s="20"/>
      <c r="BS334" s="20"/>
      <c r="BT334" s="20"/>
      <c r="BU334" s="20"/>
      <c r="BV334" s="20"/>
      <c r="BW334" s="20"/>
      <c r="BX334" s="20"/>
      <c r="BY334" s="20"/>
      <c r="BZ334" s="20"/>
      <c r="CA334" s="20"/>
      <c r="CB334" s="20"/>
      <c r="CC334" s="20"/>
      <c r="CD334" s="20"/>
      <c r="CE334" s="20"/>
      <c r="CF334" s="20"/>
      <c r="CG334" s="20"/>
      <c r="CH334" s="20"/>
      <c r="CI334" s="20"/>
      <c r="CJ334" s="20"/>
      <c r="CK334" s="20"/>
      <c r="CL334" s="20"/>
      <c r="CM334" s="20"/>
      <c r="CN334" s="20"/>
      <c r="CO334" s="20"/>
      <c r="CP334" s="20"/>
      <c r="CQ334" s="20"/>
      <c r="CR334" s="20"/>
      <c r="CS334" s="20"/>
      <c r="CT334" s="20"/>
      <c r="CU334" s="20"/>
      <c r="CV334" s="20">
        <v>3</v>
      </c>
      <c r="CW334" s="20"/>
      <c r="CX334" s="20"/>
      <c r="CY334" s="20"/>
      <c r="CZ334" s="20"/>
      <c r="DA334" s="20"/>
      <c r="DB334" s="20"/>
      <c r="DC334" s="20"/>
      <c r="DD334" s="20"/>
      <c r="DE334" s="20"/>
      <c r="DF334" s="20">
        <v>16917</v>
      </c>
      <c r="DG334" s="20"/>
      <c r="DH334" s="20"/>
      <c r="DI334" s="20"/>
      <c r="DJ334" s="20"/>
      <c r="DK334" s="20"/>
      <c r="DL334" s="20"/>
      <c r="DM334" s="20"/>
      <c r="DN334" s="20">
        <v>2759.71</v>
      </c>
      <c r="DO334" s="20"/>
      <c r="DP334" s="20">
        <v>16917</v>
      </c>
      <c r="DQ334" s="20"/>
      <c r="DR334" s="20"/>
      <c r="DS334" s="20"/>
      <c r="DT334" s="20"/>
      <c r="DU334" s="20"/>
      <c r="DV334" s="20"/>
      <c r="DW334" s="20"/>
      <c r="DX334" s="20"/>
      <c r="DY334" s="20"/>
      <c r="DZ334" s="20"/>
      <c r="EA334" s="20"/>
      <c r="EB334" s="20"/>
      <c r="EC334" s="20"/>
      <c r="ED334" s="20"/>
      <c r="EE334" s="20"/>
      <c r="EF334" s="20"/>
      <c r="EG334" s="20"/>
      <c r="EH334" s="20"/>
      <c r="EI334" s="20"/>
      <c r="EJ334" s="20"/>
      <c r="EK334" s="20"/>
      <c r="EL334" s="20"/>
      <c r="EM334" s="20"/>
      <c r="EN334" s="20"/>
      <c r="EO334" s="20"/>
      <c r="EP334" s="20"/>
      <c r="EQ334" s="20"/>
      <c r="ER334" s="20"/>
      <c r="ES334" s="20"/>
      <c r="ET334" s="20"/>
      <c r="EU334" s="20"/>
      <c r="EV334" s="20"/>
      <c r="EW334" s="20"/>
      <c r="EX334" s="20"/>
      <c r="EY334" s="20"/>
      <c r="EZ334" s="20"/>
      <c r="FA334" s="20"/>
      <c r="FB334" s="20"/>
      <c r="FC334" s="20"/>
      <c r="FD334" s="20"/>
      <c r="FE334" s="20"/>
      <c r="FF334" s="20"/>
      <c r="FG334" s="20"/>
      <c r="FH334" s="20"/>
      <c r="FI334" s="20"/>
      <c r="FJ334" s="20"/>
      <c r="FK334" s="20"/>
      <c r="FL334" s="20"/>
      <c r="FM334" s="20"/>
      <c r="FN334" s="20"/>
      <c r="FO334" s="20"/>
      <c r="FP334" s="20"/>
      <c r="FQ334" s="20"/>
      <c r="FR334" s="20"/>
      <c r="FS334" s="20"/>
      <c r="FT334" s="20"/>
      <c r="FU334" s="20"/>
      <c r="FV334" s="20"/>
      <c r="FW334" s="20"/>
      <c r="FX334" s="20"/>
      <c r="FY334" s="20"/>
      <c r="FZ334" s="20"/>
      <c r="GA334" s="20"/>
      <c r="GB334" s="20"/>
      <c r="GC334" s="20"/>
      <c r="GD334" s="20"/>
      <c r="GE334" s="20"/>
      <c r="GF334" s="20"/>
      <c r="GG334" s="20"/>
      <c r="GH334" s="20"/>
      <c r="GI334" s="20"/>
      <c r="GJ334" s="20"/>
      <c r="GK334" s="20"/>
      <c r="GL334" s="20"/>
      <c r="GM334" s="20"/>
      <c r="GN334" s="20">
        <v>2759.71</v>
      </c>
      <c r="GO334" s="20"/>
      <c r="GP334" s="20">
        <v>2759.71</v>
      </c>
      <c r="GQ334" s="20"/>
      <c r="GR334" s="20"/>
      <c r="GS334" s="20"/>
      <c r="GT334" s="20">
        <v>2759.71</v>
      </c>
      <c r="GU334" s="20"/>
      <c r="GV334" s="20">
        <v>2759.71</v>
      </c>
      <c r="GW334" s="20"/>
      <c r="GX334" s="20"/>
      <c r="GY334" s="20"/>
      <c r="GZ334" s="20"/>
      <c r="HA334" s="20"/>
      <c r="HB334" s="20"/>
      <c r="HC334" s="20"/>
      <c r="HD334" s="20">
        <v>2759.71</v>
      </c>
      <c r="HE334" s="20"/>
      <c r="HF334" s="20"/>
      <c r="HG334" s="20"/>
      <c r="HH334" s="20"/>
      <c r="HI334" s="20"/>
      <c r="HJ334" s="20"/>
      <c r="HK334" s="20"/>
      <c r="HL334" s="20"/>
      <c r="HM334" s="20"/>
      <c r="HN334" s="20"/>
      <c r="HO334" s="20"/>
      <c r="HP334" s="20"/>
      <c r="HQ334" s="20"/>
      <c r="HR334" s="20">
        <v>2759.71</v>
      </c>
      <c r="HS334" s="20"/>
      <c r="HT334" s="20"/>
      <c r="HU334" s="20"/>
      <c r="HV334" s="20"/>
      <c r="HW334" s="20"/>
      <c r="HX334" s="20"/>
      <c r="HY334" s="20"/>
      <c r="HZ334" s="20">
        <v>2759.71</v>
      </c>
      <c r="IA334" s="20"/>
      <c r="IB334" s="20"/>
      <c r="IC334" s="20"/>
      <c r="ID334" s="20"/>
      <c r="IE334" s="20"/>
      <c r="IF334" s="20"/>
      <c r="IG334" s="20"/>
      <c r="IH334" s="20"/>
      <c r="II334" s="20"/>
      <c r="IJ334" s="20"/>
      <c r="IK334" s="20"/>
      <c r="IL334" s="20"/>
      <c r="IM334" s="20"/>
      <c r="IN334" s="20"/>
      <c r="IO334" s="20"/>
      <c r="IP334" s="20"/>
      <c r="IQ334" s="20"/>
      <c r="IR334" s="20"/>
      <c r="IS334" s="20"/>
      <c r="IT334" s="20"/>
      <c r="IU334" s="20"/>
    </row>
    <row r="335" spans="1:255" x14ac:dyDescent="0.2">
      <c r="A335" s="89"/>
      <c r="B335" s="103" t="s">
        <v>619</v>
      </c>
      <c r="C335" s="103" t="s">
        <v>717</v>
      </c>
      <c r="D335" s="29"/>
      <c r="E335" s="29"/>
      <c r="F335" s="29"/>
      <c r="G335" s="29"/>
      <c r="H335" s="29"/>
      <c r="I335" s="29"/>
      <c r="J335" s="29"/>
      <c r="K335" s="90"/>
    </row>
    <row r="336" spans="1:255" ht="13.5" thickBot="1" x14ac:dyDescent="0.25">
      <c r="A336" s="114"/>
      <c r="B336" s="115"/>
      <c r="C336" s="115" t="s">
        <v>621</v>
      </c>
      <c r="D336" s="115"/>
      <c r="E336" s="115"/>
      <c r="F336" s="115"/>
      <c r="G336" s="115"/>
      <c r="H336" s="194">
        <v>2759.71</v>
      </c>
      <c r="I336" s="195"/>
      <c r="J336" s="194">
        <v>16917</v>
      </c>
      <c r="K336" s="196"/>
      <c r="L336" s="102"/>
      <c r="M336" s="102"/>
      <c r="N336" s="102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  <c r="BC336" s="20"/>
      <c r="BD336" s="20"/>
      <c r="BE336" s="20"/>
      <c r="BF336" s="20"/>
      <c r="BG336" s="20"/>
      <c r="BH336" s="20"/>
      <c r="BI336" s="20"/>
      <c r="BJ336" s="20"/>
      <c r="BK336" s="20"/>
      <c r="BL336" s="20"/>
      <c r="BM336" s="20"/>
      <c r="BN336" s="20"/>
      <c r="BO336" s="20"/>
      <c r="BP336" s="20"/>
      <c r="BQ336" s="20"/>
      <c r="BR336" s="20"/>
      <c r="BS336" s="20"/>
      <c r="BT336" s="20"/>
      <c r="BU336" s="20"/>
      <c r="BV336" s="20"/>
      <c r="BW336" s="20"/>
      <c r="BX336" s="20"/>
      <c r="BY336" s="20"/>
      <c r="BZ336" s="20"/>
      <c r="CA336" s="20"/>
      <c r="CB336" s="20"/>
      <c r="CC336" s="20"/>
      <c r="CD336" s="20"/>
      <c r="CE336" s="20"/>
      <c r="CF336" s="20"/>
      <c r="CG336" s="20"/>
      <c r="CH336" s="20"/>
      <c r="CI336" s="20"/>
      <c r="CJ336" s="20"/>
      <c r="CK336" s="20"/>
      <c r="CL336" s="20"/>
      <c r="CM336" s="20"/>
      <c r="CN336" s="20"/>
      <c r="CO336" s="20"/>
      <c r="CP336" s="20"/>
      <c r="CQ336" s="20"/>
      <c r="CR336" s="20"/>
      <c r="CS336" s="20"/>
      <c r="CT336" s="20"/>
      <c r="CU336" s="20"/>
      <c r="CV336" s="20"/>
      <c r="CW336" s="20"/>
      <c r="CX336" s="20"/>
      <c r="CY336" s="20"/>
      <c r="CZ336" s="20"/>
      <c r="DA336" s="20"/>
      <c r="DB336" s="20"/>
      <c r="DC336" s="20"/>
      <c r="DD336" s="20"/>
      <c r="DE336" s="20"/>
      <c r="DF336" s="20"/>
      <c r="DG336" s="20"/>
      <c r="DH336" s="20"/>
      <c r="DI336" s="20"/>
      <c r="DJ336" s="20"/>
      <c r="DK336" s="20"/>
      <c r="DL336" s="20"/>
      <c r="DM336" s="20"/>
      <c r="DN336" s="20"/>
      <c r="DO336" s="20"/>
      <c r="DP336" s="20"/>
      <c r="DQ336" s="20"/>
      <c r="DR336" s="20"/>
      <c r="DS336" s="20"/>
      <c r="DT336" s="20"/>
      <c r="DU336" s="20"/>
      <c r="DV336" s="20"/>
      <c r="DW336" s="20"/>
      <c r="DX336" s="20"/>
      <c r="DY336" s="20"/>
      <c r="DZ336" s="20"/>
      <c r="EA336" s="20"/>
      <c r="EB336" s="20"/>
      <c r="EC336" s="20"/>
      <c r="ED336" s="20"/>
      <c r="EE336" s="20"/>
      <c r="EF336" s="20"/>
      <c r="EG336" s="20"/>
      <c r="EH336" s="20"/>
      <c r="EI336" s="20"/>
      <c r="EJ336" s="20"/>
      <c r="EK336" s="20"/>
      <c r="EL336" s="20"/>
      <c r="EM336" s="20"/>
      <c r="EN336" s="20"/>
      <c r="EO336" s="20"/>
      <c r="EP336" s="20"/>
      <c r="EQ336" s="20"/>
      <c r="ER336" s="20"/>
      <c r="ES336" s="20"/>
      <c r="ET336" s="20"/>
      <c r="EU336" s="20"/>
      <c r="EV336" s="20"/>
      <c r="EW336" s="20"/>
      <c r="EX336" s="20"/>
      <c r="EY336" s="20"/>
      <c r="EZ336" s="20"/>
      <c r="FA336" s="20"/>
      <c r="FB336" s="20"/>
      <c r="FC336" s="20"/>
      <c r="FD336" s="20"/>
      <c r="FE336" s="20"/>
      <c r="FF336" s="20"/>
      <c r="FG336" s="20"/>
      <c r="FH336" s="20"/>
      <c r="FI336" s="20"/>
      <c r="FJ336" s="20"/>
      <c r="FK336" s="20"/>
      <c r="FL336" s="20"/>
      <c r="FM336" s="20"/>
      <c r="FN336" s="20"/>
      <c r="FO336" s="20"/>
      <c r="FP336" s="20"/>
      <c r="FQ336" s="20"/>
      <c r="FR336" s="20"/>
      <c r="FS336" s="20"/>
      <c r="FT336" s="20"/>
      <c r="FU336" s="20"/>
      <c r="FV336" s="20"/>
      <c r="FW336" s="20"/>
      <c r="FX336" s="20"/>
      <c r="FY336" s="20"/>
      <c r="FZ336" s="20"/>
      <c r="GA336" s="20"/>
      <c r="GB336" s="20"/>
      <c r="GC336" s="20"/>
      <c r="GD336" s="20"/>
      <c r="GE336" s="20"/>
      <c r="GF336" s="20"/>
      <c r="GG336" s="20"/>
      <c r="GH336" s="20"/>
      <c r="GI336" s="20"/>
      <c r="GJ336" s="20"/>
      <c r="GK336" s="20"/>
      <c r="GL336" s="20"/>
      <c r="GM336" s="20"/>
      <c r="GN336" s="20"/>
      <c r="GO336" s="20"/>
      <c r="GP336" s="20"/>
      <c r="GQ336" s="20"/>
      <c r="GR336" s="20"/>
      <c r="GS336" s="20"/>
      <c r="GT336" s="20"/>
      <c r="GU336" s="20"/>
      <c r="GV336" s="20"/>
      <c r="GW336" s="20"/>
      <c r="GX336" s="20"/>
      <c r="GY336" s="20"/>
      <c r="GZ336" s="20"/>
      <c r="HA336" s="20"/>
      <c r="HB336" s="20"/>
      <c r="HC336" s="20"/>
      <c r="HD336" s="20"/>
      <c r="HE336" s="20"/>
      <c r="HF336" s="20"/>
      <c r="HG336" s="20"/>
      <c r="HH336" s="20"/>
      <c r="HI336" s="20"/>
      <c r="HJ336" s="20"/>
      <c r="HK336" s="20"/>
      <c r="HL336" s="20"/>
      <c r="HM336" s="20"/>
      <c r="HN336" s="20"/>
      <c r="HO336" s="20"/>
      <c r="HP336" s="20"/>
      <c r="HQ336" s="20"/>
      <c r="HR336" s="20"/>
      <c r="HS336" s="20"/>
      <c r="HT336" s="20"/>
      <c r="HU336" s="20"/>
      <c r="HV336" s="20"/>
      <c r="HW336" s="20"/>
      <c r="HX336" s="20"/>
      <c r="HY336" s="20"/>
      <c r="HZ336" s="20"/>
      <c r="IA336" s="20"/>
      <c r="IB336" s="20"/>
      <c r="IC336" s="20"/>
      <c r="ID336" s="20"/>
      <c r="IE336" s="20"/>
      <c r="IF336" s="20"/>
      <c r="IG336" s="20"/>
      <c r="IH336" s="20"/>
      <c r="II336" s="20"/>
      <c r="IJ336" s="20"/>
      <c r="IK336" s="20"/>
      <c r="IL336" s="20"/>
      <c r="IM336" s="20"/>
      <c r="IN336" s="20"/>
      <c r="IO336" s="20"/>
      <c r="IP336" s="20"/>
      <c r="IQ336" s="20"/>
      <c r="IR336" s="20"/>
      <c r="IS336" s="20"/>
      <c r="IT336" s="20"/>
      <c r="IU336" s="20"/>
    </row>
    <row r="337" spans="1:255" x14ac:dyDescent="0.2">
      <c r="A337" s="113"/>
      <c r="B337" s="112"/>
      <c r="C337" s="112" t="s">
        <v>622</v>
      </c>
      <c r="D337" s="112"/>
      <c r="E337" s="112"/>
      <c r="F337" s="112"/>
      <c r="G337" s="112"/>
      <c r="H337" s="185">
        <v>2845.36</v>
      </c>
      <c r="I337" s="186"/>
      <c r="J337" s="185">
        <v>19053</v>
      </c>
      <c r="K337" s="187"/>
      <c r="O337" s="20"/>
      <c r="P337" s="20"/>
      <c r="Q337" s="20"/>
      <c r="R337" s="20">
        <v>2845.36</v>
      </c>
      <c r="S337" s="20">
        <v>19053</v>
      </c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  <c r="BC337" s="20"/>
      <c r="BD337" s="20"/>
      <c r="BE337" s="20"/>
      <c r="BF337" s="20"/>
      <c r="BG337" s="20"/>
      <c r="BH337" s="20"/>
      <c r="BI337" s="20"/>
      <c r="BJ337" s="20"/>
      <c r="BK337" s="20"/>
      <c r="BL337" s="20"/>
      <c r="BM337" s="20"/>
      <c r="BN337" s="20"/>
      <c r="BO337" s="20"/>
      <c r="BP337" s="20"/>
      <c r="BQ337" s="20"/>
      <c r="BR337" s="20"/>
      <c r="BS337" s="20"/>
      <c r="BT337" s="20"/>
      <c r="BU337" s="20"/>
      <c r="BV337" s="20"/>
      <c r="BW337" s="20"/>
      <c r="BX337" s="20"/>
      <c r="BY337" s="20"/>
      <c r="BZ337" s="20"/>
      <c r="CA337" s="20"/>
      <c r="CB337" s="20"/>
      <c r="CC337" s="20"/>
      <c r="CD337" s="20"/>
      <c r="CE337" s="20"/>
      <c r="CF337" s="20"/>
      <c r="CG337" s="20"/>
      <c r="CH337" s="20"/>
      <c r="CI337" s="20"/>
      <c r="CJ337" s="20"/>
      <c r="CK337" s="20"/>
      <c r="CL337" s="20"/>
      <c r="CM337" s="20"/>
      <c r="CN337" s="20"/>
      <c r="CO337" s="20"/>
      <c r="CP337" s="20"/>
      <c r="CQ337" s="20"/>
      <c r="CR337" s="20"/>
      <c r="CS337" s="20"/>
      <c r="CT337" s="20"/>
      <c r="CU337" s="20"/>
      <c r="CV337" s="20"/>
      <c r="CW337" s="20"/>
      <c r="CX337" s="20"/>
      <c r="CY337" s="20"/>
      <c r="CZ337" s="20"/>
      <c r="DA337" s="20"/>
      <c r="DB337" s="20"/>
      <c r="DC337" s="20"/>
      <c r="DD337" s="20"/>
      <c r="DE337" s="20"/>
      <c r="DF337" s="20"/>
      <c r="DG337" s="20"/>
      <c r="DH337" s="20"/>
      <c r="DI337" s="20"/>
      <c r="DJ337" s="20"/>
      <c r="DK337" s="20"/>
      <c r="DL337" s="20"/>
      <c r="DM337" s="20"/>
      <c r="DN337" s="20"/>
      <c r="DO337" s="20"/>
      <c r="DP337" s="20"/>
      <c r="DQ337" s="20"/>
      <c r="DR337" s="20"/>
      <c r="DS337" s="20"/>
      <c r="DT337" s="20"/>
      <c r="DU337" s="20"/>
      <c r="DV337" s="20"/>
      <c r="DW337" s="20"/>
      <c r="DX337" s="20"/>
      <c r="DY337" s="20"/>
      <c r="DZ337" s="20"/>
      <c r="EA337" s="20"/>
      <c r="EB337" s="20"/>
      <c r="EC337" s="20"/>
      <c r="ED337" s="20"/>
      <c r="EE337" s="20"/>
      <c r="EF337" s="20"/>
      <c r="EG337" s="20"/>
      <c r="EH337" s="20"/>
      <c r="EI337" s="20"/>
      <c r="EJ337" s="20"/>
      <c r="EK337" s="20"/>
      <c r="EL337" s="20"/>
      <c r="EM337" s="20"/>
      <c r="EN337" s="20"/>
      <c r="EO337" s="20"/>
      <c r="EP337" s="20"/>
      <c r="EQ337" s="20"/>
      <c r="ER337" s="20"/>
      <c r="ES337" s="20"/>
      <c r="ET337" s="20"/>
      <c r="EU337" s="20"/>
      <c r="EV337" s="20"/>
      <c r="EW337" s="20"/>
      <c r="EX337" s="20"/>
      <c r="EY337" s="20"/>
      <c r="EZ337" s="20"/>
      <c r="FA337" s="20"/>
      <c r="FB337" s="20"/>
      <c r="FC337" s="20"/>
      <c r="FD337" s="20"/>
      <c r="FE337" s="20"/>
      <c r="FF337" s="20"/>
      <c r="FG337" s="20"/>
      <c r="FH337" s="20"/>
      <c r="FI337" s="20"/>
      <c r="FJ337" s="20"/>
      <c r="FK337" s="20"/>
      <c r="FL337" s="20"/>
      <c r="FM337" s="20"/>
      <c r="FN337" s="20"/>
      <c r="FO337" s="20"/>
      <c r="FP337" s="20"/>
      <c r="FQ337" s="20"/>
      <c r="FR337" s="20"/>
      <c r="FS337" s="20"/>
      <c r="FT337" s="20"/>
      <c r="FU337" s="20"/>
      <c r="FV337" s="20"/>
      <c r="FW337" s="20"/>
      <c r="FX337" s="20"/>
      <c r="FY337" s="20"/>
      <c r="FZ337" s="20"/>
      <c r="GA337" s="20"/>
      <c r="GB337" s="20"/>
      <c r="GC337" s="20"/>
      <c r="GD337" s="20"/>
      <c r="GE337" s="20"/>
      <c r="GF337" s="20"/>
      <c r="GG337" s="20"/>
      <c r="GH337" s="20"/>
      <c r="GI337" s="20"/>
      <c r="GJ337" s="20"/>
      <c r="GK337" s="20"/>
      <c r="GL337" s="20"/>
      <c r="GM337" s="20"/>
      <c r="GN337" s="20"/>
      <c r="GO337" s="20"/>
      <c r="GP337" s="20"/>
      <c r="GQ337" s="20"/>
      <c r="GR337" s="20"/>
      <c r="GS337" s="20"/>
      <c r="GT337" s="20"/>
      <c r="GU337" s="20"/>
      <c r="GV337" s="20"/>
      <c r="GW337" s="20"/>
      <c r="GX337" s="20"/>
      <c r="GY337" s="20"/>
      <c r="GZ337" s="20"/>
      <c r="HA337" s="20">
        <v>2845.36</v>
      </c>
      <c r="HB337" s="20"/>
      <c r="HC337" s="20"/>
      <c r="HD337" s="20"/>
      <c r="HE337" s="20"/>
      <c r="HF337" s="20"/>
      <c r="HG337" s="20"/>
      <c r="HH337" s="20"/>
      <c r="HI337" s="20"/>
      <c r="HJ337" s="20"/>
      <c r="HK337" s="20"/>
      <c r="HL337" s="20"/>
      <c r="HM337" s="20"/>
      <c r="HN337" s="20"/>
      <c r="HO337" s="20"/>
      <c r="HP337" s="20"/>
      <c r="HQ337" s="20"/>
      <c r="HR337" s="20"/>
      <c r="HS337" s="20"/>
      <c r="HT337" s="20"/>
      <c r="HU337" s="20"/>
      <c r="HV337" s="20"/>
      <c r="HW337" s="20"/>
      <c r="HX337" s="20"/>
      <c r="HY337" s="20"/>
      <c r="HZ337" s="20"/>
      <c r="IA337" s="20"/>
      <c r="IB337" s="20"/>
      <c r="IC337" s="20"/>
      <c r="ID337" s="20"/>
      <c r="IE337" s="20"/>
      <c r="IF337" s="20"/>
      <c r="IG337" s="20"/>
      <c r="IH337" s="20"/>
      <c r="II337" s="20"/>
      <c r="IJ337" s="20"/>
      <c r="IK337" s="20"/>
      <c r="IL337" s="20"/>
      <c r="IM337" s="20"/>
      <c r="IN337" s="20"/>
      <c r="IO337" s="20"/>
      <c r="IP337" s="20"/>
      <c r="IQ337" s="20"/>
      <c r="IR337" s="20"/>
      <c r="IS337" s="20"/>
      <c r="IT337" s="20"/>
      <c r="IU337" s="20"/>
    </row>
    <row r="338" spans="1:255" x14ac:dyDescent="0.2">
      <c r="A338" s="70"/>
      <c r="B338" s="69"/>
      <c r="C338" s="69"/>
      <c r="D338" s="69"/>
      <c r="E338" s="69"/>
      <c r="F338" s="69"/>
      <c r="G338" s="69"/>
      <c r="H338" s="188"/>
      <c r="I338" s="189"/>
      <c r="J338" s="188"/>
      <c r="K338" s="190"/>
    </row>
    <row r="339" spans="1:255" ht="48" x14ac:dyDescent="0.2">
      <c r="A339" s="116">
        <v>16</v>
      </c>
      <c r="B339" s="123" t="s">
        <v>245</v>
      </c>
      <c r="C339" s="117" t="s">
        <v>718</v>
      </c>
      <c r="D339" s="118" t="s">
        <v>23</v>
      </c>
      <c r="E339" s="119">
        <v>2</v>
      </c>
      <c r="F339" s="120">
        <v>54.74</v>
      </c>
      <c r="G339" s="124" t="s">
        <v>6</v>
      </c>
      <c r="H339" s="120"/>
      <c r="I339" s="121">
        <v>161.25</v>
      </c>
      <c r="J339" s="97"/>
      <c r="K339" s="122">
        <v>5192</v>
      </c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  <c r="BC339" s="20"/>
      <c r="BD339" s="20"/>
      <c r="BE339" s="20"/>
      <c r="BF339" s="20"/>
      <c r="BG339" s="20"/>
      <c r="BH339" s="20"/>
      <c r="BI339" s="20"/>
      <c r="BJ339" s="20"/>
      <c r="BK339" s="20"/>
      <c r="BL339" s="20"/>
      <c r="BM339" s="20"/>
      <c r="BN339" s="20"/>
      <c r="BO339" s="20"/>
      <c r="BP339" s="20"/>
      <c r="BQ339" s="20"/>
      <c r="BR339" s="20"/>
      <c r="BS339" s="20"/>
      <c r="BT339" s="20"/>
      <c r="BU339" s="20"/>
      <c r="BV339" s="20"/>
      <c r="BW339" s="20"/>
      <c r="BX339" s="20"/>
      <c r="BY339" s="20"/>
      <c r="BZ339" s="20"/>
      <c r="CA339" s="20"/>
      <c r="CB339" s="20"/>
      <c r="CC339" s="20"/>
      <c r="CD339" s="20"/>
      <c r="CE339" s="20"/>
      <c r="CF339" s="20"/>
      <c r="CG339" s="20"/>
      <c r="CH339" s="20"/>
      <c r="CI339" s="20"/>
      <c r="CJ339" s="20"/>
      <c r="CK339" s="20"/>
      <c r="CL339" s="20"/>
      <c r="CM339" s="20"/>
      <c r="CN339" s="20"/>
      <c r="CO339" s="20"/>
      <c r="CP339" s="20"/>
      <c r="CQ339" s="20"/>
      <c r="CR339" s="20"/>
      <c r="CS339" s="20"/>
      <c r="CT339" s="20"/>
      <c r="CU339" s="20"/>
      <c r="CV339" s="20"/>
      <c r="CW339" s="20"/>
      <c r="CX339" s="20"/>
      <c r="CY339" s="20"/>
      <c r="CZ339" s="20"/>
      <c r="DA339" s="20"/>
      <c r="DB339" s="20"/>
      <c r="DC339" s="20"/>
      <c r="DD339" s="20"/>
      <c r="DE339" s="20"/>
      <c r="DF339" s="20"/>
      <c r="DG339" s="20"/>
      <c r="DH339" s="20"/>
      <c r="DI339" s="20"/>
      <c r="DJ339" s="20"/>
      <c r="DK339" s="20"/>
      <c r="DL339" s="20"/>
      <c r="DM339" s="20"/>
      <c r="DN339" s="20"/>
      <c r="DO339" s="20"/>
      <c r="DP339" s="20"/>
      <c r="DQ339" s="20"/>
      <c r="DR339" s="20"/>
      <c r="DS339" s="20"/>
      <c r="DT339" s="20"/>
      <c r="DU339" s="20"/>
      <c r="DV339" s="20"/>
      <c r="DW339" s="20"/>
      <c r="DX339" s="20"/>
      <c r="DY339" s="20"/>
      <c r="DZ339" s="20"/>
      <c r="EA339" s="20"/>
      <c r="EB339" s="20"/>
      <c r="EC339" s="20"/>
      <c r="ED339" s="20"/>
      <c r="EE339" s="20"/>
      <c r="EF339" s="20"/>
      <c r="EG339" s="20"/>
      <c r="EH339" s="20"/>
      <c r="EI339" s="20"/>
      <c r="EJ339" s="20"/>
      <c r="EK339" s="20"/>
      <c r="EL339" s="20"/>
      <c r="EM339" s="20"/>
      <c r="EN339" s="20"/>
      <c r="EO339" s="20"/>
      <c r="EP339" s="20"/>
      <c r="EQ339" s="20"/>
      <c r="ER339" s="20"/>
      <c r="ES339" s="20"/>
      <c r="ET339" s="20"/>
      <c r="EU339" s="20"/>
      <c r="EV339" s="20"/>
      <c r="EW339" s="20"/>
      <c r="EX339" s="20"/>
      <c r="EY339" s="20"/>
      <c r="EZ339" s="20"/>
      <c r="FA339" s="20"/>
      <c r="FB339" s="20"/>
      <c r="FC339" s="20"/>
      <c r="FD339" s="20"/>
      <c r="FE339" s="20"/>
      <c r="FF339" s="20"/>
      <c r="FG339" s="20"/>
      <c r="FH339" s="20"/>
      <c r="FI339" s="20"/>
      <c r="FJ339" s="20"/>
      <c r="FK339" s="20"/>
      <c r="FL339" s="20"/>
      <c r="FM339" s="20"/>
      <c r="FN339" s="20"/>
      <c r="FO339" s="20"/>
      <c r="FP339" s="20"/>
      <c r="FQ339" s="20"/>
      <c r="FR339" s="20"/>
      <c r="FS339" s="20"/>
      <c r="FT339" s="20"/>
      <c r="FU339" s="20"/>
      <c r="FV339" s="20"/>
      <c r="FW339" s="20"/>
      <c r="FX339" s="20"/>
      <c r="FY339" s="20"/>
      <c r="FZ339" s="20"/>
      <c r="GA339" s="20"/>
      <c r="GB339" s="20"/>
      <c r="GC339" s="20"/>
      <c r="GD339" s="20"/>
      <c r="GE339" s="20"/>
      <c r="GF339" s="20"/>
      <c r="GG339" s="20"/>
      <c r="GH339" s="20"/>
      <c r="GI339" s="20"/>
      <c r="GJ339" s="20"/>
      <c r="GK339" s="20"/>
      <c r="GL339" s="20"/>
      <c r="GM339" s="20"/>
      <c r="GN339" s="20"/>
      <c r="GO339" s="20"/>
      <c r="GP339" s="20"/>
      <c r="GQ339" s="20"/>
      <c r="GR339" s="20"/>
      <c r="GS339" s="20"/>
      <c r="GT339" s="20"/>
      <c r="GU339" s="20"/>
      <c r="GV339" s="20"/>
      <c r="GW339" s="20"/>
      <c r="GX339" s="20"/>
      <c r="GY339" s="20"/>
      <c r="GZ339" s="20"/>
      <c r="HA339" s="20"/>
      <c r="HB339" s="20"/>
      <c r="HC339" s="20"/>
      <c r="HD339" s="20"/>
      <c r="HE339" s="20"/>
      <c r="HF339" s="20"/>
      <c r="HG339" s="20"/>
      <c r="HH339" s="20"/>
      <c r="HI339" s="20"/>
      <c r="HJ339" s="20"/>
      <c r="HK339" s="20"/>
      <c r="HL339" s="20"/>
      <c r="HM339" s="20"/>
      <c r="HN339" s="20"/>
      <c r="HO339" s="20"/>
      <c r="HP339" s="20"/>
      <c r="HQ339" s="20"/>
      <c r="HR339" s="20"/>
      <c r="HS339" s="20"/>
      <c r="HT339" s="20"/>
      <c r="HU339" s="20"/>
      <c r="HV339" s="20"/>
      <c r="HW339" s="20"/>
      <c r="HX339" s="20"/>
      <c r="HY339" s="20"/>
      <c r="HZ339" s="20"/>
      <c r="IA339" s="20"/>
      <c r="IB339" s="20"/>
      <c r="IC339" s="20"/>
      <c r="ID339" s="20"/>
      <c r="IE339" s="20"/>
      <c r="IF339" s="20"/>
      <c r="IG339" s="20"/>
      <c r="IH339" s="20"/>
      <c r="II339" s="20"/>
      <c r="IJ339" s="20"/>
      <c r="IK339" s="20"/>
      <c r="IL339" s="20"/>
      <c r="IM339" s="20"/>
      <c r="IN339" s="20"/>
      <c r="IO339" s="20"/>
      <c r="IP339" s="20"/>
      <c r="IQ339" s="20"/>
      <c r="IR339" s="20"/>
      <c r="IS339" s="20"/>
      <c r="IT339" s="20"/>
      <c r="IU339" s="20"/>
    </row>
    <row r="340" spans="1:255" x14ac:dyDescent="0.2">
      <c r="A340" s="60"/>
      <c r="B340" s="61"/>
      <c r="C340" s="61" t="s">
        <v>609</v>
      </c>
      <c r="D340" s="62"/>
      <c r="E340" s="63"/>
      <c r="F340" s="64">
        <v>24.4</v>
      </c>
      <c r="G340" s="65" t="s">
        <v>78</v>
      </c>
      <c r="H340" s="64">
        <v>25.62</v>
      </c>
      <c r="I340" s="64">
        <v>51.24</v>
      </c>
      <c r="J340" s="66">
        <v>33.39</v>
      </c>
      <c r="K340" s="67">
        <v>1711</v>
      </c>
      <c r="O340" s="20"/>
      <c r="P340" s="20"/>
      <c r="Q340" s="20"/>
      <c r="R340" s="20"/>
      <c r="S340" s="20"/>
      <c r="T340" s="20">
        <v>51.24</v>
      </c>
      <c r="U340" s="20">
        <v>1711</v>
      </c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  <c r="BG340" s="20"/>
      <c r="BH340" s="20"/>
      <c r="BI340" s="20"/>
      <c r="BJ340" s="20"/>
      <c r="BK340" s="20"/>
      <c r="BL340" s="20"/>
      <c r="BM340" s="20"/>
      <c r="BN340" s="20"/>
      <c r="BO340" s="20"/>
      <c r="BP340" s="20"/>
      <c r="BQ340" s="20"/>
      <c r="BR340" s="20"/>
      <c r="BS340" s="20"/>
      <c r="BT340" s="20"/>
      <c r="BU340" s="20"/>
      <c r="BV340" s="20"/>
      <c r="BW340" s="20"/>
      <c r="BX340" s="20"/>
      <c r="BY340" s="20"/>
      <c r="BZ340" s="20"/>
      <c r="CA340" s="20"/>
      <c r="CB340" s="20"/>
      <c r="CC340" s="20"/>
      <c r="CD340" s="20"/>
      <c r="CE340" s="20"/>
      <c r="CF340" s="20"/>
      <c r="CG340" s="20"/>
      <c r="CH340" s="20"/>
      <c r="CI340" s="20"/>
      <c r="CJ340" s="20"/>
      <c r="CK340" s="20"/>
      <c r="CL340" s="20"/>
      <c r="CM340" s="20"/>
      <c r="CN340" s="20"/>
      <c r="CO340" s="20"/>
      <c r="CP340" s="20"/>
      <c r="CQ340" s="20"/>
      <c r="CR340" s="20"/>
      <c r="CS340" s="20"/>
      <c r="CT340" s="20"/>
      <c r="CU340" s="20"/>
      <c r="CV340" s="20">
        <v>1</v>
      </c>
      <c r="CW340" s="20"/>
      <c r="CX340" s="20"/>
      <c r="CY340" s="20"/>
      <c r="CZ340" s="20"/>
      <c r="DA340" s="20"/>
      <c r="DB340" s="20"/>
      <c r="DC340" s="20"/>
      <c r="DD340" s="20"/>
      <c r="DE340" s="20"/>
      <c r="DF340" s="20"/>
      <c r="DG340" s="20">
        <v>1711</v>
      </c>
      <c r="DH340" s="20">
        <v>1</v>
      </c>
      <c r="DI340" s="20"/>
      <c r="DJ340" s="20"/>
      <c r="DK340" s="20"/>
      <c r="DL340" s="20"/>
      <c r="DM340" s="20"/>
      <c r="DN340" s="20"/>
      <c r="DO340" s="20"/>
      <c r="DP340" s="20"/>
      <c r="DQ340" s="20">
        <v>51.24</v>
      </c>
      <c r="DR340" s="20"/>
      <c r="DS340" s="20">
        <v>1711</v>
      </c>
      <c r="DT340" s="20"/>
      <c r="DU340" s="20"/>
      <c r="DV340" s="20"/>
      <c r="DW340" s="20"/>
      <c r="DX340" s="20"/>
      <c r="DY340" s="20"/>
      <c r="DZ340" s="20"/>
      <c r="EA340" s="20"/>
      <c r="EB340" s="20"/>
      <c r="EC340" s="20"/>
      <c r="ED340" s="20"/>
      <c r="EE340" s="20"/>
      <c r="EF340" s="20"/>
      <c r="EG340" s="20"/>
      <c r="EH340" s="20"/>
      <c r="EI340" s="20"/>
      <c r="EJ340" s="20"/>
      <c r="EK340" s="20"/>
      <c r="EL340" s="20"/>
      <c r="EM340" s="20"/>
      <c r="EN340" s="20"/>
      <c r="EO340" s="20"/>
      <c r="EP340" s="20"/>
      <c r="EQ340" s="20"/>
      <c r="ER340" s="20"/>
      <c r="ES340" s="20"/>
      <c r="ET340" s="20"/>
      <c r="EU340" s="20"/>
      <c r="EV340" s="20"/>
      <c r="EW340" s="20"/>
      <c r="EX340" s="20"/>
      <c r="EY340" s="20"/>
      <c r="EZ340" s="20"/>
      <c r="FA340" s="20"/>
      <c r="FB340" s="20"/>
      <c r="FC340" s="20"/>
      <c r="FD340" s="20"/>
      <c r="FE340" s="20"/>
      <c r="FF340" s="20"/>
      <c r="FG340" s="20"/>
      <c r="FH340" s="20"/>
      <c r="FI340" s="20"/>
      <c r="FJ340" s="20"/>
      <c r="FK340" s="20"/>
      <c r="FL340" s="20"/>
      <c r="FM340" s="20"/>
      <c r="FN340" s="20"/>
      <c r="FO340" s="20"/>
      <c r="FP340" s="20"/>
      <c r="FQ340" s="20"/>
      <c r="FR340" s="20"/>
      <c r="FS340" s="20"/>
      <c r="FT340" s="20"/>
      <c r="FU340" s="20"/>
      <c r="FV340" s="20"/>
      <c r="FW340" s="20"/>
      <c r="FX340" s="20"/>
      <c r="FY340" s="20"/>
      <c r="FZ340" s="20"/>
      <c r="GA340" s="20"/>
      <c r="GB340" s="20"/>
      <c r="GC340" s="20"/>
      <c r="GD340" s="20"/>
      <c r="GE340" s="20"/>
      <c r="GF340" s="20"/>
      <c r="GG340" s="20"/>
      <c r="GH340" s="20"/>
      <c r="GI340" s="20"/>
      <c r="GJ340" s="20">
        <v>51.24</v>
      </c>
      <c r="GK340" s="20">
        <v>51.24</v>
      </c>
      <c r="GL340" s="20"/>
      <c r="GM340" s="20"/>
      <c r="GN340" s="20"/>
      <c r="GO340" s="20"/>
      <c r="GP340" s="20"/>
      <c r="GQ340" s="20"/>
      <c r="GR340" s="20"/>
      <c r="GS340" s="20"/>
      <c r="GT340" s="20"/>
      <c r="GU340" s="20"/>
      <c r="GV340" s="20"/>
      <c r="GW340" s="20"/>
      <c r="GX340" s="20"/>
      <c r="GY340" s="20"/>
      <c r="GZ340" s="20"/>
      <c r="HA340" s="20"/>
      <c r="HB340" s="20">
        <v>51.24</v>
      </c>
      <c r="HC340" s="20"/>
      <c r="HD340" s="20"/>
      <c r="HE340" s="20"/>
      <c r="HF340" s="20">
        <v>51.24</v>
      </c>
      <c r="HG340" s="20"/>
      <c r="HH340" s="20"/>
      <c r="HI340" s="20"/>
      <c r="HJ340" s="20"/>
      <c r="HK340" s="20"/>
      <c r="HL340" s="20">
        <v>51.24</v>
      </c>
      <c r="HM340" s="20"/>
      <c r="HN340" s="20">
        <v>51.24</v>
      </c>
      <c r="HO340" s="20"/>
      <c r="HP340" s="20"/>
      <c r="HQ340" s="20"/>
      <c r="HR340" s="20"/>
      <c r="HS340" s="20"/>
      <c r="HT340" s="20"/>
      <c r="HU340" s="20"/>
      <c r="HV340" s="20"/>
      <c r="HW340" s="20"/>
      <c r="HX340" s="20">
        <v>51.24</v>
      </c>
      <c r="HY340" s="20"/>
      <c r="HZ340" s="20"/>
      <c r="IA340" s="20"/>
      <c r="IB340" s="20"/>
      <c r="IC340" s="20"/>
      <c r="ID340" s="20"/>
      <c r="IE340" s="20"/>
      <c r="IF340" s="20"/>
      <c r="IG340" s="20"/>
      <c r="IH340" s="20"/>
      <c r="II340" s="20"/>
      <c r="IJ340" s="20"/>
      <c r="IK340" s="20"/>
      <c r="IL340" s="20"/>
      <c r="IM340" s="20"/>
      <c r="IN340" s="20"/>
      <c r="IO340" s="20"/>
      <c r="IP340" s="20"/>
      <c r="IQ340" s="20"/>
      <c r="IR340" s="20"/>
      <c r="IS340" s="20"/>
      <c r="IT340" s="20"/>
      <c r="IU340" s="20"/>
    </row>
    <row r="341" spans="1:255" x14ac:dyDescent="0.2">
      <c r="A341" s="71"/>
      <c r="B341" s="72"/>
      <c r="C341" s="72" t="s">
        <v>610</v>
      </c>
      <c r="D341" s="73"/>
      <c r="E341" s="74"/>
      <c r="F341" s="75">
        <v>4.58</v>
      </c>
      <c r="G341" s="76" t="s">
        <v>78</v>
      </c>
      <c r="H341" s="75">
        <v>4.8099999999999996</v>
      </c>
      <c r="I341" s="75">
        <v>9.6199999999999992</v>
      </c>
      <c r="J341" s="77">
        <v>13.26</v>
      </c>
      <c r="K341" s="78">
        <v>128</v>
      </c>
      <c r="O341" s="20"/>
      <c r="P341" s="20"/>
      <c r="Q341" s="20"/>
      <c r="R341" s="20"/>
      <c r="S341" s="20"/>
      <c r="T341" s="20">
        <v>9.6199999999999992</v>
      </c>
      <c r="U341" s="20">
        <v>128</v>
      </c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  <c r="BG341" s="20"/>
      <c r="BH341" s="20"/>
      <c r="BI341" s="20"/>
      <c r="BJ341" s="20"/>
      <c r="BK341" s="20"/>
      <c r="BL341" s="20"/>
      <c r="BM341" s="20"/>
      <c r="BN341" s="20"/>
      <c r="BO341" s="20"/>
      <c r="BP341" s="20"/>
      <c r="BQ341" s="20"/>
      <c r="BR341" s="20"/>
      <c r="BS341" s="20"/>
      <c r="BT341" s="20"/>
      <c r="BU341" s="20"/>
      <c r="BV341" s="20"/>
      <c r="BW341" s="20"/>
      <c r="BX341" s="20"/>
      <c r="BY341" s="20"/>
      <c r="BZ341" s="20"/>
      <c r="CA341" s="20"/>
      <c r="CB341" s="20"/>
      <c r="CC341" s="20"/>
      <c r="CD341" s="20"/>
      <c r="CE341" s="20"/>
      <c r="CF341" s="20"/>
      <c r="CG341" s="20"/>
      <c r="CH341" s="20"/>
      <c r="CI341" s="20"/>
      <c r="CJ341" s="20"/>
      <c r="CK341" s="20"/>
      <c r="CL341" s="20"/>
      <c r="CM341" s="20"/>
      <c r="CN341" s="20"/>
      <c r="CO341" s="20"/>
      <c r="CP341" s="20"/>
      <c r="CQ341" s="20"/>
      <c r="CR341" s="20"/>
      <c r="CS341" s="20"/>
      <c r="CT341" s="20"/>
      <c r="CU341" s="20"/>
      <c r="CV341" s="20">
        <v>1</v>
      </c>
      <c r="CW341" s="20"/>
      <c r="CX341" s="20"/>
      <c r="CY341" s="20"/>
      <c r="CZ341" s="20"/>
      <c r="DA341" s="20"/>
      <c r="DB341" s="20"/>
      <c r="DC341" s="20"/>
      <c r="DD341" s="20"/>
      <c r="DE341" s="20"/>
      <c r="DF341" s="20"/>
      <c r="DG341" s="20"/>
      <c r="DH341" s="20"/>
      <c r="DI341" s="20"/>
      <c r="DJ341" s="20"/>
      <c r="DK341" s="20"/>
      <c r="DL341" s="20"/>
      <c r="DM341" s="20"/>
      <c r="DN341" s="20"/>
      <c r="DO341" s="20"/>
      <c r="DP341" s="20"/>
      <c r="DQ341" s="20">
        <v>9.6199999999999992</v>
      </c>
      <c r="DR341" s="20"/>
      <c r="DS341" s="20">
        <v>128</v>
      </c>
      <c r="DT341" s="20"/>
      <c r="DU341" s="20"/>
      <c r="DV341" s="20"/>
      <c r="DW341" s="20"/>
      <c r="DX341" s="20"/>
      <c r="DY341" s="20"/>
      <c r="DZ341" s="20"/>
      <c r="EA341" s="20"/>
      <c r="EB341" s="20"/>
      <c r="EC341" s="20"/>
      <c r="ED341" s="20"/>
      <c r="EE341" s="20"/>
      <c r="EF341" s="20"/>
      <c r="EG341" s="20"/>
      <c r="EH341" s="20"/>
      <c r="EI341" s="20"/>
      <c r="EJ341" s="20"/>
      <c r="EK341" s="20"/>
      <c r="EL341" s="20"/>
      <c r="EM341" s="20"/>
      <c r="EN341" s="20"/>
      <c r="EO341" s="20"/>
      <c r="EP341" s="20"/>
      <c r="EQ341" s="20"/>
      <c r="ER341" s="20"/>
      <c r="ES341" s="20"/>
      <c r="ET341" s="20"/>
      <c r="EU341" s="20"/>
      <c r="EV341" s="20"/>
      <c r="EW341" s="20"/>
      <c r="EX341" s="20"/>
      <c r="EY341" s="20"/>
      <c r="EZ341" s="20"/>
      <c r="FA341" s="20"/>
      <c r="FB341" s="20"/>
      <c r="FC341" s="20"/>
      <c r="FD341" s="20"/>
      <c r="FE341" s="20"/>
      <c r="FF341" s="20"/>
      <c r="FG341" s="20"/>
      <c r="FH341" s="20"/>
      <c r="FI341" s="20"/>
      <c r="FJ341" s="20"/>
      <c r="FK341" s="20"/>
      <c r="FL341" s="20"/>
      <c r="FM341" s="20"/>
      <c r="FN341" s="20"/>
      <c r="FO341" s="20"/>
      <c r="FP341" s="20"/>
      <c r="FQ341" s="20"/>
      <c r="FR341" s="20"/>
      <c r="FS341" s="20"/>
      <c r="FT341" s="20"/>
      <c r="FU341" s="20"/>
      <c r="FV341" s="20"/>
      <c r="FW341" s="20"/>
      <c r="FX341" s="20"/>
      <c r="FY341" s="20"/>
      <c r="FZ341" s="20"/>
      <c r="GA341" s="20"/>
      <c r="GB341" s="20"/>
      <c r="GC341" s="20"/>
      <c r="GD341" s="20"/>
      <c r="GE341" s="20"/>
      <c r="GF341" s="20"/>
      <c r="GG341" s="20"/>
      <c r="GH341" s="20"/>
      <c r="GI341" s="20"/>
      <c r="GJ341" s="20">
        <v>9.6199999999999992</v>
      </c>
      <c r="GK341" s="20"/>
      <c r="GL341" s="20">
        <v>9.6199999999999992</v>
      </c>
      <c r="GM341" s="20"/>
      <c r="GN341" s="20"/>
      <c r="GO341" s="20"/>
      <c r="GP341" s="20"/>
      <c r="GQ341" s="20"/>
      <c r="GR341" s="20"/>
      <c r="GS341" s="20"/>
      <c r="GT341" s="20"/>
      <c r="GU341" s="20"/>
      <c r="GV341" s="20"/>
      <c r="GW341" s="20"/>
      <c r="GX341" s="20"/>
      <c r="GY341" s="20"/>
      <c r="GZ341" s="20"/>
      <c r="HA341" s="20"/>
      <c r="HB341" s="20">
        <v>9.6199999999999992</v>
      </c>
      <c r="HC341" s="20"/>
      <c r="HD341" s="20"/>
      <c r="HE341" s="20"/>
      <c r="HF341" s="20">
        <v>9.6199999999999992</v>
      </c>
      <c r="HG341" s="20"/>
      <c r="HH341" s="20"/>
      <c r="HI341" s="20"/>
      <c r="HJ341" s="20"/>
      <c r="HK341" s="20"/>
      <c r="HL341" s="20">
        <v>9.6199999999999992</v>
      </c>
      <c r="HM341" s="20"/>
      <c r="HN341" s="20">
        <v>9.6199999999999992</v>
      </c>
      <c r="HO341" s="20"/>
      <c r="HP341" s="20"/>
      <c r="HQ341" s="20"/>
      <c r="HR341" s="20"/>
      <c r="HS341" s="20"/>
      <c r="HT341" s="20"/>
      <c r="HU341" s="20"/>
      <c r="HV341" s="20"/>
      <c r="HW341" s="20"/>
      <c r="HX341" s="20"/>
      <c r="HY341" s="20"/>
      <c r="HZ341" s="20"/>
      <c r="IA341" s="20"/>
      <c r="IB341" s="20"/>
      <c r="IC341" s="20"/>
      <c r="ID341" s="20"/>
      <c r="IE341" s="20"/>
      <c r="IF341" s="20"/>
      <c r="IG341" s="20"/>
      <c r="IH341" s="20"/>
      <c r="II341" s="20"/>
      <c r="IJ341" s="20"/>
      <c r="IK341" s="20"/>
      <c r="IL341" s="20"/>
      <c r="IM341" s="20"/>
      <c r="IN341" s="20"/>
      <c r="IO341" s="20"/>
      <c r="IP341" s="20"/>
      <c r="IQ341" s="20"/>
      <c r="IR341" s="20"/>
      <c r="IS341" s="20"/>
      <c r="IT341" s="20"/>
      <c r="IU341" s="20"/>
    </row>
    <row r="342" spans="1:255" x14ac:dyDescent="0.2">
      <c r="A342" s="71"/>
      <c r="B342" s="72"/>
      <c r="C342" s="72" t="s">
        <v>611</v>
      </c>
      <c r="D342" s="73"/>
      <c r="E342" s="74"/>
      <c r="F342" s="75">
        <v>0.37</v>
      </c>
      <c r="G342" s="76" t="s">
        <v>78</v>
      </c>
      <c r="H342" s="75">
        <v>0.39</v>
      </c>
      <c r="I342" s="75">
        <v>0.78</v>
      </c>
      <c r="J342" s="77">
        <v>33.39</v>
      </c>
      <c r="K342" s="78">
        <v>26</v>
      </c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  <c r="BG342" s="20"/>
      <c r="BH342" s="20"/>
      <c r="BI342" s="20"/>
      <c r="BJ342" s="20"/>
      <c r="BK342" s="20"/>
      <c r="BL342" s="20"/>
      <c r="BM342" s="20"/>
      <c r="BN342" s="20"/>
      <c r="BO342" s="20"/>
      <c r="BP342" s="20"/>
      <c r="BQ342" s="20"/>
      <c r="BR342" s="20"/>
      <c r="BS342" s="20"/>
      <c r="BT342" s="20"/>
      <c r="BU342" s="20"/>
      <c r="BV342" s="20"/>
      <c r="BW342" s="20"/>
      <c r="BX342" s="20"/>
      <c r="BY342" s="20"/>
      <c r="BZ342" s="20"/>
      <c r="CA342" s="20"/>
      <c r="CB342" s="20"/>
      <c r="CC342" s="20"/>
      <c r="CD342" s="20"/>
      <c r="CE342" s="20"/>
      <c r="CF342" s="20"/>
      <c r="CG342" s="20"/>
      <c r="CH342" s="20"/>
      <c r="CI342" s="20"/>
      <c r="CJ342" s="20"/>
      <c r="CK342" s="20"/>
      <c r="CL342" s="20"/>
      <c r="CM342" s="20"/>
      <c r="CN342" s="20"/>
      <c r="CO342" s="20"/>
      <c r="CP342" s="20"/>
      <c r="CQ342" s="20"/>
      <c r="CR342" s="20"/>
      <c r="CS342" s="20"/>
      <c r="CT342" s="20"/>
      <c r="CU342" s="20"/>
      <c r="CV342" s="20"/>
      <c r="CW342" s="20"/>
      <c r="CX342" s="20"/>
      <c r="CY342" s="20"/>
      <c r="CZ342" s="20"/>
      <c r="DA342" s="20"/>
      <c r="DB342" s="20"/>
      <c r="DC342" s="20"/>
      <c r="DD342" s="20"/>
      <c r="DE342" s="20"/>
      <c r="DF342" s="20"/>
      <c r="DG342" s="20"/>
      <c r="DH342" s="20"/>
      <c r="DI342" s="20"/>
      <c r="DJ342" s="20"/>
      <c r="DK342" s="20"/>
      <c r="DL342" s="20"/>
      <c r="DM342" s="20"/>
      <c r="DN342" s="20"/>
      <c r="DO342" s="20"/>
      <c r="DP342" s="20"/>
      <c r="DQ342" s="20"/>
      <c r="DR342" s="20"/>
      <c r="DS342" s="20"/>
      <c r="DT342" s="20"/>
      <c r="DU342" s="20"/>
      <c r="DV342" s="20"/>
      <c r="DW342" s="20"/>
      <c r="DX342" s="20"/>
      <c r="DY342" s="20"/>
      <c r="DZ342" s="20"/>
      <c r="EA342" s="20"/>
      <c r="EB342" s="20"/>
      <c r="EC342" s="20"/>
      <c r="ED342" s="20"/>
      <c r="EE342" s="20"/>
      <c r="EF342" s="20"/>
      <c r="EG342" s="20"/>
      <c r="EH342" s="20"/>
      <c r="EI342" s="20"/>
      <c r="EJ342" s="20"/>
      <c r="EK342" s="20"/>
      <c r="EL342" s="20"/>
      <c r="EM342" s="20"/>
      <c r="EN342" s="20"/>
      <c r="EO342" s="20"/>
      <c r="EP342" s="20"/>
      <c r="EQ342" s="20"/>
      <c r="ER342" s="20"/>
      <c r="ES342" s="20"/>
      <c r="ET342" s="20"/>
      <c r="EU342" s="20"/>
      <c r="EV342" s="20"/>
      <c r="EW342" s="20"/>
      <c r="EX342" s="20"/>
      <c r="EY342" s="20"/>
      <c r="EZ342" s="20"/>
      <c r="FA342" s="20"/>
      <c r="FB342" s="20"/>
      <c r="FC342" s="20"/>
      <c r="FD342" s="20"/>
      <c r="FE342" s="20"/>
      <c r="FF342" s="20"/>
      <c r="FG342" s="20"/>
      <c r="FH342" s="20"/>
      <c r="FI342" s="20"/>
      <c r="FJ342" s="20"/>
      <c r="FK342" s="20"/>
      <c r="FL342" s="20"/>
      <c r="FM342" s="20"/>
      <c r="FN342" s="20"/>
      <c r="FO342" s="20"/>
      <c r="FP342" s="20"/>
      <c r="FQ342" s="20"/>
      <c r="FR342" s="20"/>
      <c r="FS342" s="20"/>
      <c r="FT342" s="20"/>
      <c r="FU342" s="20"/>
      <c r="FV342" s="20"/>
      <c r="FW342" s="20"/>
      <c r="FX342" s="20"/>
      <c r="FY342" s="20"/>
      <c r="FZ342" s="20"/>
      <c r="GA342" s="20"/>
      <c r="GB342" s="20"/>
      <c r="GC342" s="20"/>
      <c r="GD342" s="20"/>
      <c r="GE342" s="20"/>
      <c r="GF342" s="20"/>
      <c r="GG342" s="20"/>
      <c r="GH342" s="20"/>
      <c r="GI342" s="20"/>
      <c r="GJ342" s="20"/>
      <c r="GK342" s="20"/>
      <c r="GL342" s="20"/>
      <c r="GM342" s="20">
        <v>0.78</v>
      </c>
      <c r="GN342" s="20"/>
      <c r="GO342" s="20"/>
      <c r="GP342" s="20"/>
      <c r="GQ342" s="20"/>
      <c r="GR342" s="20"/>
      <c r="GS342" s="20"/>
      <c r="GT342" s="20"/>
      <c r="GU342" s="20"/>
      <c r="GV342" s="20"/>
      <c r="GW342" s="20"/>
      <c r="GX342" s="20"/>
      <c r="GY342" s="20"/>
      <c r="GZ342" s="20"/>
      <c r="HA342" s="20"/>
      <c r="HB342" s="20"/>
      <c r="HC342" s="20"/>
      <c r="HD342" s="20"/>
      <c r="HE342" s="20"/>
      <c r="HF342" s="20"/>
      <c r="HG342" s="20"/>
      <c r="HH342" s="20"/>
      <c r="HI342" s="20"/>
      <c r="HJ342" s="20"/>
      <c r="HK342" s="20"/>
      <c r="HL342" s="20"/>
      <c r="HM342" s="20"/>
      <c r="HN342" s="20"/>
      <c r="HO342" s="20"/>
      <c r="HP342" s="20"/>
      <c r="HQ342" s="20"/>
      <c r="HR342" s="20"/>
      <c r="HS342" s="20"/>
      <c r="HT342" s="20"/>
      <c r="HU342" s="20"/>
      <c r="HV342" s="20"/>
      <c r="HW342" s="20"/>
      <c r="HX342" s="20">
        <v>0.78</v>
      </c>
      <c r="HY342" s="20"/>
      <c r="HZ342" s="20"/>
      <c r="IA342" s="20"/>
      <c r="IB342" s="20"/>
      <c r="IC342" s="20"/>
      <c r="ID342" s="20"/>
      <c r="IE342" s="20"/>
      <c r="IF342" s="20"/>
      <c r="IG342" s="20"/>
      <c r="IH342" s="20"/>
      <c r="II342" s="20"/>
      <c r="IJ342" s="20"/>
      <c r="IK342" s="20"/>
      <c r="IL342" s="20"/>
      <c r="IM342" s="20"/>
      <c r="IN342" s="20"/>
      <c r="IO342" s="20"/>
      <c r="IP342" s="20"/>
      <c r="IQ342" s="20"/>
      <c r="IR342" s="20"/>
      <c r="IS342" s="20"/>
      <c r="IT342" s="20"/>
      <c r="IU342" s="20"/>
    </row>
    <row r="343" spans="1:255" x14ac:dyDescent="0.2">
      <c r="A343" s="71"/>
      <c r="B343" s="72"/>
      <c r="C343" s="72" t="s">
        <v>612</v>
      </c>
      <c r="D343" s="73"/>
      <c r="E343" s="74"/>
      <c r="F343" s="75">
        <v>25.76</v>
      </c>
      <c r="G343" s="76"/>
      <c r="H343" s="75">
        <v>25.76</v>
      </c>
      <c r="I343" s="75">
        <v>51.52</v>
      </c>
      <c r="J343" s="77">
        <v>9.11</v>
      </c>
      <c r="K343" s="78">
        <v>469</v>
      </c>
      <c r="O343" s="20"/>
      <c r="P343" s="20"/>
      <c r="Q343" s="20"/>
      <c r="R343" s="20"/>
      <c r="S343" s="20"/>
      <c r="T343" s="20">
        <v>51.52</v>
      </c>
      <c r="U343" s="20">
        <v>469</v>
      </c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20"/>
      <c r="BH343" s="20"/>
      <c r="BI343" s="20"/>
      <c r="BJ343" s="20"/>
      <c r="BK343" s="20"/>
      <c r="BL343" s="20"/>
      <c r="BM343" s="20"/>
      <c r="BN343" s="20"/>
      <c r="BO343" s="20"/>
      <c r="BP343" s="20"/>
      <c r="BQ343" s="20"/>
      <c r="BR343" s="20"/>
      <c r="BS343" s="20"/>
      <c r="BT343" s="20"/>
      <c r="BU343" s="20"/>
      <c r="BV343" s="20"/>
      <c r="BW343" s="20"/>
      <c r="BX343" s="20"/>
      <c r="BY343" s="20"/>
      <c r="BZ343" s="20"/>
      <c r="CA343" s="20"/>
      <c r="CB343" s="20"/>
      <c r="CC343" s="20"/>
      <c r="CD343" s="20"/>
      <c r="CE343" s="20"/>
      <c r="CF343" s="20"/>
      <c r="CG343" s="20"/>
      <c r="CH343" s="20"/>
      <c r="CI343" s="20"/>
      <c r="CJ343" s="20"/>
      <c r="CK343" s="20"/>
      <c r="CL343" s="20"/>
      <c r="CM343" s="20"/>
      <c r="CN343" s="20"/>
      <c r="CO343" s="20"/>
      <c r="CP343" s="20"/>
      <c r="CQ343" s="20"/>
      <c r="CR343" s="20"/>
      <c r="CS343" s="20"/>
      <c r="CT343" s="20"/>
      <c r="CU343" s="20"/>
      <c r="CV343" s="20">
        <v>1</v>
      </c>
      <c r="CW343" s="20"/>
      <c r="CX343" s="20"/>
      <c r="CY343" s="20"/>
      <c r="CZ343" s="20"/>
      <c r="DA343" s="20"/>
      <c r="DB343" s="20"/>
      <c r="DC343" s="20"/>
      <c r="DD343" s="20"/>
      <c r="DE343" s="20"/>
      <c r="DF343" s="20"/>
      <c r="DG343" s="20"/>
      <c r="DH343" s="20"/>
      <c r="DI343" s="20"/>
      <c r="DJ343" s="20"/>
      <c r="DK343" s="20">
        <v>51.52</v>
      </c>
      <c r="DL343" s="20"/>
      <c r="DM343" s="20">
        <v>469</v>
      </c>
      <c r="DN343" s="20"/>
      <c r="DO343" s="20"/>
      <c r="DP343" s="20"/>
      <c r="DQ343" s="20"/>
      <c r="DR343" s="20"/>
      <c r="DS343" s="20"/>
      <c r="DT343" s="20"/>
      <c r="DU343" s="20"/>
      <c r="DV343" s="20"/>
      <c r="DW343" s="20"/>
      <c r="DX343" s="20"/>
      <c r="DY343" s="20"/>
      <c r="DZ343" s="20"/>
      <c r="EA343" s="20"/>
      <c r="EB343" s="20"/>
      <c r="EC343" s="20"/>
      <c r="ED343" s="20"/>
      <c r="EE343" s="20"/>
      <c r="EF343" s="20"/>
      <c r="EG343" s="20"/>
      <c r="EH343" s="20"/>
      <c r="EI343" s="20"/>
      <c r="EJ343" s="20"/>
      <c r="EK343" s="20"/>
      <c r="EL343" s="20"/>
      <c r="EM343" s="20"/>
      <c r="EN343" s="20"/>
      <c r="EO343" s="20"/>
      <c r="EP343" s="20"/>
      <c r="EQ343" s="20"/>
      <c r="ER343" s="20"/>
      <c r="ES343" s="20"/>
      <c r="ET343" s="20"/>
      <c r="EU343" s="20"/>
      <c r="EV343" s="20"/>
      <c r="EW343" s="20"/>
      <c r="EX343" s="20"/>
      <c r="EY343" s="20"/>
      <c r="EZ343" s="20"/>
      <c r="FA343" s="20"/>
      <c r="FB343" s="20"/>
      <c r="FC343" s="20"/>
      <c r="FD343" s="20"/>
      <c r="FE343" s="20"/>
      <c r="FF343" s="20"/>
      <c r="FG343" s="20"/>
      <c r="FH343" s="20"/>
      <c r="FI343" s="20"/>
      <c r="FJ343" s="20"/>
      <c r="FK343" s="20"/>
      <c r="FL343" s="20"/>
      <c r="FM343" s="20"/>
      <c r="FN343" s="20"/>
      <c r="FO343" s="20"/>
      <c r="FP343" s="20"/>
      <c r="FQ343" s="20"/>
      <c r="FR343" s="20"/>
      <c r="FS343" s="20"/>
      <c r="FT343" s="20"/>
      <c r="FU343" s="20"/>
      <c r="FV343" s="20"/>
      <c r="FW343" s="20"/>
      <c r="FX343" s="20"/>
      <c r="FY343" s="20"/>
      <c r="FZ343" s="20"/>
      <c r="GA343" s="20"/>
      <c r="GB343" s="20"/>
      <c r="GC343" s="20"/>
      <c r="GD343" s="20"/>
      <c r="GE343" s="20"/>
      <c r="GF343" s="20"/>
      <c r="GG343" s="20"/>
      <c r="GH343" s="20"/>
      <c r="GI343" s="20"/>
      <c r="GJ343" s="20">
        <v>51.52</v>
      </c>
      <c r="GK343" s="20"/>
      <c r="GL343" s="20"/>
      <c r="GM343" s="20"/>
      <c r="GN343" s="20">
        <v>51.52</v>
      </c>
      <c r="GO343" s="20"/>
      <c r="GP343" s="20">
        <v>51.52</v>
      </c>
      <c r="GQ343" s="20">
        <v>51.52</v>
      </c>
      <c r="GR343" s="20"/>
      <c r="GS343" s="20">
        <v>51.52</v>
      </c>
      <c r="GT343" s="20"/>
      <c r="GU343" s="20"/>
      <c r="GV343" s="20"/>
      <c r="GW343" s="20">
        <v>0</v>
      </c>
      <c r="GX343" s="20">
        <v>0</v>
      </c>
      <c r="GY343" s="20"/>
      <c r="GZ343" s="20"/>
      <c r="HA343" s="20"/>
      <c r="HB343" s="20">
        <v>51.52</v>
      </c>
      <c r="HC343" s="20"/>
      <c r="HD343" s="20"/>
      <c r="HE343" s="20"/>
      <c r="HF343" s="20">
        <v>51.52</v>
      </c>
      <c r="HG343" s="20"/>
      <c r="HH343" s="20"/>
      <c r="HI343" s="20"/>
      <c r="HJ343" s="20"/>
      <c r="HK343" s="20"/>
      <c r="HL343" s="20">
        <v>51.52</v>
      </c>
      <c r="HM343" s="20"/>
      <c r="HN343" s="20">
        <v>51.52</v>
      </c>
      <c r="HO343" s="20"/>
      <c r="HP343" s="20"/>
      <c r="HQ343" s="20"/>
      <c r="HR343" s="20"/>
      <c r="HS343" s="20"/>
      <c r="HT343" s="20"/>
      <c r="HU343" s="20"/>
      <c r="HV343" s="20"/>
      <c r="HW343" s="20"/>
      <c r="HX343" s="20"/>
      <c r="HY343" s="20"/>
      <c r="HZ343" s="20"/>
      <c r="IA343" s="20"/>
      <c r="IB343" s="20"/>
      <c r="IC343" s="20"/>
      <c r="ID343" s="20"/>
      <c r="IE343" s="20"/>
      <c r="IF343" s="20"/>
      <c r="IG343" s="20"/>
      <c r="IH343" s="20"/>
      <c r="II343" s="20"/>
      <c r="IJ343" s="20"/>
      <c r="IK343" s="20"/>
      <c r="IL343" s="20"/>
      <c r="IM343" s="20"/>
      <c r="IN343" s="20"/>
      <c r="IO343" s="20"/>
      <c r="IP343" s="20"/>
      <c r="IQ343" s="20"/>
      <c r="IR343" s="20"/>
      <c r="IS343" s="20"/>
      <c r="IT343" s="20"/>
      <c r="IU343" s="20"/>
    </row>
    <row r="344" spans="1:255" x14ac:dyDescent="0.2">
      <c r="A344" s="79"/>
      <c r="B344" s="80"/>
      <c r="C344" s="80" t="s">
        <v>613</v>
      </c>
      <c r="D344" s="81"/>
      <c r="E344" s="82">
        <v>121</v>
      </c>
      <c r="F344" s="83" t="s">
        <v>614</v>
      </c>
      <c r="G344" s="84"/>
      <c r="H344" s="85">
        <v>31.47</v>
      </c>
      <c r="I344" s="85">
        <v>62.94</v>
      </c>
      <c r="J344" s="87">
        <v>1.21</v>
      </c>
      <c r="K344" s="86">
        <v>2102</v>
      </c>
      <c r="O344" s="20"/>
      <c r="P344" s="20"/>
      <c r="Q344" s="20"/>
      <c r="R344" s="20"/>
      <c r="S344" s="20"/>
      <c r="T344" s="20">
        <v>62.94</v>
      </c>
      <c r="U344" s="20">
        <v>2102</v>
      </c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20"/>
      <c r="BH344" s="20"/>
      <c r="BI344" s="20"/>
      <c r="BJ344" s="20"/>
      <c r="BK344" s="20"/>
      <c r="BL344" s="20"/>
      <c r="BM344" s="20"/>
      <c r="BN344" s="20"/>
      <c r="BO344" s="20"/>
      <c r="BP344" s="20"/>
      <c r="BQ344" s="20"/>
      <c r="BR344" s="20"/>
      <c r="BS344" s="20"/>
      <c r="BT344" s="20"/>
      <c r="BU344" s="20"/>
      <c r="BV344" s="20"/>
      <c r="BW344" s="20"/>
      <c r="BX344" s="20"/>
      <c r="BY344" s="20"/>
      <c r="BZ344" s="20"/>
      <c r="CA344" s="20"/>
      <c r="CB344" s="20"/>
      <c r="CC344" s="20"/>
      <c r="CD344" s="20"/>
      <c r="CE344" s="20"/>
      <c r="CF344" s="20"/>
      <c r="CG344" s="20"/>
      <c r="CH344" s="20"/>
      <c r="CI344" s="20"/>
      <c r="CJ344" s="20"/>
      <c r="CK344" s="20"/>
      <c r="CL344" s="20"/>
      <c r="CM344" s="20"/>
      <c r="CN344" s="20"/>
      <c r="CO344" s="20"/>
      <c r="CP344" s="20"/>
      <c r="CQ344" s="20"/>
      <c r="CR344" s="20"/>
      <c r="CS344" s="20"/>
      <c r="CT344" s="20"/>
      <c r="CU344" s="20"/>
      <c r="CV344" s="20">
        <v>1</v>
      </c>
      <c r="CW344" s="20"/>
      <c r="CX344" s="20"/>
      <c r="CY344" s="20"/>
      <c r="CZ344" s="20"/>
      <c r="DA344" s="20"/>
      <c r="DB344" s="20"/>
      <c r="DC344" s="20"/>
      <c r="DD344" s="20"/>
      <c r="DE344" s="20"/>
      <c r="DF344" s="20"/>
      <c r="DG344" s="20"/>
      <c r="DH344" s="20"/>
      <c r="DI344" s="20"/>
      <c r="DJ344" s="20"/>
      <c r="DK344" s="20"/>
      <c r="DL344" s="20"/>
      <c r="DM344" s="20"/>
      <c r="DN344" s="20"/>
      <c r="DO344" s="20"/>
      <c r="DP344" s="20"/>
      <c r="DQ344" s="20">
        <v>62.94</v>
      </c>
      <c r="DR344" s="20"/>
      <c r="DS344" s="20">
        <v>2102</v>
      </c>
      <c r="DT344" s="20"/>
      <c r="DU344" s="20"/>
      <c r="DV344" s="20"/>
      <c r="DW344" s="20"/>
      <c r="DX344" s="20"/>
      <c r="DY344" s="20"/>
      <c r="DZ344" s="20"/>
      <c r="EA344" s="20"/>
      <c r="EB344" s="20"/>
      <c r="EC344" s="20"/>
      <c r="ED344" s="20"/>
      <c r="EE344" s="20"/>
      <c r="EF344" s="20"/>
      <c r="EG344" s="20"/>
      <c r="EH344" s="20"/>
      <c r="EI344" s="20"/>
      <c r="EJ344" s="20"/>
      <c r="EK344" s="20"/>
      <c r="EL344" s="20"/>
      <c r="EM344" s="20"/>
      <c r="EN344" s="20"/>
      <c r="EO344" s="20"/>
      <c r="EP344" s="20"/>
      <c r="EQ344" s="20"/>
      <c r="ER344" s="20"/>
      <c r="ES344" s="20"/>
      <c r="ET344" s="20"/>
      <c r="EU344" s="20"/>
      <c r="EV344" s="20"/>
      <c r="EW344" s="20"/>
      <c r="EX344" s="20"/>
      <c r="EY344" s="20"/>
      <c r="EZ344" s="20"/>
      <c r="FA344" s="20"/>
      <c r="FB344" s="20"/>
      <c r="FC344" s="20"/>
      <c r="FD344" s="20"/>
      <c r="FE344" s="20"/>
      <c r="FF344" s="20"/>
      <c r="FG344" s="20"/>
      <c r="FH344" s="20"/>
      <c r="FI344" s="20"/>
      <c r="FJ344" s="20"/>
      <c r="FK344" s="20"/>
      <c r="FL344" s="20"/>
      <c r="FM344" s="20"/>
      <c r="FN344" s="20"/>
      <c r="FO344" s="20"/>
      <c r="FP344" s="20"/>
      <c r="FQ344" s="20"/>
      <c r="FR344" s="20"/>
      <c r="FS344" s="20"/>
      <c r="FT344" s="20"/>
      <c r="FU344" s="20"/>
      <c r="FV344" s="20"/>
      <c r="FW344" s="20"/>
      <c r="FX344" s="20"/>
      <c r="FY344" s="20"/>
      <c r="FZ344" s="20"/>
      <c r="GA344" s="20"/>
      <c r="GB344" s="20"/>
      <c r="GC344" s="20"/>
      <c r="GD344" s="20"/>
      <c r="GE344" s="20"/>
      <c r="GF344" s="20"/>
      <c r="GG344" s="20"/>
      <c r="GH344" s="20"/>
      <c r="GI344" s="20"/>
      <c r="GJ344" s="20"/>
      <c r="GK344" s="20"/>
      <c r="GL344" s="20"/>
      <c r="GM344" s="20"/>
      <c r="GN344" s="20"/>
      <c r="GO344" s="20"/>
      <c r="GP344" s="20"/>
      <c r="GQ344" s="20"/>
      <c r="GR344" s="20"/>
      <c r="GS344" s="20"/>
      <c r="GT344" s="20"/>
      <c r="GU344" s="20"/>
      <c r="GV344" s="20"/>
      <c r="GW344" s="20"/>
      <c r="GX344" s="20"/>
      <c r="GY344" s="20">
        <v>62.94</v>
      </c>
      <c r="GZ344" s="20"/>
      <c r="HA344" s="20"/>
      <c r="HB344" s="20">
        <v>62.94</v>
      </c>
      <c r="HC344" s="20"/>
      <c r="HD344" s="20"/>
      <c r="HE344" s="20"/>
      <c r="HF344" s="20">
        <v>62.94</v>
      </c>
      <c r="HG344" s="20"/>
      <c r="HH344" s="20"/>
      <c r="HI344" s="20"/>
      <c r="HJ344" s="20"/>
      <c r="HK344" s="20"/>
      <c r="HL344" s="20">
        <v>62.94</v>
      </c>
      <c r="HM344" s="20"/>
      <c r="HN344" s="20">
        <v>62.94</v>
      </c>
      <c r="HO344" s="20"/>
      <c r="HP344" s="20"/>
      <c r="HQ344" s="20"/>
      <c r="HR344" s="20"/>
      <c r="HS344" s="20"/>
      <c r="HT344" s="20"/>
      <c r="HU344" s="20"/>
      <c r="HV344" s="20"/>
      <c r="HW344" s="20"/>
      <c r="HX344" s="20"/>
      <c r="HY344" s="20"/>
      <c r="HZ344" s="20"/>
      <c r="IA344" s="20"/>
      <c r="IB344" s="20"/>
      <c r="IC344" s="20"/>
      <c r="ID344" s="20"/>
      <c r="IE344" s="20"/>
      <c r="IF344" s="20"/>
      <c r="IG344" s="20"/>
      <c r="IH344" s="20"/>
      <c r="II344" s="20"/>
      <c r="IJ344" s="20"/>
      <c r="IK344" s="20"/>
      <c r="IL344" s="20"/>
      <c r="IM344" s="20"/>
      <c r="IN344" s="20"/>
      <c r="IO344" s="20"/>
      <c r="IP344" s="20"/>
      <c r="IQ344" s="20"/>
      <c r="IR344" s="20"/>
      <c r="IS344" s="20"/>
      <c r="IT344" s="20"/>
      <c r="IU344" s="20"/>
    </row>
    <row r="345" spans="1:255" x14ac:dyDescent="0.2">
      <c r="A345" s="79"/>
      <c r="B345" s="80"/>
      <c r="C345" s="80" t="s">
        <v>615</v>
      </c>
      <c r="D345" s="81"/>
      <c r="E345" s="82">
        <v>72</v>
      </c>
      <c r="F345" s="83" t="s">
        <v>614</v>
      </c>
      <c r="G345" s="84"/>
      <c r="H345" s="85">
        <v>18.73</v>
      </c>
      <c r="I345" s="85">
        <v>37.450000000000003</v>
      </c>
      <c r="J345" s="87">
        <v>0.72</v>
      </c>
      <c r="K345" s="86">
        <v>1251</v>
      </c>
      <c r="O345" s="20"/>
      <c r="P345" s="20"/>
      <c r="Q345" s="20"/>
      <c r="R345" s="20"/>
      <c r="S345" s="20"/>
      <c r="T345" s="20">
        <v>37.450000000000003</v>
      </c>
      <c r="U345" s="20">
        <v>1251</v>
      </c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20"/>
      <c r="BH345" s="20"/>
      <c r="BI345" s="20"/>
      <c r="BJ345" s="20"/>
      <c r="BK345" s="20"/>
      <c r="BL345" s="20"/>
      <c r="BM345" s="20"/>
      <c r="BN345" s="20"/>
      <c r="BO345" s="20"/>
      <c r="BP345" s="20"/>
      <c r="BQ345" s="20"/>
      <c r="BR345" s="20"/>
      <c r="BS345" s="20"/>
      <c r="BT345" s="20"/>
      <c r="BU345" s="20"/>
      <c r="BV345" s="20"/>
      <c r="BW345" s="20"/>
      <c r="BX345" s="20"/>
      <c r="BY345" s="20"/>
      <c r="BZ345" s="20"/>
      <c r="CA345" s="20"/>
      <c r="CB345" s="20"/>
      <c r="CC345" s="20"/>
      <c r="CD345" s="20"/>
      <c r="CE345" s="20"/>
      <c r="CF345" s="20"/>
      <c r="CG345" s="20"/>
      <c r="CH345" s="20"/>
      <c r="CI345" s="20"/>
      <c r="CJ345" s="20"/>
      <c r="CK345" s="20"/>
      <c r="CL345" s="20"/>
      <c r="CM345" s="20"/>
      <c r="CN345" s="20"/>
      <c r="CO345" s="20"/>
      <c r="CP345" s="20"/>
      <c r="CQ345" s="20"/>
      <c r="CR345" s="20"/>
      <c r="CS345" s="20"/>
      <c r="CT345" s="20"/>
      <c r="CU345" s="20"/>
      <c r="CV345" s="20">
        <v>1</v>
      </c>
      <c r="CW345" s="20"/>
      <c r="CX345" s="20"/>
      <c r="CY345" s="20"/>
      <c r="CZ345" s="20"/>
      <c r="DA345" s="20"/>
      <c r="DB345" s="20"/>
      <c r="DC345" s="20"/>
      <c r="DD345" s="20"/>
      <c r="DE345" s="20"/>
      <c r="DF345" s="20"/>
      <c r="DG345" s="20"/>
      <c r="DH345" s="20"/>
      <c r="DI345" s="20"/>
      <c r="DJ345" s="20"/>
      <c r="DK345" s="20"/>
      <c r="DL345" s="20"/>
      <c r="DM345" s="20"/>
      <c r="DN345" s="20"/>
      <c r="DO345" s="20"/>
      <c r="DP345" s="20"/>
      <c r="DQ345" s="20">
        <v>37.450000000000003</v>
      </c>
      <c r="DR345" s="20"/>
      <c r="DS345" s="20">
        <v>1251</v>
      </c>
      <c r="DT345" s="20"/>
      <c r="DU345" s="20"/>
      <c r="DV345" s="20"/>
      <c r="DW345" s="20"/>
      <c r="DX345" s="20"/>
      <c r="DY345" s="20"/>
      <c r="DZ345" s="20"/>
      <c r="EA345" s="20"/>
      <c r="EB345" s="20"/>
      <c r="EC345" s="20"/>
      <c r="ED345" s="20"/>
      <c r="EE345" s="20"/>
      <c r="EF345" s="20"/>
      <c r="EG345" s="20"/>
      <c r="EH345" s="20"/>
      <c r="EI345" s="20"/>
      <c r="EJ345" s="20"/>
      <c r="EK345" s="20"/>
      <c r="EL345" s="20"/>
      <c r="EM345" s="20"/>
      <c r="EN345" s="20"/>
      <c r="EO345" s="20"/>
      <c r="EP345" s="20"/>
      <c r="EQ345" s="20"/>
      <c r="ER345" s="20"/>
      <c r="ES345" s="20"/>
      <c r="ET345" s="20"/>
      <c r="EU345" s="20"/>
      <c r="EV345" s="20"/>
      <c r="EW345" s="20"/>
      <c r="EX345" s="20"/>
      <c r="EY345" s="20"/>
      <c r="EZ345" s="20"/>
      <c r="FA345" s="20"/>
      <c r="FB345" s="20"/>
      <c r="FC345" s="20"/>
      <c r="FD345" s="20"/>
      <c r="FE345" s="20"/>
      <c r="FF345" s="20"/>
      <c r="FG345" s="20"/>
      <c r="FH345" s="20"/>
      <c r="FI345" s="20"/>
      <c r="FJ345" s="20"/>
      <c r="FK345" s="20"/>
      <c r="FL345" s="20"/>
      <c r="FM345" s="20"/>
      <c r="FN345" s="20"/>
      <c r="FO345" s="20"/>
      <c r="FP345" s="20"/>
      <c r="FQ345" s="20"/>
      <c r="FR345" s="20"/>
      <c r="FS345" s="20"/>
      <c r="FT345" s="20"/>
      <c r="FU345" s="20"/>
      <c r="FV345" s="20"/>
      <c r="FW345" s="20"/>
      <c r="FX345" s="20"/>
      <c r="FY345" s="20"/>
      <c r="FZ345" s="20"/>
      <c r="GA345" s="20"/>
      <c r="GB345" s="20"/>
      <c r="GC345" s="20"/>
      <c r="GD345" s="20"/>
      <c r="GE345" s="20"/>
      <c r="GF345" s="20"/>
      <c r="GG345" s="20"/>
      <c r="GH345" s="20"/>
      <c r="GI345" s="20"/>
      <c r="GJ345" s="20"/>
      <c r="GK345" s="20"/>
      <c r="GL345" s="20"/>
      <c r="GM345" s="20"/>
      <c r="GN345" s="20"/>
      <c r="GO345" s="20"/>
      <c r="GP345" s="20"/>
      <c r="GQ345" s="20"/>
      <c r="GR345" s="20"/>
      <c r="GS345" s="20"/>
      <c r="GT345" s="20"/>
      <c r="GU345" s="20"/>
      <c r="GV345" s="20"/>
      <c r="GW345" s="20"/>
      <c r="GX345" s="20"/>
      <c r="GY345" s="20"/>
      <c r="GZ345" s="20">
        <v>37.450000000000003</v>
      </c>
      <c r="HA345" s="20"/>
      <c r="HB345" s="20">
        <v>37.450000000000003</v>
      </c>
      <c r="HC345" s="20"/>
      <c r="HD345" s="20"/>
      <c r="HE345" s="20"/>
      <c r="HF345" s="20">
        <v>37.450000000000003</v>
      </c>
      <c r="HG345" s="20"/>
      <c r="HH345" s="20"/>
      <c r="HI345" s="20"/>
      <c r="HJ345" s="20"/>
      <c r="HK345" s="20"/>
      <c r="HL345" s="20">
        <v>37.450000000000003</v>
      </c>
      <c r="HM345" s="20"/>
      <c r="HN345" s="20">
        <v>37.450000000000003</v>
      </c>
      <c r="HO345" s="20"/>
      <c r="HP345" s="20"/>
      <c r="HQ345" s="20"/>
      <c r="HR345" s="20"/>
      <c r="HS345" s="20"/>
      <c r="HT345" s="20"/>
      <c r="HU345" s="20"/>
      <c r="HV345" s="20"/>
      <c r="HW345" s="20"/>
      <c r="HX345" s="20"/>
      <c r="HY345" s="20"/>
      <c r="HZ345" s="20"/>
      <c r="IA345" s="20"/>
      <c r="IB345" s="20"/>
      <c r="IC345" s="20"/>
      <c r="ID345" s="20"/>
      <c r="IE345" s="20"/>
      <c r="IF345" s="20"/>
      <c r="IG345" s="20"/>
      <c r="IH345" s="20"/>
      <c r="II345" s="20"/>
      <c r="IJ345" s="20"/>
      <c r="IK345" s="20"/>
      <c r="IL345" s="20"/>
      <c r="IM345" s="20"/>
      <c r="IN345" s="20"/>
      <c r="IO345" s="20"/>
      <c r="IP345" s="20"/>
      <c r="IQ345" s="20"/>
      <c r="IR345" s="20"/>
      <c r="IS345" s="20"/>
      <c r="IT345" s="20"/>
      <c r="IU345" s="20"/>
    </row>
    <row r="346" spans="1:255" x14ac:dyDescent="0.2">
      <c r="A346" s="71"/>
      <c r="B346" s="72"/>
      <c r="C346" s="72" t="s">
        <v>616</v>
      </c>
      <c r="D346" s="73" t="s">
        <v>617</v>
      </c>
      <c r="E346" s="74">
        <v>2.72</v>
      </c>
      <c r="F346" s="75"/>
      <c r="G346" s="76" t="s">
        <v>78</v>
      </c>
      <c r="H346" s="75">
        <v>2.86</v>
      </c>
      <c r="I346" s="88">
        <v>5.7119999999999997</v>
      </c>
      <c r="J346" s="77"/>
      <c r="K346" s="78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  <c r="BG346" s="20"/>
      <c r="BH346" s="20"/>
      <c r="BI346" s="20"/>
      <c r="BJ346" s="20"/>
      <c r="BK346" s="20"/>
      <c r="BL346" s="20"/>
      <c r="BM346" s="20"/>
      <c r="BN346" s="20"/>
      <c r="BO346" s="20"/>
      <c r="BP346" s="20"/>
      <c r="BQ346" s="20"/>
      <c r="BR346" s="20"/>
      <c r="BS346" s="20"/>
      <c r="BT346" s="20"/>
      <c r="BU346" s="20"/>
      <c r="BV346" s="20"/>
      <c r="BW346" s="20"/>
      <c r="BX346" s="20"/>
      <c r="BY346" s="20"/>
      <c r="BZ346" s="20"/>
      <c r="CA346" s="20"/>
      <c r="CB346" s="20"/>
      <c r="CC346" s="20"/>
      <c r="CD346" s="20"/>
      <c r="CE346" s="20"/>
      <c r="CF346" s="20"/>
      <c r="CG346" s="20"/>
      <c r="CH346" s="20"/>
      <c r="CI346" s="20"/>
      <c r="CJ346" s="20"/>
      <c r="CK346" s="20"/>
      <c r="CL346" s="20"/>
      <c r="CM346" s="20"/>
      <c r="CN346" s="20"/>
      <c r="CO346" s="20"/>
      <c r="CP346" s="20"/>
      <c r="CQ346" s="20"/>
      <c r="CR346" s="20"/>
      <c r="CS346" s="20"/>
      <c r="CT346" s="20"/>
      <c r="CU346" s="20"/>
      <c r="CV346" s="20"/>
      <c r="CW346" s="20"/>
      <c r="CX346" s="20"/>
      <c r="CY346" s="20"/>
      <c r="CZ346" s="20"/>
      <c r="DA346" s="20"/>
      <c r="DB346" s="20"/>
      <c r="DC346" s="20"/>
      <c r="DD346" s="20"/>
      <c r="DE346" s="20"/>
      <c r="DF346" s="20"/>
      <c r="DG346" s="20"/>
      <c r="DH346" s="20"/>
      <c r="DI346" s="20"/>
      <c r="DJ346" s="20"/>
      <c r="DK346" s="20"/>
      <c r="DL346" s="20"/>
      <c r="DM346" s="20"/>
      <c r="DN346" s="20"/>
      <c r="DO346" s="20"/>
      <c r="DP346" s="20"/>
      <c r="DQ346" s="20"/>
      <c r="DR346" s="20"/>
      <c r="DS346" s="20"/>
      <c r="DT346" s="20"/>
      <c r="DU346" s="20"/>
      <c r="DV346" s="20"/>
      <c r="DW346" s="20"/>
      <c r="DX346" s="20"/>
      <c r="DY346" s="20"/>
      <c r="DZ346" s="20"/>
      <c r="EA346" s="20"/>
      <c r="EB346" s="20"/>
      <c r="EC346" s="20"/>
      <c r="ED346" s="20"/>
      <c r="EE346" s="20"/>
      <c r="EF346" s="20"/>
      <c r="EG346" s="20"/>
      <c r="EH346" s="20"/>
      <c r="EI346" s="20"/>
      <c r="EJ346" s="20"/>
      <c r="EK346" s="20"/>
      <c r="EL346" s="20"/>
      <c r="EM346" s="20"/>
      <c r="EN346" s="20"/>
      <c r="EO346" s="20"/>
      <c r="EP346" s="20"/>
      <c r="EQ346" s="20"/>
      <c r="ER346" s="20"/>
      <c r="ES346" s="20"/>
      <c r="ET346" s="20"/>
      <c r="EU346" s="20"/>
      <c r="EV346" s="20"/>
      <c r="EW346" s="20"/>
      <c r="EX346" s="20"/>
      <c r="EY346" s="20"/>
      <c r="EZ346" s="20"/>
      <c r="FA346" s="20"/>
      <c r="FB346" s="20"/>
      <c r="FC346" s="20"/>
      <c r="FD346" s="20"/>
      <c r="FE346" s="20"/>
      <c r="FF346" s="20"/>
      <c r="FG346" s="20"/>
      <c r="FH346" s="20"/>
      <c r="FI346" s="20"/>
      <c r="FJ346" s="20"/>
      <c r="FK346" s="20"/>
      <c r="FL346" s="20"/>
      <c r="FM346" s="20"/>
      <c r="FN346" s="20"/>
      <c r="FO346" s="20"/>
      <c r="FP346" s="20"/>
      <c r="FQ346" s="20"/>
      <c r="FR346" s="20"/>
      <c r="FS346" s="20"/>
      <c r="FT346" s="20"/>
      <c r="FU346" s="20"/>
      <c r="FV346" s="20"/>
      <c r="FW346" s="20"/>
      <c r="FX346" s="20"/>
      <c r="FY346" s="20"/>
      <c r="FZ346" s="20"/>
      <c r="GA346" s="20"/>
      <c r="GB346" s="20"/>
      <c r="GC346" s="20"/>
      <c r="GD346" s="20"/>
      <c r="GE346" s="20"/>
      <c r="GF346" s="20"/>
      <c r="GG346" s="20"/>
      <c r="GH346" s="20"/>
      <c r="GI346" s="20"/>
      <c r="GJ346" s="20"/>
      <c r="GK346" s="20"/>
      <c r="GL346" s="20"/>
      <c r="GM346" s="20"/>
      <c r="GN346" s="20"/>
      <c r="GO346" s="20"/>
      <c r="GP346" s="20"/>
      <c r="GQ346" s="20"/>
      <c r="GR346" s="20"/>
      <c r="GS346" s="20"/>
      <c r="GT346" s="20"/>
      <c r="GU346" s="20"/>
      <c r="GV346" s="20"/>
      <c r="GW346" s="20"/>
      <c r="GX346" s="20"/>
      <c r="GY346" s="20"/>
      <c r="GZ346" s="20"/>
      <c r="HA346" s="20"/>
      <c r="HB346" s="20"/>
      <c r="HC346" s="20"/>
      <c r="HD346" s="20"/>
      <c r="HE346" s="20"/>
      <c r="HF346" s="20"/>
      <c r="HG346" s="20"/>
      <c r="HH346" s="20"/>
      <c r="HI346" s="20"/>
      <c r="HJ346" s="20"/>
      <c r="HK346" s="20"/>
      <c r="HL346" s="20"/>
      <c r="HM346" s="20"/>
      <c r="HN346" s="20"/>
      <c r="HO346" s="20"/>
      <c r="HP346" s="20"/>
      <c r="HQ346" s="20"/>
      <c r="HR346" s="20"/>
      <c r="HS346" s="20"/>
      <c r="HT346" s="20"/>
      <c r="HU346" s="20"/>
      <c r="HV346" s="20"/>
      <c r="HW346" s="20"/>
      <c r="HX346" s="20"/>
      <c r="HY346" s="20"/>
      <c r="HZ346" s="20"/>
      <c r="IA346" s="20"/>
      <c r="IB346" s="20"/>
      <c r="IC346" s="20"/>
      <c r="ID346" s="20"/>
      <c r="IE346" s="20"/>
      <c r="IF346" s="20"/>
      <c r="IG346" s="20"/>
      <c r="IH346" s="20"/>
      <c r="II346" s="20"/>
      <c r="IJ346" s="20"/>
      <c r="IK346" s="20"/>
      <c r="IL346" s="20"/>
      <c r="IM346" s="20"/>
      <c r="IN346" s="20"/>
      <c r="IO346" s="20"/>
      <c r="IP346" s="20"/>
      <c r="IQ346" s="20"/>
      <c r="IR346" s="20"/>
      <c r="IS346" s="20"/>
      <c r="IT346" s="20"/>
      <c r="IU346" s="20"/>
    </row>
    <row r="347" spans="1:255" ht="36" x14ac:dyDescent="0.2">
      <c r="A347" s="104" t="s">
        <v>248</v>
      </c>
      <c r="B347" s="105" t="s">
        <v>35</v>
      </c>
      <c r="C347" s="106" t="s">
        <v>719</v>
      </c>
      <c r="D347" s="107" t="s">
        <v>23</v>
      </c>
      <c r="E347" s="108">
        <v>2</v>
      </c>
      <c r="F347" s="109">
        <v>21071.940000000002</v>
      </c>
      <c r="G347" s="65"/>
      <c r="H347" s="109">
        <v>21071.94</v>
      </c>
      <c r="I347" s="110">
        <v>6875.04</v>
      </c>
      <c r="J347" s="66">
        <v>6.13</v>
      </c>
      <c r="K347" s="111">
        <v>42144</v>
      </c>
      <c r="L347" s="20"/>
      <c r="M347" s="20"/>
      <c r="N347" s="20"/>
      <c r="O347" s="20"/>
      <c r="P347" s="20"/>
      <c r="Q347" s="20"/>
      <c r="R347" s="20"/>
      <c r="S347" s="20"/>
      <c r="T347" s="20">
        <v>6875.04</v>
      </c>
      <c r="U347" s="20">
        <v>42144</v>
      </c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  <c r="BG347" s="20"/>
      <c r="BH347" s="20"/>
      <c r="BI347" s="20"/>
      <c r="BJ347" s="20"/>
      <c r="BK347" s="20"/>
      <c r="BL347" s="20"/>
      <c r="BM347" s="20"/>
      <c r="BN347" s="20"/>
      <c r="BO347" s="20"/>
      <c r="BP347" s="20"/>
      <c r="BQ347" s="20"/>
      <c r="BR347" s="20"/>
      <c r="BS347" s="20"/>
      <c r="BT347" s="20"/>
      <c r="BU347" s="20"/>
      <c r="BV347" s="20"/>
      <c r="BW347" s="20"/>
      <c r="BX347" s="20"/>
      <c r="BY347" s="20"/>
      <c r="BZ347" s="20"/>
      <c r="CA347" s="20"/>
      <c r="CB347" s="20"/>
      <c r="CC347" s="20"/>
      <c r="CD347" s="20"/>
      <c r="CE347" s="20"/>
      <c r="CF347" s="20"/>
      <c r="CG347" s="20"/>
      <c r="CH347" s="20"/>
      <c r="CI347" s="20"/>
      <c r="CJ347" s="20"/>
      <c r="CK347" s="20"/>
      <c r="CL347" s="20"/>
      <c r="CM347" s="20"/>
      <c r="CN347" s="20"/>
      <c r="CO347" s="20"/>
      <c r="CP347" s="20"/>
      <c r="CQ347" s="20"/>
      <c r="CR347" s="20"/>
      <c r="CS347" s="20"/>
      <c r="CT347" s="20"/>
      <c r="CU347" s="20"/>
      <c r="CV347" s="20">
        <v>3</v>
      </c>
      <c r="CW347" s="20"/>
      <c r="CX347" s="20"/>
      <c r="CY347" s="20"/>
      <c r="CZ347" s="20"/>
      <c r="DA347" s="20"/>
      <c r="DB347" s="20"/>
      <c r="DC347" s="20"/>
      <c r="DD347" s="20"/>
      <c r="DE347" s="20"/>
      <c r="DF347" s="20">
        <v>42144</v>
      </c>
      <c r="DG347" s="20"/>
      <c r="DH347" s="20"/>
      <c r="DI347" s="20"/>
      <c r="DJ347" s="20"/>
      <c r="DK347" s="20"/>
      <c r="DL347" s="20"/>
      <c r="DM347" s="20"/>
      <c r="DN347" s="20">
        <v>6875.04</v>
      </c>
      <c r="DO347" s="20"/>
      <c r="DP347" s="20">
        <v>42144</v>
      </c>
      <c r="DQ347" s="20"/>
      <c r="DR347" s="20"/>
      <c r="DS347" s="20"/>
      <c r="DT347" s="20"/>
      <c r="DU347" s="20"/>
      <c r="DV347" s="20"/>
      <c r="DW347" s="20"/>
      <c r="DX347" s="20"/>
      <c r="DY347" s="20"/>
      <c r="DZ347" s="20"/>
      <c r="EA347" s="20"/>
      <c r="EB347" s="20"/>
      <c r="EC347" s="20"/>
      <c r="ED347" s="20"/>
      <c r="EE347" s="20"/>
      <c r="EF347" s="20"/>
      <c r="EG347" s="20"/>
      <c r="EH347" s="20"/>
      <c r="EI347" s="20"/>
      <c r="EJ347" s="20"/>
      <c r="EK347" s="20"/>
      <c r="EL347" s="20"/>
      <c r="EM347" s="20"/>
      <c r="EN347" s="20"/>
      <c r="EO347" s="20"/>
      <c r="EP347" s="20"/>
      <c r="EQ347" s="20"/>
      <c r="ER347" s="20"/>
      <c r="ES347" s="20"/>
      <c r="ET347" s="20"/>
      <c r="EU347" s="20"/>
      <c r="EV347" s="20"/>
      <c r="EW347" s="20"/>
      <c r="EX347" s="20"/>
      <c r="EY347" s="20"/>
      <c r="EZ347" s="20"/>
      <c r="FA347" s="20"/>
      <c r="FB347" s="20"/>
      <c r="FC347" s="20"/>
      <c r="FD347" s="20"/>
      <c r="FE347" s="20"/>
      <c r="FF347" s="20"/>
      <c r="FG347" s="20"/>
      <c r="FH347" s="20"/>
      <c r="FI347" s="20"/>
      <c r="FJ347" s="20"/>
      <c r="FK347" s="20"/>
      <c r="FL347" s="20"/>
      <c r="FM347" s="20"/>
      <c r="FN347" s="20"/>
      <c r="FO347" s="20"/>
      <c r="FP347" s="20"/>
      <c r="FQ347" s="20"/>
      <c r="FR347" s="20"/>
      <c r="FS347" s="20"/>
      <c r="FT347" s="20"/>
      <c r="FU347" s="20"/>
      <c r="FV347" s="20"/>
      <c r="FW347" s="20"/>
      <c r="FX347" s="20"/>
      <c r="FY347" s="20"/>
      <c r="FZ347" s="20"/>
      <c r="GA347" s="20"/>
      <c r="GB347" s="20"/>
      <c r="GC347" s="20"/>
      <c r="GD347" s="20"/>
      <c r="GE347" s="20"/>
      <c r="GF347" s="20"/>
      <c r="GG347" s="20"/>
      <c r="GH347" s="20"/>
      <c r="GI347" s="20"/>
      <c r="GJ347" s="20"/>
      <c r="GK347" s="20"/>
      <c r="GL347" s="20"/>
      <c r="GM347" s="20"/>
      <c r="GN347" s="20">
        <v>6875.04</v>
      </c>
      <c r="GO347" s="20"/>
      <c r="GP347" s="20">
        <v>6875.04</v>
      </c>
      <c r="GQ347" s="20"/>
      <c r="GR347" s="20"/>
      <c r="GS347" s="20"/>
      <c r="GT347" s="20">
        <v>6875.04</v>
      </c>
      <c r="GU347" s="20"/>
      <c r="GV347" s="20">
        <v>6875.04</v>
      </c>
      <c r="GW347" s="20"/>
      <c r="GX347" s="20"/>
      <c r="GY347" s="20"/>
      <c r="GZ347" s="20"/>
      <c r="HA347" s="20"/>
      <c r="HB347" s="20"/>
      <c r="HC347" s="20"/>
      <c r="HD347" s="20">
        <v>6875.04</v>
      </c>
      <c r="HE347" s="20"/>
      <c r="HF347" s="20"/>
      <c r="HG347" s="20"/>
      <c r="HH347" s="20"/>
      <c r="HI347" s="20"/>
      <c r="HJ347" s="20"/>
      <c r="HK347" s="20"/>
      <c r="HL347" s="20"/>
      <c r="HM347" s="20"/>
      <c r="HN347" s="20"/>
      <c r="HO347" s="20"/>
      <c r="HP347" s="20"/>
      <c r="HQ347" s="20"/>
      <c r="HR347" s="20">
        <v>6875.04</v>
      </c>
      <c r="HS347" s="20"/>
      <c r="HT347" s="20"/>
      <c r="HU347" s="20"/>
      <c r="HV347" s="20"/>
      <c r="HW347" s="20"/>
      <c r="HX347" s="20"/>
      <c r="HY347" s="20"/>
      <c r="HZ347" s="20">
        <v>6875.04</v>
      </c>
      <c r="IA347" s="20"/>
      <c r="IB347" s="20"/>
      <c r="IC347" s="20"/>
      <c r="ID347" s="20"/>
      <c r="IE347" s="20"/>
      <c r="IF347" s="20"/>
      <c r="IG347" s="20"/>
      <c r="IH347" s="20"/>
      <c r="II347" s="20"/>
      <c r="IJ347" s="20"/>
      <c r="IK347" s="20"/>
      <c r="IL347" s="20"/>
      <c r="IM347" s="20"/>
      <c r="IN347" s="20"/>
      <c r="IO347" s="20"/>
      <c r="IP347" s="20"/>
      <c r="IQ347" s="20"/>
      <c r="IR347" s="20"/>
      <c r="IS347" s="20"/>
      <c r="IT347" s="20"/>
      <c r="IU347" s="20"/>
    </row>
    <row r="348" spans="1:255" x14ac:dyDescent="0.2">
      <c r="A348" s="89"/>
      <c r="B348" s="103" t="s">
        <v>619</v>
      </c>
      <c r="C348" s="103" t="s">
        <v>720</v>
      </c>
      <c r="D348" s="29"/>
      <c r="E348" s="29"/>
      <c r="F348" s="29"/>
      <c r="G348" s="29"/>
      <c r="H348" s="29"/>
      <c r="I348" s="29"/>
      <c r="J348" s="29"/>
      <c r="K348" s="90"/>
    </row>
    <row r="349" spans="1:255" ht="13.5" thickBot="1" x14ac:dyDescent="0.25">
      <c r="A349" s="114"/>
      <c r="B349" s="115"/>
      <c r="C349" s="115" t="s">
        <v>621</v>
      </c>
      <c r="D349" s="115"/>
      <c r="E349" s="115"/>
      <c r="F349" s="115"/>
      <c r="G349" s="115"/>
      <c r="H349" s="194">
        <v>6875.04</v>
      </c>
      <c r="I349" s="195"/>
      <c r="J349" s="194">
        <v>42144</v>
      </c>
      <c r="K349" s="196"/>
      <c r="L349" s="102"/>
      <c r="M349" s="102"/>
      <c r="N349" s="102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  <c r="BG349" s="20"/>
      <c r="BH349" s="20"/>
      <c r="BI349" s="20"/>
      <c r="BJ349" s="20"/>
      <c r="BK349" s="20"/>
      <c r="BL349" s="20"/>
      <c r="BM349" s="20"/>
      <c r="BN349" s="20"/>
      <c r="BO349" s="20"/>
      <c r="BP349" s="20"/>
      <c r="BQ349" s="20"/>
      <c r="BR349" s="20"/>
      <c r="BS349" s="20"/>
      <c r="BT349" s="20"/>
      <c r="BU349" s="20"/>
      <c r="BV349" s="20"/>
      <c r="BW349" s="20"/>
      <c r="BX349" s="20"/>
      <c r="BY349" s="20"/>
      <c r="BZ349" s="20"/>
      <c r="CA349" s="20"/>
      <c r="CB349" s="20"/>
      <c r="CC349" s="20"/>
      <c r="CD349" s="20"/>
      <c r="CE349" s="20"/>
      <c r="CF349" s="20"/>
      <c r="CG349" s="20"/>
      <c r="CH349" s="20"/>
      <c r="CI349" s="20"/>
      <c r="CJ349" s="20"/>
      <c r="CK349" s="20"/>
      <c r="CL349" s="20"/>
      <c r="CM349" s="20"/>
      <c r="CN349" s="20"/>
      <c r="CO349" s="20"/>
      <c r="CP349" s="20"/>
      <c r="CQ349" s="20"/>
      <c r="CR349" s="20"/>
      <c r="CS349" s="20"/>
      <c r="CT349" s="20"/>
      <c r="CU349" s="20"/>
      <c r="CV349" s="20"/>
      <c r="CW349" s="20"/>
      <c r="CX349" s="20"/>
      <c r="CY349" s="20"/>
      <c r="CZ349" s="20"/>
      <c r="DA349" s="20"/>
      <c r="DB349" s="20"/>
      <c r="DC349" s="20"/>
      <c r="DD349" s="20"/>
      <c r="DE349" s="20"/>
      <c r="DF349" s="20"/>
      <c r="DG349" s="20"/>
      <c r="DH349" s="20"/>
      <c r="DI349" s="20"/>
      <c r="DJ349" s="20"/>
      <c r="DK349" s="20"/>
      <c r="DL349" s="20"/>
      <c r="DM349" s="20"/>
      <c r="DN349" s="20"/>
      <c r="DO349" s="20"/>
      <c r="DP349" s="20"/>
      <c r="DQ349" s="20"/>
      <c r="DR349" s="20"/>
      <c r="DS349" s="20"/>
      <c r="DT349" s="20"/>
      <c r="DU349" s="20"/>
      <c r="DV349" s="20"/>
      <c r="DW349" s="20"/>
      <c r="DX349" s="20"/>
      <c r="DY349" s="20"/>
      <c r="DZ349" s="20"/>
      <c r="EA349" s="20"/>
      <c r="EB349" s="20"/>
      <c r="EC349" s="20"/>
      <c r="ED349" s="20"/>
      <c r="EE349" s="20"/>
      <c r="EF349" s="20"/>
      <c r="EG349" s="20"/>
      <c r="EH349" s="20"/>
      <c r="EI349" s="20"/>
      <c r="EJ349" s="20"/>
      <c r="EK349" s="20"/>
      <c r="EL349" s="20"/>
      <c r="EM349" s="20"/>
      <c r="EN349" s="20"/>
      <c r="EO349" s="20"/>
      <c r="EP349" s="20"/>
      <c r="EQ349" s="20"/>
      <c r="ER349" s="20"/>
      <c r="ES349" s="20"/>
      <c r="ET349" s="20"/>
      <c r="EU349" s="20"/>
      <c r="EV349" s="20"/>
      <c r="EW349" s="20"/>
      <c r="EX349" s="20"/>
      <c r="EY349" s="20"/>
      <c r="EZ349" s="20"/>
      <c r="FA349" s="20"/>
      <c r="FB349" s="20"/>
      <c r="FC349" s="20"/>
      <c r="FD349" s="20"/>
      <c r="FE349" s="20"/>
      <c r="FF349" s="20"/>
      <c r="FG349" s="20"/>
      <c r="FH349" s="20"/>
      <c r="FI349" s="20"/>
      <c r="FJ349" s="20"/>
      <c r="FK349" s="20"/>
      <c r="FL349" s="20"/>
      <c r="FM349" s="20"/>
      <c r="FN349" s="20"/>
      <c r="FO349" s="20"/>
      <c r="FP349" s="20"/>
      <c r="FQ349" s="20"/>
      <c r="FR349" s="20"/>
      <c r="FS349" s="20"/>
      <c r="FT349" s="20"/>
      <c r="FU349" s="20"/>
      <c r="FV349" s="20"/>
      <c r="FW349" s="20"/>
      <c r="FX349" s="20"/>
      <c r="FY349" s="20"/>
      <c r="FZ349" s="20"/>
      <c r="GA349" s="20"/>
      <c r="GB349" s="20"/>
      <c r="GC349" s="20"/>
      <c r="GD349" s="20"/>
      <c r="GE349" s="20"/>
      <c r="GF349" s="20"/>
      <c r="GG349" s="20"/>
      <c r="GH349" s="20"/>
      <c r="GI349" s="20"/>
      <c r="GJ349" s="20"/>
      <c r="GK349" s="20"/>
      <c r="GL349" s="20"/>
      <c r="GM349" s="20"/>
      <c r="GN349" s="20"/>
      <c r="GO349" s="20"/>
      <c r="GP349" s="20"/>
      <c r="GQ349" s="20"/>
      <c r="GR349" s="20"/>
      <c r="GS349" s="20"/>
      <c r="GT349" s="20"/>
      <c r="GU349" s="20"/>
      <c r="GV349" s="20"/>
      <c r="GW349" s="20"/>
      <c r="GX349" s="20"/>
      <c r="GY349" s="20"/>
      <c r="GZ349" s="20"/>
      <c r="HA349" s="20"/>
      <c r="HB349" s="20"/>
      <c r="HC349" s="20"/>
      <c r="HD349" s="20"/>
      <c r="HE349" s="20"/>
      <c r="HF349" s="20"/>
      <c r="HG349" s="20"/>
      <c r="HH349" s="20"/>
      <c r="HI349" s="20"/>
      <c r="HJ349" s="20"/>
      <c r="HK349" s="20"/>
      <c r="HL349" s="20"/>
      <c r="HM349" s="20"/>
      <c r="HN349" s="20"/>
      <c r="HO349" s="20"/>
      <c r="HP349" s="20"/>
      <c r="HQ349" s="20"/>
      <c r="HR349" s="20"/>
      <c r="HS349" s="20"/>
      <c r="HT349" s="20"/>
      <c r="HU349" s="20"/>
      <c r="HV349" s="20"/>
      <c r="HW349" s="20"/>
      <c r="HX349" s="20"/>
      <c r="HY349" s="20"/>
      <c r="HZ349" s="20"/>
      <c r="IA349" s="20"/>
      <c r="IB349" s="20"/>
      <c r="IC349" s="20"/>
      <c r="ID349" s="20"/>
      <c r="IE349" s="20"/>
      <c r="IF349" s="20"/>
      <c r="IG349" s="20"/>
      <c r="IH349" s="20"/>
      <c r="II349" s="20"/>
      <c r="IJ349" s="20"/>
      <c r="IK349" s="20"/>
      <c r="IL349" s="20"/>
      <c r="IM349" s="20"/>
      <c r="IN349" s="20"/>
      <c r="IO349" s="20"/>
      <c r="IP349" s="20"/>
      <c r="IQ349" s="20"/>
      <c r="IR349" s="20"/>
      <c r="IS349" s="20"/>
      <c r="IT349" s="20"/>
      <c r="IU349" s="20"/>
    </row>
    <row r="350" spans="1:255" x14ac:dyDescent="0.2">
      <c r="A350" s="113"/>
      <c r="B350" s="112"/>
      <c r="C350" s="112" t="s">
        <v>622</v>
      </c>
      <c r="D350" s="112"/>
      <c r="E350" s="112"/>
      <c r="F350" s="112"/>
      <c r="G350" s="112"/>
      <c r="H350" s="185">
        <v>7087.8099999999995</v>
      </c>
      <c r="I350" s="186"/>
      <c r="J350" s="185">
        <v>47805</v>
      </c>
      <c r="K350" s="187"/>
      <c r="O350" s="20"/>
      <c r="P350" s="20"/>
      <c r="Q350" s="20"/>
      <c r="R350" s="20">
        <v>7087.8099999999995</v>
      </c>
      <c r="S350" s="20">
        <v>47805</v>
      </c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  <c r="BG350" s="20"/>
      <c r="BH350" s="20"/>
      <c r="BI350" s="20"/>
      <c r="BJ350" s="20"/>
      <c r="BK350" s="20"/>
      <c r="BL350" s="20"/>
      <c r="BM350" s="20"/>
      <c r="BN350" s="20"/>
      <c r="BO350" s="20"/>
      <c r="BP350" s="20"/>
      <c r="BQ350" s="20"/>
      <c r="BR350" s="20"/>
      <c r="BS350" s="20"/>
      <c r="BT350" s="20"/>
      <c r="BU350" s="20"/>
      <c r="BV350" s="20"/>
      <c r="BW350" s="20"/>
      <c r="BX350" s="20"/>
      <c r="BY350" s="20"/>
      <c r="BZ350" s="20"/>
      <c r="CA350" s="20"/>
      <c r="CB350" s="20"/>
      <c r="CC350" s="20"/>
      <c r="CD350" s="20"/>
      <c r="CE350" s="20"/>
      <c r="CF350" s="20"/>
      <c r="CG350" s="20"/>
      <c r="CH350" s="20"/>
      <c r="CI350" s="20"/>
      <c r="CJ350" s="20"/>
      <c r="CK350" s="20"/>
      <c r="CL350" s="20"/>
      <c r="CM350" s="20"/>
      <c r="CN350" s="20"/>
      <c r="CO350" s="20"/>
      <c r="CP350" s="20"/>
      <c r="CQ350" s="20"/>
      <c r="CR350" s="20"/>
      <c r="CS350" s="20"/>
      <c r="CT350" s="20"/>
      <c r="CU350" s="20"/>
      <c r="CV350" s="20"/>
      <c r="CW350" s="20"/>
      <c r="CX350" s="20"/>
      <c r="CY350" s="20"/>
      <c r="CZ350" s="20"/>
      <c r="DA350" s="20"/>
      <c r="DB350" s="20"/>
      <c r="DC350" s="20"/>
      <c r="DD350" s="20"/>
      <c r="DE350" s="20"/>
      <c r="DF350" s="20"/>
      <c r="DG350" s="20"/>
      <c r="DH350" s="20"/>
      <c r="DI350" s="20"/>
      <c r="DJ350" s="20"/>
      <c r="DK350" s="20"/>
      <c r="DL350" s="20"/>
      <c r="DM350" s="20"/>
      <c r="DN350" s="20"/>
      <c r="DO350" s="20"/>
      <c r="DP350" s="20"/>
      <c r="DQ350" s="20"/>
      <c r="DR350" s="20"/>
      <c r="DS350" s="20"/>
      <c r="DT350" s="20"/>
      <c r="DU350" s="20"/>
      <c r="DV350" s="20"/>
      <c r="DW350" s="20"/>
      <c r="DX350" s="20"/>
      <c r="DY350" s="20"/>
      <c r="DZ350" s="20"/>
      <c r="EA350" s="20"/>
      <c r="EB350" s="20"/>
      <c r="EC350" s="20"/>
      <c r="ED350" s="20"/>
      <c r="EE350" s="20"/>
      <c r="EF350" s="20"/>
      <c r="EG350" s="20"/>
      <c r="EH350" s="20"/>
      <c r="EI350" s="20"/>
      <c r="EJ350" s="20"/>
      <c r="EK350" s="20"/>
      <c r="EL350" s="20"/>
      <c r="EM350" s="20"/>
      <c r="EN350" s="20"/>
      <c r="EO350" s="20"/>
      <c r="EP350" s="20"/>
      <c r="EQ350" s="20"/>
      <c r="ER350" s="20"/>
      <c r="ES350" s="20"/>
      <c r="ET350" s="20"/>
      <c r="EU350" s="20"/>
      <c r="EV350" s="20"/>
      <c r="EW350" s="20"/>
      <c r="EX350" s="20"/>
      <c r="EY350" s="20"/>
      <c r="EZ350" s="20"/>
      <c r="FA350" s="20"/>
      <c r="FB350" s="20"/>
      <c r="FC350" s="20"/>
      <c r="FD350" s="20"/>
      <c r="FE350" s="20"/>
      <c r="FF350" s="20"/>
      <c r="FG350" s="20"/>
      <c r="FH350" s="20"/>
      <c r="FI350" s="20"/>
      <c r="FJ350" s="20"/>
      <c r="FK350" s="20"/>
      <c r="FL350" s="20"/>
      <c r="FM350" s="20"/>
      <c r="FN350" s="20"/>
      <c r="FO350" s="20"/>
      <c r="FP350" s="20"/>
      <c r="FQ350" s="20"/>
      <c r="FR350" s="20"/>
      <c r="FS350" s="20"/>
      <c r="FT350" s="20"/>
      <c r="FU350" s="20"/>
      <c r="FV350" s="20"/>
      <c r="FW350" s="20"/>
      <c r="FX350" s="20"/>
      <c r="FY350" s="20"/>
      <c r="FZ350" s="20"/>
      <c r="GA350" s="20"/>
      <c r="GB350" s="20"/>
      <c r="GC350" s="20"/>
      <c r="GD350" s="20"/>
      <c r="GE350" s="20"/>
      <c r="GF350" s="20"/>
      <c r="GG350" s="20"/>
      <c r="GH350" s="20"/>
      <c r="GI350" s="20"/>
      <c r="GJ350" s="20"/>
      <c r="GK350" s="20"/>
      <c r="GL350" s="20"/>
      <c r="GM350" s="20"/>
      <c r="GN350" s="20"/>
      <c r="GO350" s="20"/>
      <c r="GP350" s="20"/>
      <c r="GQ350" s="20"/>
      <c r="GR350" s="20"/>
      <c r="GS350" s="20"/>
      <c r="GT350" s="20"/>
      <c r="GU350" s="20"/>
      <c r="GV350" s="20"/>
      <c r="GW350" s="20"/>
      <c r="GX350" s="20"/>
      <c r="GY350" s="20"/>
      <c r="GZ350" s="20"/>
      <c r="HA350" s="20">
        <v>7087.8099999999995</v>
      </c>
      <c r="HB350" s="20"/>
      <c r="HC350" s="20"/>
      <c r="HD350" s="20"/>
      <c r="HE350" s="20"/>
      <c r="HF350" s="20"/>
      <c r="HG350" s="20"/>
      <c r="HH350" s="20"/>
      <c r="HI350" s="20"/>
      <c r="HJ350" s="20"/>
      <c r="HK350" s="20"/>
      <c r="HL350" s="20"/>
      <c r="HM350" s="20"/>
      <c r="HN350" s="20"/>
      <c r="HO350" s="20"/>
      <c r="HP350" s="20"/>
      <c r="HQ350" s="20"/>
      <c r="HR350" s="20"/>
      <c r="HS350" s="20"/>
      <c r="HT350" s="20"/>
      <c r="HU350" s="20"/>
      <c r="HV350" s="20"/>
      <c r="HW350" s="20"/>
      <c r="HX350" s="20"/>
      <c r="HY350" s="20"/>
      <c r="HZ350" s="20"/>
      <c r="IA350" s="20"/>
      <c r="IB350" s="20"/>
      <c r="IC350" s="20"/>
      <c r="ID350" s="20"/>
      <c r="IE350" s="20"/>
      <c r="IF350" s="20"/>
      <c r="IG350" s="20"/>
      <c r="IH350" s="20"/>
      <c r="II350" s="20"/>
      <c r="IJ350" s="20"/>
      <c r="IK350" s="20"/>
      <c r="IL350" s="20"/>
      <c r="IM350" s="20"/>
      <c r="IN350" s="20"/>
      <c r="IO350" s="20"/>
      <c r="IP350" s="20"/>
      <c r="IQ350" s="20"/>
      <c r="IR350" s="20"/>
      <c r="IS350" s="20"/>
      <c r="IT350" s="20"/>
      <c r="IU350" s="20"/>
    </row>
    <row r="351" spans="1:255" x14ac:dyDescent="0.2">
      <c r="A351" s="70"/>
      <c r="B351" s="69"/>
      <c r="C351" s="69"/>
      <c r="D351" s="69"/>
      <c r="E351" s="69"/>
      <c r="F351" s="69"/>
      <c r="G351" s="69"/>
      <c r="H351" s="188"/>
      <c r="I351" s="189"/>
      <c r="J351" s="188"/>
      <c r="K351" s="190"/>
    </row>
    <row r="352" spans="1:255" ht="35.25" x14ac:dyDescent="0.2">
      <c r="A352" s="116">
        <v>17</v>
      </c>
      <c r="B352" s="123" t="s">
        <v>86</v>
      </c>
      <c r="C352" s="117" t="s">
        <v>638</v>
      </c>
      <c r="D352" s="118" t="s">
        <v>23</v>
      </c>
      <c r="E352" s="119">
        <v>55</v>
      </c>
      <c r="F352" s="120">
        <v>15.169999999999998</v>
      </c>
      <c r="G352" s="124" t="s">
        <v>6</v>
      </c>
      <c r="H352" s="120"/>
      <c r="I352" s="121">
        <v>1723.45</v>
      </c>
      <c r="J352" s="97"/>
      <c r="K352" s="122">
        <v>55829</v>
      </c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20"/>
      <c r="BH352" s="20"/>
      <c r="BI352" s="20"/>
      <c r="BJ352" s="20"/>
      <c r="BK352" s="20"/>
      <c r="BL352" s="20"/>
      <c r="BM352" s="20"/>
      <c r="BN352" s="20"/>
      <c r="BO352" s="20"/>
      <c r="BP352" s="20"/>
      <c r="BQ352" s="20"/>
      <c r="BR352" s="20"/>
      <c r="BS352" s="20"/>
      <c r="BT352" s="20"/>
      <c r="BU352" s="20"/>
      <c r="BV352" s="20"/>
      <c r="BW352" s="20"/>
      <c r="BX352" s="20"/>
      <c r="BY352" s="20"/>
      <c r="BZ352" s="20"/>
      <c r="CA352" s="20"/>
      <c r="CB352" s="20"/>
      <c r="CC352" s="20"/>
      <c r="CD352" s="20"/>
      <c r="CE352" s="20"/>
      <c r="CF352" s="20"/>
      <c r="CG352" s="20"/>
      <c r="CH352" s="20"/>
      <c r="CI352" s="20"/>
      <c r="CJ352" s="20"/>
      <c r="CK352" s="20"/>
      <c r="CL352" s="20"/>
      <c r="CM352" s="20"/>
      <c r="CN352" s="20"/>
      <c r="CO352" s="20"/>
      <c r="CP352" s="20"/>
      <c r="CQ352" s="20"/>
      <c r="CR352" s="20"/>
      <c r="CS352" s="20"/>
      <c r="CT352" s="20"/>
      <c r="CU352" s="20"/>
      <c r="CV352" s="20"/>
      <c r="CW352" s="20"/>
      <c r="CX352" s="20"/>
      <c r="CY352" s="20"/>
      <c r="CZ352" s="20"/>
      <c r="DA352" s="20"/>
      <c r="DB352" s="20"/>
      <c r="DC352" s="20"/>
      <c r="DD352" s="20"/>
      <c r="DE352" s="20"/>
      <c r="DF352" s="20"/>
      <c r="DG352" s="20"/>
      <c r="DH352" s="20"/>
      <c r="DI352" s="20"/>
      <c r="DJ352" s="20"/>
      <c r="DK352" s="20"/>
      <c r="DL352" s="20"/>
      <c r="DM352" s="20"/>
      <c r="DN352" s="20"/>
      <c r="DO352" s="20"/>
      <c r="DP352" s="20"/>
      <c r="DQ352" s="20"/>
      <c r="DR352" s="20"/>
      <c r="DS352" s="20"/>
      <c r="DT352" s="20"/>
      <c r="DU352" s="20"/>
      <c r="DV352" s="20"/>
      <c r="DW352" s="20"/>
      <c r="DX352" s="20"/>
      <c r="DY352" s="20"/>
      <c r="DZ352" s="20"/>
      <c r="EA352" s="20"/>
      <c r="EB352" s="20"/>
      <c r="EC352" s="20"/>
      <c r="ED352" s="20"/>
      <c r="EE352" s="20"/>
      <c r="EF352" s="20"/>
      <c r="EG352" s="20"/>
      <c r="EH352" s="20"/>
      <c r="EI352" s="20"/>
      <c r="EJ352" s="20"/>
      <c r="EK352" s="20"/>
      <c r="EL352" s="20"/>
      <c r="EM352" s="20"/>
      <c r="EN352" s="20"/>
      <c r="EO352" s="20"/>
      <c r="EP352" s="20"/>
      <c r="EQ352" s="20"/>
      <c r="ER352" s="20"/>
      <c r="ES352" s="20"/>
      <c r="ET352" s="20"/>
      <c r="EU352" s="20"/>
      <c r="EV352" s="20"/>
      <c r="EW352" s="20"/>
      <c r="EX352" s="20"/>
      <c r="EY352" s="20"/>
      <c r="EZ352" s="20"/>
      <c r="FA352" s="20"/>
      <c r="FB352" s="20"/>
      <c r="FC352" s="20"/>
      <c r="FD352" s="20"/>
      <c r="FE352" s="20"/>
      <c r="FF352" s="20"/>
      <c r="FG352" s="20"/>
      <c r="FH352" s="20"/>
      <c r="FI352" s="20"/>
      <c r="FJ352" s="20"/>
      <c r="FK352" s="20"/>
      <c r="FL352" s="20"/>
      <c r="FM352" s="20"/>
      <c r="FN352" s="20"/>
      <c r="FO352" s="20"/>
      <c r="FP352" s="20"/>
      <c r="FQ352" s="20"/>
      <c r="FR352" s="20"/>
      <c r="FS352" s="20"/>
      <c r="FT352" s="20"/>
      <c r="FU352" s="20"/>
      <c r="FV352" s="20"/>
      <c r="FW352" s="20"/>
      <c r="FX352" s="20"/>
      <c r="FY352" s="20"/>
      <c r="FZ352" s="20"/>
      <c r="GA352" s="20"/>
      <c r="GB352" s="20"/>
      <c r="GC352" s="20"/>
      <c r="GD352" s="20"/>
      <c r="GE352" s="20"/>
      <c r="GF352" s="20"/>
      <c r="GG352" s="20"/>
      <c r="GH352" s="20"/>
      <c r="GI352" s="20"/>
      <c r="GJ352" s="20"/>
      <c r="GK352" s="20"/>
      <c r="GL352" s="20"/>
      <c r="GM352" s="20"/>
      <c r="GN352" s="20"/>
      <c r="GO352" s="20"/>
      <c r="GP352" s="20"/>
      <c r="GQ352" s="20"/>
      <c r="GR352" s="20"/>
      <c r="GS352" s="20"/>
      <c r="GT352" s="20"/>
      <c r="GU352" s="20"/>
      <c r="GV352" s="20"/>
      <c r="GW352" s="20"/>
      <c r="GX352" s="20"/>
      <c r="GY352" s="20"/>
      <c r="GZ352" s="20"/>
      <c r="HA352" s="20"/>
      <c r="HB352" s="20"/>
      <c r="HC352" s="20"/>
      <c r="HD352" s="20"/>
      <c r="HE352" s="20"/>
      <c r="HF352" s="20"/>
      <c r="HG352" s="20"/>
      <c r="HH352" s="20"/>
      <c r="HI352" s="20"/>
      <c r="HJ352" s="20"/>
      <c r="HK352" s="20"/>
      <c r="HL352" s="20"/>
      <c r="HM352" s="20"/>
      <c r="HN352" s="20"/>
      <c r="HO352" s="20"/>
      <c r="HP352" s="20"/>
      <c r="HQ352" s="20"/>
      <c r="HR352" s="20"/>
      <c r="HS352" s="20"/>
      <c r="HT352" s="20"/>
      <c r="HU352" s="20"/>
      <c r="HV352" s="20"/>
      <c r="HW352" s="20"/>
      <c r="HX352" s="20"/>
      <c r="HY352" s="20"/>
      <c r="HZ352" s="20"/>
      <c r="IA352" s="20"/>
      <c r="IB352" s="20"/>
      <c r="IC352" s="20"/>
      <c r="ID352" s="20"/>
      <c r="IE352" s="20"/>
      <c r="IF352" s="20"/>
      <c r="IG352" s="20"/>
      <c r="IH352" s="20"/>
      <c r="II352" s="20"/>
      <c r="IJ352" s="20"/>
      <c r="IK352" s="20"/>
      <c r="IL352" s="20"/>
      <c r="IM352" s="20"/>
      <c r="IN352" s="20"/>
      <c r="IO352" s="20"/>
      <c r="IP352" s="20"/>
      <c r="IQ352" s="20"/>
      <c r="IR352" s="20"/>
      <c r="IS352" s="20"/>
      <c r="IT352" s="20"/>
      <c r="IU352" s="20"/>
    </row>
    <row r="353" spans="1:255" x14ac:dyDescent="0.2">
      <c r="A353" s="60"/>
      <c r="B353" s="61"/>
      <c r="C353" s="61" t="s">
        <v>609</v>
      </c>
      <c r="D353" s="62"/>
      <c r="E353" s="63"/>
      <c r="F353" s="64">
        <v>9.6</v>
      </c>
      <c r="G353" s="65" t="s">
        <v>78</v>
      </c>
      <c r="H353" s="64">
        <v>10.08</v>
      </c>
      <c r="I353" s="64">
        <v>554.4</v>
      </c>
      <c r="J353" s="66">
        <v>33.39</v>
      </c>
      <c r="K353" s="67">
        <v>18511</v>
      </c>
      <c r="O353" s="20"/>
      <c r="P353" s="20"/>
      <c r="Q353" s="20"/>
      <c r="R353" s="20"/>
      <c r="S353" s="20"/>
      <c r="T353" s="20">
        <v>554.4</v>
      </c>
      <c r="U353" s="20">
        <v>18511</v>
      </c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  <c r="BG353" s="20"/>
      <c r="BH353" s="20"/>
      <c r="BI353" s="20"/>
      <c r="BJ353" s="20"/>
      <c r="BK353" s="20"/>
      <c r="BL353" s="20"/>
      <c r="BM353" s="20"/>
      <c r="BN353" s="20"/>
      <c r="BO353" s="20"/>
      <c r="BP353" s="20"/>
      <c r="BQ353" s="20"/>
      <c r="BR353" s="20"/>
      <c r="BS353" s="20"/>
      <c r="BT353" s="20"/>
      <c r="BU353" s="20"/>
      <c r="BV353" s="20"/>
      <c r="BW353" s="20"/>
      <c r="BX353" s="20"/>
      <c r="BY353" s="20"/>
      <c r="BZ353" s="20"/>
      <c r="CA353" s="20"/>
      <c r="CB353" s="20"/>
      <c r="CC353" s="20"/>
      <c r="CD353" s="20"/>
      <c r="CE353" s="20"/>
      <c r="CF353" s="20"/>
      <c r="CG353" s="20"/>
      <c r="CH353" s="20"/>
      <c r="CI353" s="20"/>
      <c r="CJ353" s="20"/>
      <c r="CK353" s="20"/>
      <c r="CL353" s="20"/>
      <c r="CM353" s="20"/>
      <c r="CN353" s="20"/>
      <c r="CO353" s="20"/>
      <c r="CP353" s="20"/>
      <c r="CQ353" s="20"/>
      <c r="CR353" s="20"/>
      <c r="CS353" s="20"/>
      <c r="CT353" s="20"/>
      <c r="CU353" s="20"/>
      <c r="CV353" s="20">
        <v>1</v>
      </c>
      <c r="CW353" s="20"/>
      <c r="CX353" s="20"/>
      <c r="CY353" s="20"/>
      <c r="CZ353" s="20"/>
      <c r="DA353" s="20"/>
      <c r="DB353" s="20"/>
      <c r="DC353" s="20"/>
      <c r="DD353" s="20"/>
      <c r="DE353" s="20"/>
      <c r="DF353" s="20"/>
      <c r="DG353" s="20">
        <v>18511</v>
      </c>
      <c r="DH353" s="20">
        <v>1</v>
      </c>
      <c r="DI353" s="20"/>
      <c r="DJ353" s="20"/>
      <c r="DK353" s="20"/>
      <c r="DL353" s="20"/>
      <c r="DM353" s="20"/>
      <c r="DN353" s="20"/>
      <c r="DO353" s="20"/>
      <c r="DP353" s="20"/>
      <c r="DQ353" s="20">
        <v>554.4</v>
      </c>
      <c r="DR353" s="20"/>
      <c r="DS353" s="20">
        <v>18511</v>
      </c>
      <c r="DT353" s="20"/>
      <c r="DU353" s="20"/>
      <c r="DV353" s="20"/>
      <c r="DW353" s="20"/>
      <c r="DX353" s="20"/>
      <c r="DY353" s="20"/>
      <c r="DZ353" s="20"/>
      <c r="EA353" s="20"/>
      <c r="EB353" s="20"/>
      <c r="EC353" s="20"/>
      <c r="ED353" s="20"/>
      <c r="EE353" s="20"/>
      <c r="EF353" s="20"/>
      <c r="EG353" s="20"/>
      <c r="EH353" s="20"/>
      <c r="EI353" s="20"/>
      <c r="EJ353" s="20"/>
      <c r="EK353" s="20"/>
      <c r="EL353" s="20"/>
      <c r="EM353" s="20"/>
      <c r="EN353" s="20"/>
      <c r="EO353" s="20"/>
      <c r="EP353" s="20"/>
      <c r="EQ353" s="20"/>
      <c r="ER353" s="20"/>
      <c r="ES353" s="20"/>
      <c r="ET353" s="20"/>
      <c r="EU353" s="20"/>
      <c r="EV353" s="20"/>
      <c r="EW353" s="20"/>
      <c r="EX353" s="20"/>
      <c r="EY353" s="20"/>
      <c r="EZ353" s="20"/>
      <c r="FA353" s="20"/>
      <c r="FB353" s="20"/>
      <c r="FC353" s="20"/>
      <c r="FD353" s="20"/>
      <c r="FE353" s="20"/>
      <c r="FF353" s="20"/>
      <c r="FG353" s="20"/>
      <c r="FH353" s="20"/>
      <c r="FI353" s="20"/>
      <c r="FJ353" s="20"/>
      <c r="FK353" s="20"/>
      <c r="FL353" s="20"/>
      <c r="FM353" s="20"/>
      <c r="FN353" s="20"/>
      <c r="FO353" s="20"/>
      <c r="FP353" s="20"/>
      <c r="FQ353" s="20"/>
      <c r="FR353" s="20"/>
      <c r="FS353" s="20"/>
      <c r="FT353" s="20"/>
      <c r="FU353" s="20"/>
      <c r="FV353" s="20"/>
      <c r="FW353" s="20"/>
      <c r="FX353" s="20"/>
      <c r="FY353" s="20"/>
      <c r="FZ353" s="20"/>
      <c r="GA353" s="20"/>
      <c r="GB353" s="20"/>
      <c r="GC353" s="20"/>
      <c r="GD353" s="20"/>
      <c r="GE353" s="20"/>
      <c r="GF353" s="20"/>
      <c r="GG353" s="20"/>
      <c r="GH353" s="20"/>
      <c r="GI353" s="20"/>
      <c r="GJ353" s="20">
        <v>554.4</v>
      </c>
      <c r="GK353" s="20">
        <v>554.4</v>
      </c>
      <c r="GL353" s="20"/>
      <c r="GM353" s="20"/>
      <c r="GN353" s="20"/>
      <c r="GO353" s="20"/>
      <c r="GP353" s="20"/>
      <c r="GQ353" s="20"/>
      <c r="GR353" s="20"/>
      <c r="GS353" s="20"/>
      <c r="GT353" s="20"/>
      <c r="GU353" s="20"/>
      <c r="GV353" s="20"/>
      <c r="GW353" s="20"/>
      <c r="GX353" s="20"/>
      <c r="GY353" s="20"/>
      <c r="GZ353" s="20"/>
      <c r="HA353" s="20"/>
      <c r="HB353" s="20">
        <v>554.4</v>
      </c>
      <c r="HC353" s="20"/>
      <c r="HD353" s="20"/>
      <c r="HE353" s="20"/>
      <c r="HF353" s="20">
        <v>554.4</v>
      </c>
      <c r="HG353" s="20"/>
      <c r="HH353" s="20"/>
      <c r="HI353" s="20"/>
      <c r="HJ353" s="20"/>
      <c r="HK353" s="20"/>
      <c r="HL353" s="20">
        <v>554.4</v>
      </c>
      <c r="HM353" s="20"/>
      <c r="HN353" s="20">
        <v>554.4</v>
      </c>
      <c r="HO353" s="20"/>
      <c r="HP353" s="20"/>
      <c r="HQ353" s="20"/>
      <c r="HR353" s="20"/>
      <c r="HS353" s="20"/>
      <c r="HT353" s="20"/>
      <c r="HU353" s="20"/>
      <c r="HV353" s="20"/>
      <c r="HW353" s="20"/>
      <c r="HX353" s="20">
        <v>554.4</v>
      </c>
      <c r="HY353" s="20"/>
      <c r="HZ353" s="20"/>
      <c r="IA353" s="20"/>
      <c r="IB353" s="20"/>
      <c r="IC353" s="20"/>
      <c r="ID353" s="20"/>
      <c r="IE353" s="20"/>
      <c r="IF353" s="20"/>
      <c r="IG353" s="20"/>
      <c r="IH353" s="20"/>
      <c r="II353" s="20"/>
      <c r="IJ353" s="20"/>
      <c r="IK353" s="20"/>
      <c r="IL353" s="20"/>
      <c r="IM353" s="20"/>
      <c r="IN353" s="20"/>
      <c r="IO353" s="20"/>
      <c r="IP353" s="20"/>
      <c r="IQ353" s="20"/>
      <c r="IR353" s="20"/>
      <c r="IS353" s="20"/>
      <c r="IT353" s="20"/>
      <c r="IU353" s="20"/>
    </row>
    <row r="354" spans="1:255" x14ac:dyDescent="0.2">
      <c r="A354" s="71"/>
      <c r="B354" s="72"/>
      <c r="C354" s="72" t="s">
        <v>610</v>
      </c>
      <c r="D354" s="73"/>
      <c r="E354" s="74"/>
      <c r="F354" s="75">
        <v>1.47</v>
      </c>
      <c r="G354" s="76" t="s">
        <v>78</v>
      </c>
      <c r="H354" s="75">
        <v>1.55</v>
      </c>
      <c r="I354" s="75">
        <v>85.25</v>
      </c>
      <c r="J354" s="77">
        <v>13.26</v>
      </c>
      <c r="K354" s="78">
        <v>1130</v>
      </c>
      <c r="O354" s="20"/>
      <c r="P354" s="20"/>
      <c r="Q354" s="20"/>
      <c r="R354" s="20"/>
      <c r="S354" s="20"/>
      <c r="T354" s="20">
        <v>85.25</v>
      </c>
      <c r="U354" s="20">
        <v>1130</v>
      </c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  <c r="BG354" s="20"/>
      <c r="BH354" s="20"/>
      <c r="BI354" s="20"/>
      <c r="BJ354" s="20"/>
      <c r="BK354" s="20"/>
      <c r="BL354" s="20"/>
      <c r="BM354" s="20"/>
      <c r="BN354" s="20"/>
      <c r="BO354" s="20"/>
      <c r="BP354" s="20"/>
      <c r="BQ354" s="20"/>
      <c r="BR354" s="20"/>
      <c r="BS354" s="20"/>
      <c r="BT354" s="20"/>
      <c r="BU354" s="20"/>
      <c r="BV354" s="20"/>
      <c r="BW354" s="20"/>
      <c r="BX354" s="20"/>
      <c r="BY354" s="20"/>
      <c r="BZ354" s="20"/>
      <c r="CA354" s="20"/>
      <c r="CB354" s="20"/>
      <c r="CC354" s="20"/>
      <c r="CD354" s="20"/>
      <c r="CE354" s="20"/>
      <c r="CF354" s="20"/>
      <c r="CG354" s="20"/>
      <c r="CH354" s="20"/>
      <c r="CI354" s="20"/>
      <c r="CJ354" s="20"/>
      <c r="CK354" s="20"/>
      <c r="CL354" s="20"/>
      <c r="CM354" s="20"/>
      <c r="CN354" s="20"/>
      <c r="CO354" s="20"/>
      <c r="CP354" s="20"/>
      <c r="CQ354" s="20"/>
      <c r="CR354" s="20"/>
      <c r="CS354" s="20"/>
      <c r="CT354" s="20"/>
      <c r="CU354" s="20"/>
      <c r="CV354" s="20">
        <v>1</v>
      </c>
      <c r="CW354" s="20"/>
      <c r="CX354" s="20"/>
      <c r="CY354" s="20"/>
      <c r="CZ354" s="20"/>
      <c r="DA354" s="20"/>
      <c r="DB354" s="20"/>
      <c r="DC354" s="20"/>
      <c r="DD354" s="20"/>
      <c r="DE354" s="20"/>
      <c r="DF354" s="20"/>
      <c r="DG354" s="20"/>
      <c r="DH354" s="20"/>
      <c r="DI354" s="20"/>
      <c r="DJ354" s="20"/>
      <c r="DK354" s="20"/>
      <c r="DL354" s="20"/>
      <c r="DM354" s="20"/>
      <c r="DN354" s="20"/>
      <c r="DO354" s="20"/>
      <c r="DP354" s="20"/>
      <c r="DQ354" s="20">
        <v>85.25</v>
      </c>
      <c r="DR354" s="20"/>
      <c r="DS354" s="20">
        <v>1130</v>
      </c>
      <c r="DT354" s="20"/>
      <c r="DU354" s="20"/>
      <c r="DV354" s="20"/>
      <c r="DW354" s="20"/>
      <c r="DX354" s="20"/>
      <c r="DY354" s="20"/>
      <c r="DZ354" s="20"/>
      <c r="EA354" s="20"/>
      <c r="EB354" s="20"/>
      <c r="EC354" s="20"/>
      <c r="ED354" s="20"/>
      <c r="EE354" s="20"/>
      <c r="EF354" s="20"/>
      <c r="EG354" s="20"/>
      <c r="EH354" s="20"/>
      <c r="EI354" s="20"/>
      <c r="EJ354" s="20"/>
      <c r="EK354" s="20"/>
      <c r="EL354" s="20"/>
      <c r="EM354" s="20"/>
      <c r="EN354" s="20"/>
      <c r="EO354" s="20"/>
      <c r="EP354" s="20"/>
      <c r="EQ354" s="20"/>
      <c r="ER354" s="20"/>
      <c r="ES354" s="20"/>
      <c r="ET354" s="20"/>
      <c r="EU354" s="20"/>
      <c r="EV354" s="20"/>
      <c r="EW354" s="20"/>
      <c r="EX354" s="20"/>
      <c r="EY354" s="20"/>
      <c r="EZ354" s="20"/>
      <c r="FA354" s="20"/>
      <c r="FB354" s="20"/>
      <c r="FC354" s="20"/>
      <c r="FD354" s="20"/>
      <c r="FE354" s="20"/>
      <c r="FF354" s="20"/>
      <c r="FG354" s="20"/>
      <c r="FH354" s="20"/>
      <c r="FI354" s="20"/>
      <c r="FJ354" s="20"/>
      <c r="FK354" s="20"/>
      <c r="FL354" s="20"/>
      <c r="FM354" s="20"/>
      <c r="FN354" s="20"/>
      <c r="FO354" s="20"/>
      <c r="FP354" s="20"/>
      <c r="FQ354" s="20"/>
      <c r="FR354" s="20"/>
      <c r="FS354" s="20"/>
      <c r="FT354" s="20"/>
      <c r="FU354" s="20"/>
      <c r="FV354" s="20"/>
      <c r="FW354" s="20"/>
      <c r="FX354" s="20"/>
      <c r="FY354" s="20"/>
      <c r="FZ354" s="20"/>
      <c r="GA354" s="20"/>
      <c r="GB354" s="20"/>
      <c r="GC354" s="20"/>
      <c r="GD354" s="20"/>
      <c r="GE354" s="20"/>
      <c r="GF354" s="20"/>
      <c r="GG354" s="20"/>
      <c r="GH354" s="20"/>
      <c r="GI354" s="20"/>
      <c r="GJ354" s="20">
        <v>85.25</v>
      </c>
      <c r="GK354" s="20"/>
      <c r="GL354" s="20">
        <v>85.25</v>
      </c>
      <c r="GM354" s="20"/>
      <c r="GN354" s="20"/>
      <c r="GO354" s="20"/>
      <c r="GP354" s="20"/>
      <c r="GQ354" s="20"/>
      <c r="GR354" s="20"/>
      <c r="GS354" s="20"/>
      <c r="GT354" s="20"/>
      <c r="GU354" s="20"/>
      <c r="GV354" s="20"/>
      <c r="GW354" s="20"/>
      <c r="GX354" s="20"/>
      <c r="GY354" s="20"/>
      <c r="GZ354" s="20"/>
      <c r="HA354" s="20"/>
      <c r="HB354" s="20">
        <v>85.25</v>
      </c>
      <c r="HC354" s="20"/>
      <c r="HD354" s="20"/>
      <c r="HE354" s="20"/>
      <c r="HF354" s="20">
        <v>85.25</v>
      </c>
      <c r="HG354" s="20"/>
      <c r="HH354" s="20"/>
      <c r="HI354" s="20"/>
      <c r="HJ354" s="20"/>
      <c r="HK354" s="20"/>
      <c r="HL354" s="20">
        <v>85.25</v>
      </c>
      <c r="HM354" s="20"/>
      <c r="HN354" s="20">
        <v>85.25</v>
      </c>
      <c r="HO354" s="20"/>
      <c r="HP354" s="20"/>
      <c r="HQ354" s="20"/>
      <c r="HR354" s="20"/>
      <c r="HS354" s="20"/>
      <c r="HT354" s="20"/>
      <c r="HU354" s="20"/>
      <c r="HV354" s="20"/>
      <c r="HW354" s="20"/>
      <c r="HX354" s="20"/>
      <c r="HY354" s="20"/>
      <c r="HZ354" s="20"/>
      <c r="IA354" s="20"/>
      <c r="IB354" s="20"/>
      <c r="IC354" s="20"/>
      <c r="ID354" s="20"/>
      <c r="IE354" s="20"/>
      <c r="IF354" s="20"/>
      <c r="IG354" s="20"/>
      <c r="IH354" s="20"/>
      <c r="II354" s="20"/>
      <c r="IJ354" s="20"/>
      <c r="IK354" s="20"/>
      <c r="IL354" s="20"/>
      <c r="IM354" s="20"/>
      <c r="IN354" s="20"/>
      <c r="IO354" s="20"/>
      <c r="IP354" s="20"/>
      <c r="IQ354" s="20"/>
      <c r="IR354" s="20"/>
      <c r="IS354" s="20"/>
      <c r="IT354" s="20"/>
      <c r="IU354" s="20"/>
    </row>
    <row r="355" spans="1:255" x14ac:dyDescent="0.2">
      <c r="A355" s="71"/>
      <c r="B355" s="72"/>
      <c r="C355" s="72" t="s">
        <v>611</v>
      </c>
      <c r="D355" s="73"/>
      <c r="E355" s="74"/>
      <c r="F355" s="75">
        <v>0.12</v>
      </c>
      <c r="G355" s="76" t="s">
        <v>78</v>
      </c>
      <c r="H355" s="75">
        <v>0.13</v>
      </c>
      <c r="I355" s="75">
        <v>7.15</v>
      </c>
      <c r="J355" s="77">
        <v>33.39</v>
      </c>
      <c r="K355" s="78">
        <v>239</v>
      </c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20"/>
      <c r="BH355" s="20"/>
      <c r="BI355" s="20"/>
      <c r="BJ355" s="20"/>
      <c r="BK355" s="20"/>
      <c r="BL355" s="20"/>
      <c r="BM355" s="20"/>
      <c r="BN355" s="20"/>
      <c r="BO355" s="20"/>
      <c r="BP355" s="20"/>
      <c r="BQ355" s="20"/>
      <c r="BR355" s="20"/>
      <c r="BS355" s="20"/>
      <c r="BT355" s="20"/>
      <c r="BU355" s="20"/>
      <c r="BV355" s="20"/>
      <c r="BW355" s="20"/>
      <c r="BX355" s="20"/>
      <c r="BY355" s="20"/>
      <c r="BZ355" s="20"/>
      <c r="CA355" s="20"/>
      <c r="CB355" s="20"/>
      <c r="CC355" s="20"/>
      <c r="CD355" s="20"/>
      <c r="CE355" s="20"/>
      <c r="CF355" s="20"/>
      <c r="CG355" s="20"/>
      <c r="CH355" s="20"/>
      <c r="CI355" s="20"/>
      <c r="CJ355" s="20"/>
      <c r="CK355" s="20"/>
      <c r="CL355" s="20"/>
      <c r="CM355" s="20"/>
      <c r="CN355" s="20"/>
      <c r="CO355" s="20"/>
      <c r="CP355" s="20"/>
      <c r="CQ355" s="20"/>
      <c r="CR355" s="20"/>
      <c r="CS355" s="20"/>
      <c r="CT355" s="20"/>
      <c r="CU355" s="20"/>
      <c r="CV355" s="20"/>
      <c r="CW355" s="20"/>
      <c r="CX355" s="20"/>
      <c r="CY355" s="20"/>
      <c r="CZ355" s="20"/>
      <c r="DA355" s="20"/>
      <c r="DB355" s="20"/>
      <c r="DC355" s="20"/>
      <c r="DD355" s="20"/>
      <c r="DE355" s="20"/>
      <c r="DF355" s="20"/>
      <c r="DG355" s="20"/>
      <c r="DH355" s="20"/>
      <c r="DI355" s="20"/>
      <c r="DJ355" s="20"/>
      <c r="DK355" s="20"/>
      <c r="DL355" s="20"/>
      <c r="DM355" s="20"/>
      <c r="DN355" s="20"/>
      <c r="DO355" s="20"/>
      <c r="DP355" s="20"/>
      <c r="DQ355" s="20"/>
      <c r="DR355" s="20"/>
      <c r="DS355" s="20"/>
      <c r="DT355" s="20"/>
      <c r="DU355" s="20"/>
      <c r="DV355" s="20"/>
      <c r="DW355" s="20"/>
      <c r="DX355" s="20"/>
      <c r="DY355" s="20"/>
      <c r="DZ355" s="20"/>
      <c r="EA355" s="20"/>
      <c r="EB355" s="20"/>
      <c r="EC355" s="20"/>
      <c r="ED355" s="20"/>
      <c r="EE355" s="20"/>
      <c r="EF355" s="20"/>
      <c r="EG355" s="20"/>
      <c r="EH355" s="20"/>
      <c r="EI355" s="20"/>
      <c r="EJ355" s="20"/>
      <c r="EK355" s="20"/>
      <c r="EL355" s="20"/>
      <c r="EM355" s="20"/>
      <c r="EN355" s="20"/>
      <c r="EO355" s="20"/>
      <c r="EP355" s="20"/>
      <c r="EQ355" s="20"/>
      <c r="ER355" s="20"/>
      <c r="ES355" s="20"/>
      <c r="ET355" s="20"/>
      <c r="EU355" s="20"/>
      <c r="EV355" s="20"/>
      <c r="EW355" s="20"/>
      <c r="EX355" s="20"/>
      <c r="EY355" s="20"/>
      <c r="EZ355" s="20"/>
      <c r="FA355" s="20"/>
      <c r="FB355" s="20"/>
      <c r="FC355" s="20"/>
      <c r="FD355" s="20"/>
      <c r="FE355" s="20"/>
      <c r="FF355" s="20"/>
      <c r="FG355" s="20"/>
      <c r="FH355" s="20"/>
      <c r="FI355" s="20"/>
      <c r="FJ355" s="20"/>
      <c r="FK355" s="20"/>
      <c r="FL355" s="20"/>
      <c r="FM355" s="20"/>
      <c r="FN355" s="20"/>
      <c r="FO355" s="20"/>
      <c r="FP355" s="20"/>
      <c r="FQ355" s="20"/>
      <c r="FR355" s="20"/>
      <c r="FS355" s="20"/>
      <c r="FT355" s="20"/>
      <c r="FU355" s="20"/>
      <c r="FV355" s="20"/>
      <c r="FW355" s="20"/>
      <c r="FX355" s="20"/>
      <c r="FY355" s="20"/>
      <c r="FZ355" s="20"/>
      <c r="GA355" s="20"/>
      <c r="GB355" s="20"/>
      <c r="GC355" s="20"/>
      <c r="GD355" s="20"/>
      <c r="GE355" s="20"/>
      <c r="GF355" s="20"/>
      <c r="GG355" s="20"/>
      <c r="GH355" s="20"/>
      <c r="GI355" s="20"/>
      <c r="GJ355" s="20"/>
      <c r="GK355" s="20"/>
      <c r="GL355" s="20"/>
      <c r="GM355" s="20">
        <v>7.15</v>
      </c>
      <c r="GN355" s="20"/>
      <c r="GO355" s="20"/>
      <c r="GP355" s="20"/>
      <c r="GQ355" s="20"/>
      <c r="GR355" s="20"/>
      <c r="GS355" s="20"/>
      <c r="GT355" s="20"/>
      <c r="GU355" s="20"/>
      <c r="GV355" s="20"/>
      <c r="GW355" s="20"/>
      <c r="GX355" s="20"/>
      <c r="GY355" s="20"/>
      <c r="GZ355" s="20"/>
      <c r="HA355" s="20"/>
      <c r="HB355" s="20"/>
      <c r="HC355" s="20"/>
      <c r="HD355" s="20"/>
      <c r="HE355" s="20"/>
      <c r="HF355" s="20"/>
      <c r="HG355" s="20"/>
      <c r="HH355" s="20"/>
      <c r="HI355" s="20"/>
      <c r="HJ355" s="20"/>
      <c r="HK355" s="20"/>
      <c r="HL355" s="20"/>
      <c r="HM355" s="20"/>
      <c r="HN355" s="20"/>
      <c r="HO355" s="20"/>
      <c r="HP355" s="20"/>
      <c r="HQ355" s="20"/>
      <c r="HR355" s="20"/>
      <c r="HS355" s="20"/>
      <c r="HT355" s="20"/>
      <c r="HU355" s="20"/>
      <c r="HV355" s="20"/>
      <c r="HW355" s="20"/>
      <c r="HX355" s="20">
        <v>7.15</v>
      </c>
      <c r="HY355" s="20"/>
      <c r="HZ355" s="20"/>
      <c r="IA355" s="20"/>
      <c r="IB355" s="20"/>
      <c r="IC355" s="20"/>
      <c r="ID355" s="20"/>
      <c r="IE355" s="20"/>
      <c r="IF355" s="20"/>
      <c r="IG355" s="20"/>
      <c r="IH355" s="20"/>
      <c r="II355" s="20"/>
      <c r="IJ355" s="20"/>
      <c r="IK355" s="20"/>
      <c r="IL355" s="20"/>
      <c r="IM355" s="20"/>
      <c r="IN355" s="20"/>
      <c r="IO355" s="20"/>
      <c r="IP355" s="20"/>
      <c r="IQ355" s="20"/>
      <c r="IR355" s="20"/>
      <c r="IS355" s="20"/>
      <c r="IT355" s="20"/>
      <c r="IU355" s="20"/>
    </row>
    <row r="356" spans="1:255" x14ac:dyDescent="0.2">
      <c r="A356" s="71"/>
      <c r="B356" s="72"/>
      <c r="C356" s="72" t="s">
        <v>612</v>
      </c>
      <c r="D356" s="73"/>
      <c r="E356" s="74"/>
      <c r="F356" s="75">
        <v>4.0999999999999996</v>
      </c>
      <c r="G356" s="76"/>
      <c r="H356" s="75">
        <v>4.0999999999999996</v>
      </c>
      <c r="I356" s="75">
        <v>225.5</v>
      </c>
      <c r="J356" s="77">
        <v>9.11</v>
      </c>
      <c r="K356" s="78">
        <v>2054</v>
      </c>
      <c r="O356" s="20"/>
      <c r="P356" s="20"/>
      <c r="Q356" s="20"/>
      <c r="R356" s="20"/>
      <c r="S356" s="20"/>
      <c r="T356" s="20">
        <v>225.5</v>
      </c>
      <c r="U356" s="20">
        <v>2054</v>
      </c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20"/>
      <c r="BH356" s="20"/>
      <c r="BI356" s="20"/>
      <c r="BJ356" s="20"/>
      <c r="BK356" s="20"/>
      <c r="BL356" s="20"/>
      <c r="BM356" s="20"/>
      <c r="BN356" s="20"/>
      <c r="BO356" s="20"/>
      <c r="BP356" s="20"/>
      <c r="BQ356" s="20"/>
      <c r="BR356" s="20"/>
      <c r="BS356" s="20"/>
      <c r="BT356" s="20"/>
      <c r="BU356" s="20"/>
      <c r="BV356" s="20"/>
      <c r="BW356" s="20"/>
      <c r="BX356" s="20"/>
      <c r="BY356" s="20"/>
      <c r="BZ356" s="20"/>
      <c r="CA356" s="20"/>
      <c r="CB356" s="20"/>
      <c r="CC356" s="20"/>
      <c r="CD356" s="20"/>
      <c r="CE356" s="20"/>
      <c r="CF356" s="20"/>
      <c r="CG356" s="20"/>
      <c r="CH356" s="20"/>
      <c r="CI356" s="20"/>
      <c r="CJ356" s="20"/>
      <c r="CK356" s="20"/>
      <c r="CL356" s="20"/>
      <c r="CM356" s="20"/>
      <c r="CN356" s="20"/>
      <c r="CO356" s="20"/>
      <c r="CP356" s="20"/>
      <c r="CQ356" s="20"/>
      <c r="CR356" s="20"/>
      <c r="CS356" s="20"/>
      <c r="CT356" s="20"/>
      <c r="CU356" s="20"/>
      <c r="CV356" s="20">
        <v>1</v>
      </c>
      <c r="CW356" s="20"/>
      <c r="CX356" s="20"/>
      <c r="CY356" s="20"/>
      <c r="CZ356" s="20"/>
      <c r="DA356" s="20"/>
      <c r="DB356" s="20"/>
      <c r="DC356" s="20"/>
      <c r="DD356" s="20"/>
      <c r="DE356" s="20"/>
      <c r="DF356" s="20"/>
      <c r="DG356" s="20"/>
      <c r="DH356" s="20"/>
      <c r="DI356" s="20"/>
      <c r="DJ356" s="20"/>
      <c r="DK356" s="20">
        <v>225.5</v>
      </c>
      <c r="DL356" s="20"/>
      <c r="DM356" s="20">
        <v>2054</v>
      </c>
      <c r="DN356" s="20"/>
      <c r="DO356" s="20"/>
      <c r="DP356" s="20"/>
      <c r="DQ356" s="20"/>
      <c r="DR356" s="20"/>
      <c r="DS356" s="20"/>
      <c r="DT356" s="20"/>
      <c r="DU356" s="20"/>
      <c r="DV356" s="20"/>
      <c r="DW356" s="20"/>
      <c r="DX356" s="20"/>
      <c r="DY356" s="20"/>
      <c r="DZ356" s="20"/>
      <c r="EA356" s="20"/>
      <c r="EB356" s="20"/>
      <c r="EC356" s="20"/>
      <c r="ED356" s="20"/>
      <c r="EE356" s="20"/>
      <c r="EF356" s="20"/>
      <c r="EG356" s="20"/>
      <c r="EH356" s="20"/>
      <c r="EI356" s="20"/>
      <c r="EJ356" s="20"/>
      <c r="EK356" s="20"/>
      <c r="EL356" s="20"/>
      <c r="EM356" s="20"/>
      <c r="EN356" s="20"/>
      <c r="EO356" s="20"/>
      <c r="EP356" s="20"/>
      <c r="EQ356" s="20"/>
      <c r="ER356" s="20"/>
      <c r="ES356" s="20"/>
      <c r="ET356" s="20"/>
      <c r="EU356" s="20"/>
      <c r="EV356" s="20"/>
      <c r="EW356" s="20"/>
      <c r="EX356" s="20"/>
      <c r="EY356" s="20"/>
      <c r="EZ356" s="20"/>
      <c r="FA356" s="20"/>
      <c r="FB356" s="20"/>
      <c r="FC356" s="20"/>
      <c r="FD356" s="20"/>
      <c r="FE356" s="20"/>
      <c r="FF356" s="20"/>
      <c r="FG356" s="20"/>
      <c r="FH356" s="20"/>
      <c r="FI356" s="20"/>
      <c r="FJ356" s="20"/>
      <c r="FK356" s="20"/>
      <c r="FL356" s="20"/>
      <c r="FM356" s="20"/>
      <c r="FN356" s="20"/>
      <c r="FO356" s="20"/>
      <c r="FP356" s="20"/>
      <c r="FQ356" s="20"/>
      <c r="FR356" s="20"/>
      <c r="FS356" s="20"/>
      <c r="FT356" s="20"/>
      <c r="FU356" s="20"/>
      <c r="FV356" s="20"/>
      <c r="FW356" s="20"/>
      <c r="FX356" s="20"/>
      <c r="FY356" s="20"/>
      <c r="FZ356" s="20"/>
      <c r="GA356" s="20"/>
      <c r="GB356" s="20"/>
      <c r="GC356" s="20"/>
      <c r="GD356" s="20"/>
      <c r="GE356" s="20"/>
      <c r="GF356" s="20"/>
      <c r="GG356" s="20"/>
      <c r="GH356" s="20"/>
      <c r="GI356" s="20"/>
      <c r="GJ356" s="20">
        <v>225.5</v>
      </c>
      <c r="GK356" s="20"/>
      <c r="GL356" s="20"/>
      <c r="GM356" s="20"/>
      <c r="GN356" s="20">
        <v>225.5</v>
      </c>
      <c r="GO356" s="20"/>
      <c r="GP356" s="20">
        <v>225.5</v>
      </c>
      <c r="GQ356" s="20">
        <v>225.5</v>
      </c>
      <c r="GR356" s="20"/>
      <c r="GS356" s="20">
        <v>225.5</v>
      </c>
      <c r="GT356" s="20"/>
      <c r="GU356" s="20"/>
      <c r="GV356" s="20"/>
      <c r="GW356" s="20">
        <v>0</v>
      </c>
      <c r="GX356" s="20">
        <v>0</v>
      </c>
      <c r="GY356" s="20"/>
      <c r="GZ356" s="20"/>
      <c r="HA356" s="20"/>
      <c r="HB356" s="20">
        <v>225.5</v>
      </c>
      <c r="HC356" s="20"/>
      <c r="HD356" s="20"/>
      <c r="HE356" s="20"/>
      <c r="HF356" s="20">
        <v>225.5</v>
      </c>
      <c r="HG356" s="20"/>
      <c r="HH356" s="20"/>
      <c r="HI356" s="20"/>
      <c r="HJ356" s="20"/>
      <c r="HK356" s="20"/>
      <c r="HL356" s="20">
        <v>225.5</v>
      </c>
      <c r="HM356" s="20"/>
      <c r="HN356" s="20">
        <v>225.5</v>
      </c>
      <c r="HO356" s="20"/>
      <c r="HP356" s="20"/>
      <c r="HQ356" s="20"/>
      <c r="HR356" s="20"/>
      <c r="HS356" s="20"/>
      <c r="HT356" s="20"/>
      <c r="HU356" s="20"/>
      <c r="HV356" s="20"/>
      <c r="HW356" s="20"/>
      <c r="HX356" s="20"/>
      <c r="HY356" s="20"/>
      <c r="HZ356" s="20"/>
      <c r="IA356" s="20"/>
      <c r="IB356" s="20"/>
      <c r="IC356" s="20"/>
      <c r="ID356" s="20"/>
      <c r="IE356" s="20"/>
      <c r="IF356" s="20"/>
      <c r="IG356" s="20"/>
      <c r="IH356" s="20"/>
      <c r="II356" s="20"/>
      <c r="IJ356" s="20"/>
      <c r="IK356" s="20"/>
      <c r="IL356" s="20"/>
      <c r="IM356" s="20"/>
      <c r="IN356" s="20"/>
      <c r="IO356" s="20"/>
      <c r="IP356" s="20"/>
      <c r="IQ356" s="20"/>
      <c r="IR356" s="20"/>
      <c r="IS356" s="20"/>
      <c r="IT356" s="20"/>
      <c r="IU356" s="20"/>
    </row>
    <row r="357" spans="1:255" x14ac:dyDescent="0.2">
      <c r="A357" s="79"/>
      <c r="B357" s="80"/>
      <c r="C357" s="80" t="s">
        <v>613</v>
      </c>
      <c r="D357" s="81"/>
      <c r="E357" s="82">
        <v>121</v>
      </c>
      <c r="F357" s="83" t="s">
        <v>614</v>
      </c>
      <c r="G357" s="84"/>
      <c r="H357" s="85">
        <v>12.35</v>
      </c>
      <c r="I357" s="85">
        <v>679.48</v>
      </c>
      <c r="J357" s="87">
        <v>1.21</v>
      </c>
      <c r="K357" s="86">
        <v>22688</v>
      </c>
      <c r="O357" s="20"/>
      <c r="P357" s="20"/>
      <c r="Q357" s="20"/>
      <c r="R357" s="20"/>
      <c r="S357" s="20"/>
      <c r="T357" s="20">
        <v>679.48</v>
      </c>
      <c r="U357" s="20">
        <v>22688</v>
      </c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20"/>
      <c r="BH357" s="20"/>
      <c r="BI357" s="20"/>
      <c r="BJ357" s="20"/>
      <c r="BK357" s="20"/>
      <c r="BL357" s="20"/>
      <c r="BM357" s="20"/>
      <c r="BN357" s="20"/>
      <c r="BO357" s="20"/>
      <c r="BP357" s="20"/>
      <c r="BQ357" s="20"/>
      <c r="BR357" s="20"/>
      <c r="BS357" s="20"/>
      <c r="BT357" s="20"/>
      <c r="BU357" s="20"/>
      <c r="BV357" s="20"/>
      <c r="BW357" s="20"/>
      <c r="BX357" s="20"/>
      <c r="BY357" s="20"/>
      <c r="BZ357" s="20"/>
      <c r="CA357" s="20"/>
      <c r="CB357" s="20"/>
      <c r="CC357" s="20"/>
      <c r="CD357" s="20"/>
      <c r="CE357" s="20"/>
      <c r="CF357" s="20"/>
      <c r="CG357" s="20"/>
      <c r="CH357" s="20"/>
      <c r="CI357" s="20"/>
      <c r="CJ357" s="20"/>
      <c r="CK357" s="20"/>
      <c r="CL357" s="20"/>
      <c r="CM357" s="20"/>
      <c r="CN357" s="20"/>
      <c r="CO357" s="20"/>
      <c r="CP357" s="20"/>
      <c r="CQ357" s="20"/>
      <c r="CR357" s="20"/>
      <c r="CS357" s="20"/>
      <c r="CT357" s="20"/>
      <c r="CU357" s="20"/>
      <c r="CV357" s="20">
        <v>1</v>
      </c>
      <c r="CW357" s="20"/>
      <c r="CX357" s="20"/>
      <c r="CY357" s="20"/>
      <c r="CZ357" s="20"/>
      <c r="DA357" s="20"/>
      <c r="DB357" s="20"/>
      <c r="DC357" s="20"/>
      <c r="DD357" s="20"/>
      <c r="DE357" s="20"/>
      <c r="DF357" s="20"/>
      <c r="DG357" s="20"/>
      <c r="DH357" s="20"/>
      <c r="DI357" s="20"/>
      <c r="DJ357" s="20"/>
      <c r="DK357" s="20"/>
      <c r="DL357" s="20"/>
      <c r="DM357" s="20"/>
      <c r="DN357" s="20"/>
      <c r="DO357" s="20"/>
      <c r="DP357" s="20"/>
      <c r="DQ357" s="20">
        <v>679.48</v>
      </c>
      <c r="DR357" s="20"/>
      <c r="DS357" s="20">
        <v>22688</v>
      </c>
      <c r="DT357" s="20"/>
      <c r="DU357" s="20"/>
      <c r="DV357" s="20"/>
      <c r="DW357" s="20"/>
      <c r="DX357" s="20"/>
      <c r="DY357" s="20"/>
      <c r="DZ357" s="20"/>
      <c r="EA357" s="20"/>
      <c r="EB357" s="20"/>
      <c r="EC357" s="20"/>
      <c r="ED357" s="20"/>
      <c r="EE357" s="20"/>
      <c r="EF357" s="20"/>
      <c r="EG357" s="20"/>
      <c r="EH357" s="20"/>
      <c r="EI357" s="20"/>
      <c r="EJ357" s="20"/>
      <c r="EK357" s="20"/>
      <c r="EL357" s="20"/>
      <c r="EM357" s="20"/>
      <c r="EN357" s="20"/>
      <c r="EO357" s="20"/>
      <c r="EP357" s="20"/>
      <c r="EQ357" s="20"/>
      <c r="ER357" s="20"/>
      <c r="ES357" s="20"/>
      <c r="ET357" s="20"/>
      <c r="EU357" s="20"/>
      <c r="EV357" s="20"/>
      <c r="EW357" s="20"/>
      <c r="EX357" s="20"/>
      <c r="EY357" s="20"/>
      <c r="EZ357" s="20"/>
      <c r="FA357" s="20"/>
      <c r="FB357" s="20"/>
      <c r="FC357" s="20"/>
      <c r="FD357" s="20"/>
      <c r="FE357" s="20"/>
      <c r="FF357" s="20"/>
      <c r="FG357" s="20"/>
      <c r="FH357" s="20"/>
      <c r="FI357" s="20"/>
      <c r="FJ357" s="20"/>
      <c r="FK357" s="20"/>
      <c r="FL357" s="20"/>
      <c r="FM357" s="20"/>
      <c r="FN357" s="20"/>
      <c r="FO357" s="20"/>
      <c r="FP357" s="20"/>
      <c r="FQ357" s="20"/>
      <c r="FR357" s="20"/>
      <c r="FS357" s="20"/>
      <c r="FT357" s="20"/>
      <c r="FU357" s="20"/>
      <c r="FV357" s="20"/>
      <c r="FW357" s="20"/>
      <c r="FX357" s="20"/>
      <c r="FY357" s="20"/>
      <c r="FZ357" s="20"/>
      <c r="GA357" s="20"/>
      <c r="GB357" s="20"/>
      <c r="GC357" s="20"/>
      <c r="GD357" s="20"/>
      <c r="GE357" s="20"/>
      <c r="GF357" s="20"/>
      <c r="GG357" s="20"/>
      <c r="GH357" s="20"/>
      <c r="GI357" s="20"/>
      <c r="GJ357" s="20"/>
      <c r="GK357" s="20"/>
      <c r="GL357" s="20"/>
      <c r="GM357" s="20"/>
      <c r="GN357" s="20"/>
      <c r="GO357" s="20"/>
      <c r="GP357" s="20"/>
      <c r="GQ357" s="20"/>
      <c r="GR357" s="20"/>
      <c r="GS357" s="20"/>
      <c r="GT357" s="20"/>
      <c r="GU357" s="20"/>
      <c r="GV357" s="20"/>
      <c r="GW357" s="20"/>
      <c r="GX357" s="20"/>
      <c r="GY357" s="20">
        <v>679.48</v>
      </c>
      <c r="GZ357" s="20"/>
      <c r="HA357" s="20"/>
      <c r="HB357" s="20">
        <v>679.48</v>
      </c>
      <c r="HC357" s="20"/>
      <c r="HD357" s="20"/>
      <c r="HE357" s="20"/>
      <c r="HF357" s="20">
        <v>679.48</v>
      </c>
      <c r="HG357" s="20"/>
      <c r="HH357" s="20"/>
      <c r="HI357" s="20"/>
      <c r="HJ357" s="20"/>
      <c r="HK357" s="20"/>
      <c r="HL357" s="20">
        <v>679.48</v>
      </c>
      <c r="HM357" s="20"/>
      <c r="HN357" s="20">
        <v>679.48</v>
      </c>
      <c r="HO357" s="20"/>
      <c r="HP357" s="20"/>
      <c r="HQ357" s="20"/>
      <c r="HR357" s="20"/>
      <c r="HS357" s="20"/>
      <c r="HT357" s="20"/>
      <c r="HU357" s="20"/>
      <c r="HV357" s="20"/>
      <c r="HW357" s="20"/>
      <c r="HX357" s="20"/>
      <c r="HY357" s="20"/>
      <c r="HZ357" s="20"/>
      <c r="IA357" s="20"/>
      <c r="IB357" s="20"/>
      <c r="IC357" s="20"/>
      <c r="ID357" s="20"/>
      <c r="IE357" s="20"/>
      <c r="IF357" s="20"/>
      <c r="IG357" s="20"/>
      <c r="IH357" s="20"/>
      <c r="II357" s="20"/>
      <c r="IJ357" s="20"/>
      <c r="IK357" s="20"/>
      <c r="IL357" s="20"/>
      <c r="IM357" s="20"/>
      <c r="IN357" s="20"/>
      <c r="IO357" s="20"/>
      <c r="IP357" s="20"/>
      <c r="IQ357" s="20"/>
      <c r="IR357" s="20"/>
      <c r="IS357" s="20"/>
      <c r="IT357" s="20"/>
      <c r="IU357" s="20"/>
    </row>
    <row r="358" spans="1:255" x14ac:dyDescent="0.2">
      <c r="A358" s="79"/>
      <c r="B358" s="80"/>
      <c r="C358" s="80" t="s">
        <v>615</v>
      </c>
      <c r="D358" s="81"/>
      <c r="E358" s="82">
        <v>72</v>
      </c>
      <c r="F358" s="83" t="s">
        <v>614</v>
      </c>
      <c r="G358" s="84"/>
      <c r="H358" s="85">
        <v>7.35</v>
      </c>
      <c r="I358" s="85">
        <v>404.32</v>
      </c>
      <c r="J358" s="87">
        <v>0.72</v>
      </c>
      <c r="K358" s="86">
        <v>13500</v>
      </c>
      <c r="O358" s="20"/>
      <c r="P358" s="20"/>
      <c r="Q358" s="20"/>
      <c r="R358" s="20"/>
      <c r="S358" s="20"/>
      <c r="T358" s="20">
        <v>404.32</v>
      </c>
      <c r="U358" s="20">
        <v>13500</v>
      </c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  <c r="BG358" s="20"/>
      <c r="BH358" s="20"/>
      <c r="BI358" s="20"/>
      <c r="BJ358" s="20"/>
      <c r="BK358" s="20"/>
      <c r="BL358" s="20"/>
      <c r="BM358" s="20"/>
      <c r="BN358" s="20"/>
      <c r="BO358" s="20"/>
      <c r="BP358" s="20"/>
      <c r="BQ358" s="20"/>
      <c r="BR358" s="20"/>
      <c r="BS358" s="20"/>
      <c r="BT358" s="20"/>
      <c r="BU358" s="20"/>
      <c r="BV358" s="20"/>
      <c r="BW358" s="20"/>
      <c r="BX358" s="20"/>
      <c r="BY358" s="20"/>
      <c r="BZ358" s="20"/>
      <c r="CA358" s="20"/>
      <c r="CB358" s="20"/>
      <c r="CC358" s="20"/>
      <c r="CD358" s="20"/>
      <c r="CE358" s="20"/>
      <c r="CF358" s="20"/>
      <c r="CG358" s="20"/>
      <c r="CH358" s="20"/>
      <c r="CI358" s="20"/>
      <c r="CJ358" s="20"/>
      <c r="CK358" s="20"/>
      <c r="CL358" s="20"/>
      <c r="CM358" s="20"/>
      <c r="CN358" s="20"/>
      <c r="CO358" s="20"/>
      <c r="CP358" s="20"/>
      <c r="CQ358" s="20"/>
      <c r="CR358" s="20"/>
      <c r="CS358" s="20"/>
      <c r="CT358" s="20"/>
      <c r="CU358" s="20"/>
      <c r="CV358" s="20">
        <v>1</v>
      </c>
      <c r="CW358" s="20"/>
      <c r="CX358" s="20"/>
      <c r="CY358" s="20"/>
      <c r="CZ358" s="20"/>
      <c r="DA358" s="20"/>
      <c r="DB358" s="20"/>
      <c r="DC358" s="20"/>
      <c r="DD358" s="20"/>
      <c r="DE358" s="20"/>
      <c r="DF358" s="20"/>
      <c r="DG358" s="20"/>
      <c r="DH358" s="20"/>
      <c r="DI358" s="20"/>
      <c r="DJ358" s="20"/>
      <c r="DK358" s="20"/>
      <c r="DL358" s="20"/>
      <c r="DM358" s="20"/>
      <c r="DN358" s="20"/>
      <c r="DO358" s="20"/>
      <c r="DP358" s="20"/>
      <c r="DQ358" s="20">
        <v>404.32</v>
      </c>
      <c r="DR358" s="20"/>
      <c r="DS358" s="20">
        <v>13500</v>
      </c>
      <c r="DT358" s="20"/>
      <c r="DU358" s="20"/>
      <c r="DV358" s="20"/>
      <c r="DW358" s="20"/>
      <c r="DX358" s="20"/>
      <c r="DY358" s="20"/>
      <c r="DZ358" s="20"/>
      <c r="EA358" s="20"/>
      <c r="EB358" s="20"/>
      <c r="EC358" s="20"/>
      <c r="ED358" s="20"/>
      <c r="EE358" s="20"/>
      <c r="EF358" s="20"/>
      <c r="EG358" s="20"/>
      <c r="EH358" s="20"/>
      <c r="EI358" s="20"/>
      <c r="EJ358" s="20"/>
      <c r="EK358" s="20"/>
      <c r="EL358" s="20"/>
      <c r="EM358" s="20"/>
      <c r="EN358" s="20"/>
      <c r="EO358" s="20"/>
      <c r="EP358" s="20"/>
      <c r="EQ358" s="20"/>
      <c r="ER358" s="20"/>
      <c r="ES358" s="20"/>
      <c r="ET358" s="20"/>
      <c r="EU358" s="20"/>
      <c r="EV358" s="20"/>
      <c r="EW358" s="20"/>
      <c r="EX358" s="20"/>
      <c r="EY358" s="20"/>
      <c r="EZ358" s="20"/>
      <c r="FA358" s="20"/>
      <c r="FB358" s="20"/>
      <c r="FC358" s="20"/>
      <c r="FD358" s="20"/>
      <c r="FE358" s="20"/>
      <c r="FF358" s="20"/>
      <c r="FG358" s="20"/>
      <c r="FH358" s="20"/>
      <c r="FI358" s="20"/>
      <c r="FJ358" s="20"/>
      <c r="FK358" s="20"/>
      <c r="FL358" s="20"/>
      <c r="FM358" s="20"/>
      <c r="FN358" s="20"/>
      <c r="FO358" s="20"/>
      <c r="FP358" s="20"/>
      <c r="FQ358" s="20"/>
      <c r="FR358" s="20"/>
      <c r="FS358" s="20"/>
      <c r="FT358" s="20"/>
      <c r="FU358" s="20"/>
      <c r="FV358" s="20"/>
      <c r="FW358" s="20"/>
      <c r="FX358" s="20"/>
      <c r="FY358" s="20"/>
      <c r="FZ358" s="20"/>
      <c r="GA358" s="20"/>
      <c r="GB358" s="20"/>
      <c r="GC358" s="20"/>
      <c r="GD358" s="20"/>
      <c r="GE358" s="20"/>
      <c r="GF358" s="20"/>
      <c r="GG358" s="20"/>
      <c r="GH358" s="20"/>
      <c r="GI358" s="20"/>
      <c r="GJ358" s="20"/>
      <c r="GK358" s="20"/>
      <c r="GL358" s="20"/>
      <c r="GM358" s="20"/>
      <c r="GN358" s="20"/>
      <c r="GO358" s="20"/>
      <c r="GP358" s="20"/>
      <c r="GQ358" s="20"/>
      <c r="GR358" s="20"/>
      <c r="GS358" s="20"/>
      <c r="GT358" s="20"/>
      <c r="GU358" s="20"/>
      <c r="GV358" s="20"/>
      <c r="GW358" s="20"/>
      <c r="GX358" s="20"/>
      <c r="GY358" s="20"/>
      <c r="GZ358" s="20">
        <v>404.32</v>
      </c>
      <c r="HA358" s="20"/>
      <c r="HB358" s="20">
        <v>404.32</v>
      </c>
      <c r="HC358" s="20"/>
      <c r="HD358" s="20"/>
      <c r="HE358" s="20"/>
      <c r="HF358" s="20">
        <v>404.32</v>
      </c>
      <c r="HG358" s="20"/>
      <c r="HH358" s="20"/>
      <c r="HI358" s="20"/>
      <c r="HJ358" s="20"/>
      <c r="HK358" s="20"/>
      <c r="HL358" s="20">
        <v>404.32</v>
      </c>
      <c r="HM358" s="20"/>
      <c r="HN358" s="20">
        <v>404.32</v>
      </c>
      <c r="HO358" s="20"/>
      <c r="HP358" s="20"/>
      <c r="HQ358" s="20"/>
      <c r="HR358" s="20"/>
      <c r="HS358" s="20"/>
      <c r="HT358" s="20"/>
      <c r="HU358" s="20"/>
      <c r="HV358" s="20"/>
      <c r="HW358" s="20"/>
      <c r="HX358" s="20"/>
      <c r="HY358" s="20"/>
      <c r="HZ358" s="20"/>
      <c r="IA358" s="20"/>
      <c r="IB358" s="20"/>
      <c r="IC358" s="20"/>
      <c r="ID358" s="20"/>
      <c r="IE358" s="20"/>
      <c r="IF358" s="20"/>
      <c r="IG358" s="20"/>
      <c r="IH358" s="20"/>
      <c r="II358" s="20"/>
      <c r="IJ358" s="20"/>
      <c r="IK358" s="20"/>
      <c r="IL358" s="20"/>
      <c r="IM358" s="20"/>
      <c r="IN358" s="20"/>
      <c r="IO358" s="20"/>
      <c r="IP358" s="20"/>
      <c r="IQ358" s="20"/>
      <c r="IR358" s="20"/>
      <c r="IS358" s="20"/>
      <c r="IT358" s="20"/>
      <c r="IU358" s="20"/>
    </row>
    <row r="359" spans="1:255" x14ac:dyDescent="0.2">
      <c r="A359" s="71"/>
      <c r="B359" s="72"/>
      <c r="C359" s="72" t="s">
        <v>616</v>
      </c>
      <c r="D359" s="73" t="s">
        <v>617</v>
      </c>
      <c r="E359" s="74">
        <v>1.07</v>
      </c>
      <c r="F359" s="75"/>
      <c r="G359" s="76" t="s">
        <v>78</v>
      </c>
      <c r="H359" s="75">
        <v>1.1200000000000001</v>
      </c>
      <c r="I359" s="88">
        <v>61.792499999999997</v>
      </c>
      <c r="J359" s="77"/>
      <c r="K359" s="78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  <c r="BC359" s="20"/>
      <c r="BD359" s="20"/>
      <c r="BE359" s="20"/>
      <c r="BF359" s="20"/>
      <c r="BG359" s="20"/>
      <c r="BH359" s="20"/>
      <c r="BI359" s="20"/>
      <c r="BJ359" s="20"/>
      <c r="BK359" s="20"/>
      <c r="BL359" s="20"/>
      <c r="BM359" s="20"/>
      <c r="BN359" s="20"/>
      <c r="BO359" s="20"/>
      <c r="BP359" s="20"/>
      <c r="BQ359" s="20"/>
      <c r="BR359" s="20"/>
      <c r="BS359" s="20"/>
      <c r="BT359" s="20"/>
      <c r="BU359" s="20"/>
      <c r="BV359" s="20"/>
      <c r="BW359" s="20"/>
      <c r="BX359" s="20"/>
      <c r="BY359" s="20"/>
      <c r="BZ359" s="20"/>
      <c r="CA359" s="20"/>
      <c r="CB359" s="20"/>
      <c r="CC359" s="20"/>
      <c r="CD359" s="20"/>
      <c r="CE359" s="20"/>
      <c r="CF359" s="20"/>
      <c r="CG359" s="20"/>
      <c r="CH359" s="20"/>
      <c r="CI359" s="20"/>
      <c r="CJ359" s="20"/>
      <c r="CK359" s="20"/>
      <c r="CL359" s="20"/>
      <c r="CM359" s="20"/>
      <c r="CN359" s="20"/>
      <c r="CO359" s="20"/>
      <c r="CP359" s="20"/>
      <c r="CQ359" s="20"/>
      <c r="CR359" s="20"/>
      <c r="CS359" s="20"/>
      <c r="CT359" s="20"/>
      <c r="CU359" s="20"/>
      <c r="CV359" s="20"/>
      <c r="CW359" s="20"/>
      <c r="CX359" s="20"/>
      <c r="CY359" s="20"/>
      <c r="CZ359" s="20"/>
      <c r="DA359" s="20"/>
      <c r="DB359" s="20"/>
      <c r="DC359" s="20"/>
      <c r="DD359" s="20"/>
      <c r="DE359" s="20"/>
      <c r="DF359" s="20"/>
      <c r="DG359" s="20"/>
      <c r="DH359" s="20"/>
      <c r="DI359" s="20"/>
      <c r="DJ359" s="20"/>
      <c r="DK359" s="20"/>
      <c r="DL359" s="20"/>
      <c r="DM359" s="20"/>
      <c r="DN359" s="20"/>
      <c r="DO359" s="20"/>
      <c r="DP359" s="20"/>
      <c r="DQ359" s="20"/>
      <c r="DR359" s="20"/>
      <c r="DS359" s="20"/>
      <c r="DT359" s="20"/>
      <c r="DU359" s="20"/>
      <c r="DV359" s="20"/>
      <c r="DW359" s="20"/>
      <c r="DX359" s="20"/>
      <c r="DY359" s="20"/>
      <c r="DZ359" s="20"/>
      <c r="EA359" s="20"/>
      <c r="EB359" s="20"/>
      <c r="EC359" s="20"/>
      <c r="ED359" s="20"/>
      <c r="EE359" s="20"/>
      <c r="EF359" s="20"/>
      <c r="EG359" s="20"/>
      <c r="EH359" s="20"/>
      <c r="EI359" s="20"/>
      <c r="EJ359" s="20"/>
      <c r="EK359" s="20"/>
      <c r="EL359" s="20"/>
      <c r="EM359" s="20"/>
      <c r="EN359" s="20"/>
      <c r="EO359" s="20"/>
      <c r="EP359" s="20"/>
      <c r="EQ359" s="20"/>
      <c r="ER359" s="20"/>
      <c r="ES359" s="20"/>
      <c r="ET359" s="20"/>
      <c r="EU359" s="20"/>
      <c r="EV359" s="20"/>
      <c r="EW359" s="20"/>
      <c r="EX359" s="20"/>
      <c r="EY359" s="20"/>
      <c r="EZ359" s="20"/>
      <c r="FA359" s="20"/>
      <c r="FB359" s="20"/>
      <c r="FC359" s="20"/>
      <c r="FD359" s="20"/>
      <c r="FE359" s="20"/>
      <c r="FF359" s="20"/>
      <c r="FG359" s="20"/>
      <c r="FH359" s="20"/>
      <c r="FI359" s="20"/>
      <c r="FJ359" s="20"/>
      <c r="FK359" s="20"/>
      <c r="FL359" s="20"/>
      <c r="FM359" s="20"/>
      <c r="FN359" s="20"/>
      <c r="FO359" s="20"/>
      <c r="FP359" s="20"/>
      <c r="FQ359" s="20"/>
      <c r="FR359" s="20"/>
      <c r="FS359" s="20"/>
      <c r="FT359" s="20"/>
      <c r="FU359" s="20"/>
      <c r="FV359" s="20"/>
      <c r="FW359" s="20"/>
      <c r="FX359" s="20"/>
      <c r="FY359" s="20"/>
      <c r="FZ359" s="20"/>
      <c r="GA359" s="20"/>
      <c r="GB359" s="20"/>
      <c r="GC359" s="20"/>
      <c r="GD359" s="20"/>
      <c r="GE359" s="20"/>
      <c r="GF359" s="20"/>
      <c r="GG359" s="20"/>
      <c r="GH359" s="20"/>
      <c r="GI359" s="20"/>
      <c r="GJ359" s="20"/>
      <c r="GK359" s="20"/>
      <c r="GL359" s="20"/>
      <c r="GM359" s="20"/>
      <c r="GN359" s="20"/>
      <c r="GO359" s="20"/>
      <c r="GP359" s="20"/>
      <c r="GQ359" s="20"/>
      <c r="GR359" s="20"/>
      <c r="GS359" s="20"/>
      <c r="GT359" s="20"/>
      <c r="GU359" s="20"/>
      <c r="GV359" s="20"/>
      <c r="GW359" s="20"/>
      <c r="GX359" s="20"/>
      <c r="GY359" s="20"/>
      <c r="GZ359" s="20"/>
      <c r="HA359" s="20"/>
      <c r="HB359" s="20"/>
      <c r="HC359" s="20"/>
      <c r="HD359" s="20"/>
      <c r="HE359" s="20"/>
      <c r="HF359" s="20"/>
      <c r="HG359" s="20"/>
      <c r="HH359" s="20"/>
      <c r="HI359" s="20"/>
      <c r="HJ359" s="20"/>
      <c r="HK359" s="20"/>
      <c r="HL359" s="20"/>
      <c r="HM359" s="20"/>
      <c r="HN359" s="20"/>
      <c r="HO359" s="20"/>
      <c r="HP359" s="20"/>
      <c r="HQ359" s="20"/>
      <c r="HR359" s="20"/>
      <c r="HS359" s="20"/>
      <c r="HT359" s="20"/>
      <c r="HU359" s="20"/>
      <c r="HV359" s="20"/>
      <c r="HW359" s="20"/>
      <c r="HX359" s="20"/>
      <c r="HY359" s="20"/>
      <c r="HZ359" s="20"/>
      <c r="IA359" s="20"/>
      <c r="IB359" s="20"/>
      <c r="IC359" s="20"/>
      <c r="ID359" s="20"/>
      <c r="IE359" s="20"/>
      <c r="IF359" s="20"/>
      <c r="IG359" s="20"/>
      <c r="IH359" s="20"/>
      <c r="II359" s="20"/>
      <c r="IJ359" s="20"/>
      <c r="IK359" s="20"/>
      <c r="IL359" s="20"/>
      <c r="IM359" s="20"/>
      <c r="IN359" s="20"/>
      <c r="IO359" s="20"/>
      <c r="IP359" s="20"/>
      <c r="IQ359" s="20"/>
      <c r="IR359" s="20"/>
      <c r="IS359" s="20"/>
      <c r="IT359" s="20"/>
      <c r="IU359" s="20"/>
    </row>
    <row r="360" spans="1:255" ht="24" x14ac:dyDescent="0.2">
      <c r="A360" s="133" t="s">
        <v>252</v>
      </c>
      <c r="B360" s="134" t="s">
        <v>90</v>
      </c>
      <c r="C360" s="135" t="s">
        <v>91</v>
      </c>
      <c r="D360" s="136" t="s">
        <v>92</v>
      </c>
      <c r="E360" s="137">
        <v>5.5</v>
      </c>
      <c r="F360" s="138">
        <v>1</v>
      </c>
      <c r="G360" s="65"/>
      <c r="H360" s="138">
        <v>1</v>
      </c>
      <c r="I360" s="138">
        <v>5.5</v>
      </c>
      <c r="J360" s="66">
        <v>9.11</v>
      </c>
      <c r="K360" s="139">
        <v>50</v>
      </c>
      <c r="L360" s="20"/>
      <c r="M360" s="20"/>
      <c r="N360" s="20"/>
      <c r="O360" s="20"/>
      <c r="P360" s="20"/>
      <c r="Q360" s="20"/>
      <c r="R360" s="20"/>
      <c r="S360" s="20"/>
      <c r="T360" s="20">
        <v>5.5</v>
      </c>
      <c r="U360" s="20">
        <v>50</v>
      </c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  <c r="BC360" s="20"/>
      <c r="BD360" s="20"/>
      <c r="BE360" s="20"/>
      <c r="BF360" s="20"/>
      <c r="BG360" s="20"/>
      <c r="BH360" s="20"/>
      <c r="BI360" s="20"/>
      <c r="BJ360" s="20"/>
      <c r="BK360" s="20"/>
      <c r="BL360" s="20"/>
      <c r="BM360" s="20"/>
      <c r="BN360" s="20"/>
      <c r="BO360" s="20"/>
      <c r="BP360" s="20"/>
      <c r="BQ360" s="20"/>
      <c r="BR360" s="20"/>
      <c r="BS360" s="20"/>
      <c r="BT360" s="20"/>
      <c r="BU360" s="20"/>
      <c r="BV360" s="20"/>
      <c r="BW360" s="20"/>
      <c r="BX360" s="20"/>
      <c r="BY360" s="20"/>
      <c r="BZ360" s="20"/>
      <c r="CA360" s="20"/>
      <c r="CB360" s="20"/>
      <c r="CC360" s="20"/>
      <c r="CD360" s="20"/>
      <c r="CE360" s="20"/>
      <c r="CF360" s="20"/>
      <c r="CG360" s="20"/>
      <c r="CH360" s="20"/>
      <c r="CI360" s="20"/>
      <c r="CJ360" s="20"/>
      <c r="CK360" s="20"/>
      <c r="CL360" s="20"/>
      <c r="CM360" s="20"/>
      <c r="CN360" s="20"/>
      <c r="CO360" s="20"/>
      <c r="CP360" s="20"/>
      <c r="CQ360" s="20"/>
      <c r="CR360" s="20"/>
      <c r="CS360" s="20"/>
      <c r="CT360" s="20"/>
      <c r="CU360" s="20"/>
      <c r="CV360" s="20">
        <v>1</v>
      </c>
      <c r="CW360" s="20"/>
      <c r="CX360" s="20"/>
      <c r="CY360" s="20"/>
      <c r="CZ360" s="20"/>
      <c r="DA360" s="20"/>
      <c r="DB360" s="20"/>
      <c r="DC360" s="20"/>
      <c r="DD360" s="20"/>
      <c r="DE360" s="20"/>
      <c r="DF360" s="20"/>
      <c r="DG360" s="20"/>
      <c r="DH360" s="20"/>
      <c r="DI360" s="20"/>
      <c r="DJ360" s="20"/>
      <c r="DK360" s="20">
        <v>5.5</v>
      </c>
      <c r="DL360" s="20"/>
      <c r="DM360" s="20">
        <v>50</v>
      </c>
      <c r="DN360" s="20"/>
      <c r="DO360" s="20"/>
      <c r="DP360" s="20"/>
      <c r="DQ360" s="20"/>
      <c r="DR360" s="20"/>
      <c r="DS360" s="20"/>
      <c r="DT360" s="20"/>
      <c r="DU360" s="20"/>
      <c r="DV360" s="20"/>
      <c r="DW360" s="20"/>
      <c r="DX360" s="20"/>
      <c r="DY360" s="20"/>
      <c r="DZ360" s="20"/>
      <c r="EA360" s="20"/>
      <c r="EB360" s="20"/>
      <c r="EC360" s="20"/>
      <c r="ED360" s="20"/>
      <c r="EE360" s="20"/>
      <c r="EF360" s="20"/>
      <c r="EG360" s="20"/>
      <c r="EH360" s="20"/>
      <c r="EI360" s="20"/>
      <c r="EJ360" s="20"/>
      <c r="EK360" s="20"/>
      <c r="EL360" s="20"/>
      <c r="EM360" s="20"/>
      <c r="EN360" s="20"/>
      <c r="EO360" s="20"/>
      <c r="EP360" s="20"/>
      <c r="EQ360" s="20"/>
      <c r="ER360" s="20"/>
      <c r="ES360" s="20"/>
      <c r="ET360" s="20"/>
      <c r="EU360" s="20"/>
      <c r="EV360" s="20"/>
      <c r="EW360" s="20"/>
      <c r="EX360" s="20"/>
      <c r="EY360" s="20"/>
      <c r="EZ360" s="20"/>
      <c r="FA360" s="20"/>
      <c r="FB360" s="20"/>
      <c r="FC360" s="20"/>
      <c r="FD360" s="20"/>
      <c r="FE360" s="20"/>
      <c r="FF360" s="20"/>
      <c r="FG360" s="20"/>
      <c r="FH360" s="20"/>
      <c r="FI360" s="20"/>
      <c r="FJ360" s="20"/>
      <c r="FK360" s="20"/>
      <c r="FL360" s="20"/>
      <c r="FM360" s="20"/>
      <c r="FN360" s="20"/>
      <c r="FO360" s="20"/>
      <c r="FP360" s="20"/>
      <c r="FQ360" s="20"/>
      <c r="FR360" s="20"/>
      <c r="FS360" s="20"/>
      <c r="FT360" s="20"/>
      <c r="FU360" s="20"/>
      <c r="FV360" s="20"/>
      <c r="FW360" s="20"/>
      <c r="FX360" s="20"/>
      <c r="FY360" s="20"/>
      <c r="FZ360" s="20"/>
      <c r="GA360" s="20"/>
      <c r="GB360" s="20"/>
      <c r="GC360" s="20"/>
      <c r="GD360" s="20"/>
      <c r="GE360" s="20"/>
      <c r="GF360" s="20"/>
      <c r="GG360" s="20"/>
      <c r="GH360" s="20"/>
      <c r="GI360" s="20"/>
      <c r="GJ360" s="20">
        <v>5.5</v>
      </c>
      <c r="GK360" s="20"/>
      <c r="GL360" s="20"/>
      <c r="GM360" s="20"/>
      <c r="GN360" s="20">
        <v>5.5</v>
      </c>
      <c r="GO360" s="20"/>
      <c r="GP360" s="20">
        <v>5.5</v>
      </c>
      <c r="GQ360" s="20">
        <v>5.5</v>
      </c>
      <c r="GR360" s="20"/>
      <c r="GS360" s="20">
        <v>5.5</v>
      </c>
      <c r="GT360" s="20"/>
      <c r="GU360" s="20"/>
      <c r="GV360" s="20"/>
      <c r="GW360" s="20"/>
      <c r="GX360" s="20"/>
      <c r="GY360" s="20"/>
      <c r="GZ360" s="20"/>
      <c r="HA360" s="20"/>
      <c r="HB360" s="20">
        <v>5.5</v>
      </c>
      <c r="HC360" s="20"/>
      <c r="HD360" s="20"/>
      <c r="HE360" s="20"/>
      <c r="HF360" s="20">
        <v>5.5</v>
      </c>
      <c r="HG360" s="20"/>
      <c r="HH360" s="20"/>
      <c r="HI360" s="20"/>
      <c r="HJ360" s="20"/>
      <c r="HK360" s="20"/>
      <c r="HL360" s="20">
        <v>5.5</v>
      </c>
      <c r="HM360" s="20"/>
      <c r="HN360" s="20">
        <v>5.5</v>
      </c>
      <c r="HO360" s="20"/>
      <c r="HP360" s="20"/>
      <c r="HQ360" s="20"/>
      <c r="HR360" s="20"/>
      <c r="HS360" s="20"/>
      <c r="HT360" s="20"/>
      <c r="HU360" s="20"/>
      <c r="HV360" s="20"/>
      <c r="HW360" s="20"/>
      <c r="HX360" s="20"/>
      <c r="HY360" s="20"/>
      <c r="HZ360" s="20"/>
      <c r="IA360" s="20"/>
      <c r="IB360" s="20"/>
      <c r="IC360" s="20"/>
      <c r="ID360" s="20"/>
      <c r="IE360" s="20"/>
      <c r="IF360" s="20"/>
      <c r="IG360" s="20"/>
      <c r="IH360" s="20"/>
      <c r="II360" s="20"/>
      <c r="IJ360" s="20"/>
      <c r="IK360" s="20"/>
      <c r="IL360" s="20"/>
      <c r="IM360" s="20"/>
      <c r="IN360" s="20"/>
      <c r="IO360" s="20"/>
      <c r="IP360" s="20"/>
      <c r="IQ360" s="20"/>
      <c r="IR360" s="20"/>
      <c r="IS360" s="20"/>
      <c r="IT360" s="20"/>
      <c r="IU360" s="20"/>
    </row>
    <row r="361" spans="1:255" x14ac:dyDescent="0.2">
      <c r="A361" s="125" t="s">
        <v>253</v>
      </c>
      <c r="B361" s="131" t="s">
        <v>35</v>
      </c>
      <c r="C361" s="126" t="s">
        <v>254</v>
      </c>
      <c r="D361" s="127" t="s">
        <v>23</v>
      </c>
      <c r="E361" s="128">
        <v>36</v>
      </c>
      <c r="F361" s="100">
        <v>2498.6499999999996</v>
      </c>
      <c r="G361" s="96"/>
      <c r="H361" s="100">
        <v>2498.65</v>
      </c>
      <c r="I361" s="129">
        <v>9873.8700000000008</v>
      </c>
      <c r="J361" s="97">
        <v>9.11</v>
      </c>
      <c r="K361" s="130">
        <v>89951</v>
      </c>
      <c r="L361" s="20"/>
      <c r="M361" s="20"/>
      <c r="N361" s="20"/>
      <c r="O361" s="20"/>
      <c r="P361" s="20"/>
      <c r="Q361" s="20"/>
      <c r="R361" s="20"/>
      <c r="S361" s="20"/>
      <c r="T361" s="20">
        <v>9873.8700000000008</v>
      </c>
      <c r="U361" s="20">
        <v>89951</v>
      </c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  <c r="BC361" s="20"/>
      <c r="BD361" s="20"/>
      <c r="BE361" s="20"/>
      <c r="BF361" s="20"/>
      <c r="BG361" s="20"/>
      <c r="BH361" s="20"/>
      <c r="BI361" s="20"/>
      <c r="BJ361" s="20"/>
      <c r="BK361" s="20"/>
      <c r="BL361" s="20"/>
      <c r="BM361" s="20"/>
      <c r="BN361" s="20"/>
      <c r="BO361" s="20"/>
      <c r="BP361" s="20"/>
      <c r="BQ361" s="20"/>
      <c r="BR361" s="20"/>
      <c r="BS361" s="20"/>
      <c r="BT361" s="20"/>
      <c r="BU361" s="20"/>
      <c r="BV361" s="20"/>
      <c r="BW361" s="20"/>
      <c r="BX361" s="20"/>
      <c r="BY361" s="20"/>
      <c r="BZ361" s="20"/>
      <c r="CA361" s="20"/>
      <c r="CB361" s="20"/>
      <c r="CC361" s="20"/>
      <c r="CD361" s="20"/>
      <c r="CE361" s="20"/>
      <c r="CF361" s="20"/>
      <c r="CG361" s="20"/>
      <c r="CH361" s="20"/>
      <c r="CI361" s="20"/>
      <c r="CJ361" s="20"/>
      <c r="CK361" s="20"/>
      <c r="CL361" s="20"/>
      <c r="CM361" s="20"/>
      <c r="CN361" s="20"/>
      <c r="CO361" s="20"/>
      <c r="CP361" s="20"/>
      <c r="CQ361" s="20"/>
      <c r="CR361" s="20"/>
      <c r="CS361" s="20"/>
      <c r="CT361" s="20"/>
      <c r="CU361" s="20"/>
      <c r="CV361" s="20">
        <v>1</v>
      </c>
      <c r="CW361" s="20"/>
      <c r="CX361" s="20"/>
      <c r="CY361" s="20"/>
      <c r="CZ361" s="20"/>
      <c r="DA361" s="20"/>
      <c r="DB361" s="20"/>
      <c r="DC361" s="20"/>
      <c r="DD361" s="20"/>
      <c r="DE361" s="20">
        <v>89951</v>
      </c>
      <c r="DF361" s="20"/>
      <c r="DG361" s="20"/>
      <c r="DH361" s="20"/>
      <c r="DI361" s="20"/>
      <c r="DJ361" s="20"/>
      <c r="DK361" s="20">
        <v>9873.8700000000008</v>
      </c>
      <c r="DL361" s="20"/>
      <c r="DM361" s="20">
        <v>89951</v>
      </c>
      <c r="DN361" s="20"/>
      <c r="DO361" s="20"/>
      <c r="DP361" s="20"/>
      <c r="DQ361" s="20"/>
      <c r="DR361" s="20"/>
      <c r="DS361" s="20"/>
      <c r="DT361" s="20"/>
      <c r="DU361" s="20"/>
      <c r="DV361" s="20"/>
      <c r="DW361" s="20"/>
      <c r="DX361" s="20"/>
      <c r="DY361" s="20"/>
      <c r="DZ361" s="20"/>
      <c r="EA361" s="20"/>
      <c r="EB361" s="20"/>
      <c r="EC361" s="20"/>
      <c r="ED361" s="20"/>
      <c r="EE361" s="20"/>
      <c r="EF361" s="20"/>
      <c r="EG361" s="20"/>
      <c r="EH361" s="20"/>
      <c r="EI361" s="20"/>
      <c r="EJ361" s="20"/>
      <c r="EK361" s="20"/>
      <c r="EL361" s="20"/>
      <c r="EM361" s="20"/>
      <c r="EN361" s="20"/>
      <c r="EO361" s="20"/>
      <c r="EP361" s="20"/>
      <c r="EQ361" s="20"/>
      <c r="ER361" s="20"/>
      <c r="ES361" s="20"/>
      <c r="ET361" s="20"/>
      <c r="EU361" s="20"/>
      <c r="EV361" s="20"/>
      <c r="EW361" s="20"/>
      <c r="EX361" s="20"/>
      <c r="EY361" s="20"/>
      <c r="EZ361" s="20"/>
      <c r="FA361" s="20"/>
      <c r="FB361" s="20"/>
      <c r="FC361" s="20"/>
      <c r="FD361" s="20"/>
      <c r="FE361" s="20"/>
      <c r="FF361" s="20"/>
      <c r="FG361" s="20"/>
      <c r="FH361" s="20"/>
      <c r="FI361" s="20"/>
      <c r="FJ361" s="20"/>
      <c r="FK361" s="20"/>
      <c r="FL361" s="20"/>
      <c r="FM361" s="20"/>
      <c r="FN361" s="20"/>
      <c r="FO361" s="20"/>
      <c r="FP361" s="20"/>
      <c r="FQ361" s="20"/>
      <c r="FR361" s="20"/>
      <c r="FS361" s="20"/>
      <c r="FT361" s="20"/>
      <c r="FU361" s="20"/>
      <c r="FV361" s="20"/>
      <c r="FW361" s="20"/>
      <c r="FX361" s="20"/>
      <c r="FY361" s="20"/>
      <c r="FZ361" s="20"/>
      <c r="GA361" s="20"/>
      <c r="GB361" s="20"/>
      <c r="GC361" s="20"/>
      <c r="GD361" s="20"/>
      <c r="GE361" s="20"/>
      <c r="GF361" s="20"/>
      <c r="GG361" s="20"/>
      <c r="GH361" s="20"/>
      <c r="GI361" s="20"/>
      <c r="GJ361" s="20">
        <v>9873.8700000000008</v>
      </c>
      <c r="GK361" s="20"/>
      <c r="GL361" s="20"/>
      <c r="GM361" s="20"/>
      <c r="GN361" s="20">
        <v>9873.8700000000008</v>
      </c>
      <c r="GO361" s="20"/>
      <c r="GP361" s="20">
        <v>9873.8700000000008</v>
      </c>
      <c r="GQ361" s="20">
        <v>9873.8700000000008</v>
      </c>
      <c r="GR361" s="20"/>
      <c r="GS361" s="20">
        <v>9873.8700000000008</v>
      </c>
      <c r="GT361" s="20"/>
      <c r="GU361" s="20"/>
      <c r="GV361" s="20"/>
      <c r="GW361" s="20"/>
      <c r="GX361" s="20"/>
      <c r="GY361" s="20"/>
      <c r="GZ361" s="20"/>
      <c r="HA361" s="20"/>
      <c r="HB361" s="20">
        <v>9873.8700000000008</v>
      </c>
      <c r="HC361" s="20"/>
      <c r="HD361" s="20"/>
      <c r="HE361" s="20"/>
      <c r="HF361" s="20">
        <v>9873.8700000000008</v>
      </c>
      <c r="HG361" s="20"/>
      <c r="HH361" s="20"/>
      <c r="HI361" s="20"/>
      <c r="HJ361" s="20"/>
      <c r="HK361" s="20"/>
      <c r="HL361" s="20">
        <v>9873.8700000000008</v>
      </c>
      <c r="HM361" s="20"/>
      <c r="HN361" s="20">
        <v>9873.8700000000008</v>
      </c>
      <c r="HO361" s="20"/>
      <c r="HP361" s="20"/>
      <c r="HQ361" s="20"/>
      <c r="HR361" s="20"/>
      <c r="HS361" s="20"/>
      <c r="HT361" s="20"/>
      <c r="HU361" s="20"/>
      <c r="HV361" s="20"/>
      <c r="HW361" s="20"/>
      <c r="HX361" s="20"/>
      <c r="HY361" s="20">
        <v>9873.8700000000008</v>
      </c>
      <c r="HZ361" s="20"/>
      <c r="IA361" s="20"/>
      <c r="IB361" s="20"/>
      <c r="IC361" s="20"/>
      <c r="ID361" s="20"/>
      <c r="IE361" s="20"/>
      <c r="IF361" s="20"/>
      <c r="IG361" s="20"/>
      <c r="IH361" s="20"/>
      <c r="II361" s="20"/>
      <c r="IJ361" s="20"/>
      <c r="IK361" s="20"/>
      <c r="IL361" s="20"/>
      <c r="IM361" s="20"/>
      <c r="IN361" s="20"/>
      <c r="IO361" s="20"/>
      <c r="IP361" s="20"/>
      <c r="IQ361" s="20"/>
      <c r="IR361" s="20"/>
      <c r="IS361" s="20"/>
      <c r="IT361" s="20"/>
      <c r="IU361" s="20"/>
    </row>
    <row r="362" spans="1:255" x14ac:dyDescent="0.2">
      <c r="A362" s="58"/>
      <c r="B362" s="101" t="s">
        <v>619</v>
      </c>
      <c r="C362" s="101" t="s">
        <v>721</v>
      </c>
      <c r="D362" s="57"/>
      <c r="E362" s="57"/>
      <c r="F362" s="57"/>
      <c r="G362" s="57"/>
      <c r="H362" s="57"/>
      <c r="I362" s="57"/>
      <c r="J362" s="57"/>
      <c r="K362" s="59"/>
    </row>
    <row r="363" spans="1:255" x14ac:dyDescent="0.2">
      <c r="A363" s="133" t="s">
        <v>256</v>
      </c>
      <c r="B363" s="134" t="s">
        <v>35</v>
      </c>
      <c r="C363" s="135" t="s">
        <v>95</v>
      </c>
      <c r="D363" s="136" t="s">
        <v>23</v>
      </c>
      <c r="E363" s="137">
        <v>19</v>
      </c>
      <c r="F363" s="109">
        <v>3782.6800000000003</v>
      </c>
      <c r="G363" s="65"/>
      <c r="H363" s="109">
        <v>3782.68</v>
      </c>
      <c r="I363" s="138">
        <v>7889.24</v>
      </c>
      <c r="J363" s="66">
        <v>9.11</v>
      </c>
      <c r="K363" s="139">
        <v>71871</v>
      </c>
      <c r="L363" s="20"/>
      <c r="M363" s="20"/>
      <c r="N363" s="20"/>
      <c r="O363" s="20"/>
      <c r="P363" s="20"/>
      <c r="Q363" s="20"/>
      <c r="R363" s="20"/>
      <c r="S363" s="20"/>
      <c r="T363" s="20">
        <v>7889.24</v>
      </c>
      <c r="U363" s="20">
        <v>71871</v>
      </c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  <c r="BC363" s="20"/>
      <c r="BD363" s="20"/>
      <c r="BE363" s="20"/>
      <c r="BF363" s="20"/>
      <c r="BG363" s="20"/>
      <c r="BH363" s="20"/>
      <c r="BI363" s="20"/>
      <c r="BJ363" s="20"/>
      <c r="BK363" s="20"/>
      <c r="BL363" s="20"/>
      <c r="BM363" s="20"/>
      <c r="BN363" s="20"/>
      <c r="BO363" s="20"/>
      <c r="BP363" s="20"/>
      <c r="BQ363" s="20"/>
      <c r="BR363" s="20"/>
      <c r="BS363" s="20"/>
      <c r="BT363" s="20"/>
      <c r="BU363" s="20"/>
      <c r="BV363" s="20"/>
      <c r="BW363" s="20"/>
      <c r="BX363" s="20"/>
      <c r="BY363" s="20"/>
      <c r="BZ363" s="20"/>
      <c r="CA363" s="20"/>
      <c r="CB363" s="20"/>
      <c r="CC363" s="20"/>
      <c r="CD363" s="20"/>
      <c r="CE363" s="20"/>
      <c r="CF363" s="20"/>
      <c r="CG363" s="20"/>
      <c r="CH363" s="20"/>
      <c r="CI363" s="20"/>
      <c r="CJ363" s="20"/>
      <c r="CK363" s="20"/>
      <c r="CL363" s="20"/>
      <c r="CM363" s="20"/>
      <c r="CN363" s="20"/>
      <c r="CO363" s="20"/>
      <c r="CP363" s="20"/>
      <c r="CQ363" s="20"/>
      <c r="CR363" s="20"/>
      <c r="CS363" s="20"/>
      <c r="CT363" s="20"/>
      <c r="CU363" s="20"/>
      <c r="CV363" s="20">
        <v>1</v>
      </c>
      <c r="CW363" s="20"/>
      <c r="CX363" s="20"/>
      <c r="CY363" s="20"/>
      <c r="CZ363" s="20"/>
      <c r="DA363" s="20"/>
      <c r="DB363" s="20"/>
      <c r="DC363" s="20"/>
      <c r="DD363" s="20"/>
      <c r="DE363" s="20">
        <v>71871</v>
      </c>
      <c r="DF363" s="20"/>
      <c r="DG363" s="20"/>
      <c r="DH363" s="20"/>
      <c r="DI363" s="20"/>
      <c r="DJ363" s="20"/>
      <c r="DK363" s="20">
        <v>7889.24</v>
      </c>
      <c r="DL363" s="20"/>
      <c r="DM363" s="20">
        <v>71871</v>
      </c>
      <c r="DN363" s="20"/>
      <c r="DO363" s="20"/>
      <c r="DP363" s="20"/>
      <c r="DQ363" s="20"/>
      <c r="DR363" s="20"/>
      <c r="DS363" s="20"/>
      <c r="DT363" s="20"/>
      <c r="DU363" s="20"/>
      <c r="DV363" s="20"/>
      <c r="DW363" s="20"/>
      <c r="DX363" s="20"/>
      <c r="DY363" s="20"/>
      <c r="DZ363" s="20"/>
      <c r="EA363" s="20"/>
      <c r="EB363" s="20"/>
      <c r="EC363" s="20"/>
      <c r="ED363" s="20"/>
      <c r="EE363" s="20"/>
      <c r="EF363" s="20"/>
      <c r="EG363" s="20"/>
      <c r="EH363" s="20"/>
      <c r="EI363" s="20"/>
      <c r="EJ363" s="20"/>
      <c r="EK363" s="20"/>
      <c r="EL363" s="20"/>
      <c r="EM363" s="20"/>
      <c r="EN363" s="20"/>
      <c r="EO363" s="20"/>
      <c r="EP363" s="20"/>
      <c r="EQ363" s="20"/>
      <c r="ER363" s="20"/>
      <c r="ES363" s="20"/>
      <c r="ET363" s="20"/>
      <c r="EU363" s="20"/>
      <c r="EV363" s="20"/>
      <c r="EW363" s="20"/>
      <c r="EX363" s="20"/>
      <c r="EY363" s="20"/>
      <c r="EZ363" s="20"/>
      <c r="FA363" s="20"/>
      <c r="FB363" s="20"/>
      <c r="FC363" s="20"/>
      <c r="FD363" s="20"/>
      <c r="FE363" s="20"/>
      <c r="FF363" s="20"/>
      <c r="FG363" s="20"/>
      <c r="FH363" s="20"/>
      <c r="FI363" s="20"/>
      <c r="FJ363" s="20"/>
      <c r="FK363" s="20"/>
      <c r="FL363" s="20"/>
      <c r="FM363" s="20"/>
      <c r="FN363" s="20"/>
      <c r="FO363" s="20"/>
      <c r="FP363" s="20"/>
      <c r="FQ363" s="20"/>
      <c r="FR363" s="20"/>
      <c r="FS363" s="20"/>
      <c r="FT363" s="20"/>
      <c r="FU363" s="20"/>
      <c r="FV363" s="20"/>
      <c r="FW363" s="20"/>
      <c r="FX363" s="20"/>
      <c r="FY363" s="20"/>
      <c r="FZ363" s="20"/>
      <c r="GA363" s="20"/>
      <c r="GB363" s="20"/>
      <c r="GC363" s="20"/>
      <c r="GD363" s="20"/>
      <c r="GE363" s="20"/>
      <c r="GF363" s="20"/>
      <c r="GG363" s="20"/>
      <c r="GH363" s="20"/>
      <c r="GI363" s="20"/>
      <c r="GJ363" s="20">
        <v>7889.24</v>
      </c>
      <c r="GK363" s="20"/>
      <c r="GL363" s="20"/>
      <c r="GM363" s="20"/>
      <c r="GN363" s="20">
        <v>7889.24</v>
      </c>
      <c r="GO363" s="20"/>
      <c r="GP363" s="20">
        <v>7889.24</v>
      </c>
      <c r="GQ363" s="20">
        <v>7889.24</v>
      </c>
      <c r="GR363" s="20"/>
      <c r="GS363" s="20">
        <v>7889.24</v>
      </c>
      <c r="GT363" s="20"/>
      <c r="GU363" s="20"/>
      <c r="GV363" s="20"/>
      <c r="GW363" s="20"/>
      <c r="GX363" s="20"/>
      <c r="GY363" s="20"/>
      <c r="GZ363" s="20"/>
      <c r="HA363" s="20"/>
      <c r="HB363" s="20">
        <v>7889.24</v>
      </c>
      <c r="HC363" s="20"/>
      <c r="HD363" s="20"/>
      <c r="HE363" s="20"/>
      <c r="HF363" s="20">
        <v>7889.24</v>
      </c>
      <c r="HG363" s="20"/>
      <c r="HH363" s="20"/>
      <c r="HI363" s="20"/>
      <c r="HJ363" s="20"/>
      <c r="HK363" s="20"/>
      <c r="HL363" s="20">
        <v>7889.24</v>
      </c>
      <c r="HM363" s="20"/>
      <c r="HN363" s="20">
        <v>7889.24</v>
      </c>
      <c r="HO363" s="20"/>
      <c r="HP363" s="20"/>
      <c r="HQ363" s="20"/>
      <c r="HR363" s="20"/>
      <c r="HS363" s="20"/>
      <c r="HT363" s="20"/>
      <c r="HU363" s="20"/>
      <c r="HV363" s="20"/>
      <c r="HW363" s="20"/>
      <c r="HX363" s="20"/>
      <c r="HY363" s="20">
        <v>7889.24</v>
      </c>
      <c r="HZ363" s="20"/>
      <c r="IA363" s="20"/>
      <c r="IB363" s="20"/>
      <c r="IC363" s="20"/>
      <c r="ID363" s="20"/>
      <c r="IE363" s="20"/>
      <c r="IF363" s="20"/>
      <c r="IG363" s="20"/>
      <c r="IH363" s="20"/>
      <c r="II363" s="20"/>
      <c r="IJ363" s="20"/>
      <c r="IK363" s="20"/>
      <c r="IL363" s="20"/>
      <c r="IM363" s="20"/>
      <c r="IN363" s="20"/>
      <c r="IO363" s="20"/>
      <c r="IP363" s="20"/>
      <c r="IQ363" s="20"/>
      <c r="IR363" s="20"/>
      <c r="IS363" s="20"/>
      <c r="IT363" s="20"/>
      <c r="IU363" s="20"/>
    </row>
    <row r="364" spans="1:255" x14ac:dyDescent="0.2">
      <c r="A364" s="89"/>
      <c r="B364" s="103" t="s">
        <v>619</v>
      </c>
      <c r="C364" s="103" t="s">
        <v>639</v>
      </c>
      <c r="D364" s="29"/>
      <c r="E364" s="29"/>
      <c r="F364" s="29"/>
      <c r="G364" s="29"/>
      <c r="H364" s="29"/>
      <c r="I364" s="29"/>
      <c r="J364" s="29"/>
      <c r="K364" s="90"/>
    </row>
    <row r="365" spans="1:255" ht="13.5" thickBot="1" x14ac:dyDescent="0.25">
      <c r="A365" s="140"/>
      <c r="B365" s="141"/>
      <c r="C365" s="141" t="s">
        <v>632</v>
      </c>
      <c r="D365" s="141"/>
      <c r="E365" s="141"/>
      <c r="F365" s="141"/>
      <c r="G365" s="141"/>
      <c r="H365" s="191">
        <v>17994.11</v>
      </c>
      <c r="I365" s="192"/>
      <c r="J365" s="191">
        <v>163926</v>
      </c>
      <c r="K365" s="193"/>
      <c r="L365" s="132"/>
      <c r="M365" s="132"/>
      <c r="N365" s="132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  <c r="BC365" s="20"/>
      <c r="BD365" s="20"/>
      <c r="BE365" s="20"/>
      <c r="BF365" s="20"/>
      <c r="BG365" s="20"/>
      <c r="BH365" s="20"/>
      <c r="BI365" s="20"/>
      <c r="BJ365" s="20"/>
      <c r="BK365" s="20"/>
      <c r="BL365" s="20"/>
      <c r="BM365" s="20"/>
      <c r="BN365" s="20"/>
      <c r="BO365" s="20"/>
      <c r="BP365" s="20"/>
      <c r="BQ365" s="20"/>
      <c r="BR365" s="20"/>
      <c r="BS365" s="20"/>
      <c r="BT365" s="20"/>
      <c r="BU365" s="20"/>
      <c r="BV365" s="20"/>
      <c r="BW365" s="20"/>
      <c r="BX365" s="20"/>
      <c r="BY365" s="20"/>
      <c r="BZ365" s="20"/>
      <c r="CA365" s="20"/>
      <c r="CB365" s="20"/>
      <c r="CC365" s="20"/>
      <c r="CD365" s="20"/>
      <c r="CE365" s="20"/>
      <c r="CF365" s="20"/>
      <c r="CG365" s="20"/>
      <c r="CH365" s="20"/>
      <c r="CI365" s="20"/>
      <c r="CJ365" s="20"/>
      <c r="CK365" s="20"/>
      <c r="CL365" s="20"/>
      <c r="CM365" s="20"/>
      <c r="CN365" s="20"/>
      <c r="CO365" s="20"/>
      <c r="CP365" s="20"/>
      <c r="CQ365" s="20"/>
      <c r="CR365" s="20"/>
      <c r="CS365" s="20"/>
      <c r="CT365" s="20"/>
      <c r="CU365" s="20"/>
      <c r="CV365" s="20"/>
      <c r="CW365" s="20"/>
      <c r="CX365" s="20"/>
      <c r="CY365" s="20"/>
      <c r="CZ365" s="20"/>
      <c r="DA365" s="20"/>
      <c r="DB365" s="20"/>
      <c r="DC365" s="20"/>
      <c r="DD365" s="20"/>
      <c r="DE365" s="20"/>
      <c r="DF365" s="20"/>
      <c r="DG365" s="20"/>
      <c r="DH365" s="20"/>
      <c r="DI365" s="20"/>
      <c r="DJ365" s="20"/>
      <c r="DK365" s="20"/>
      <c r="DL365" s="20"/>
      <c r="DM365" s="20"/>
      <c r="DN365" s="20"/>
      <c r="DO365" s="20"/>
      <c r="DP365" s="20"/>
      <c r="DQ365" s="20"/>
      <c r="DR365" s="20"/>
      <c r="DS365" s="20"/>
      <c r="DT365" s="20"/>
      <c r="DU365" s="20"/>
      <c r="DV365" s="20"/>
      <c r="DW365" s="20"/>
      <c r="DX365" s="20"/>
      <c r="DY365" s="20"/>
      <c r="DZ365" s="20"/>
      <c r="EA365" s="20"/>
      <c r="EB365" s="20"/>
      <c r="EC365" s="20"/>
      <c r="ED365" s="20"/>
      <c r="EE365" s="20"/>
      <c r="EF365" s="20"/>
      <c r="EG365" s="20"/>
      <c r="EH365" s="20"/>
      <c r="EI365" s="20"/>
      <c r="EJ365" s="20"/>
      <c r="EK365" s="20"/>
      <c r="EL365" s="20"/>
      <c r="EM365" s="20"/>
      <c r="EN365" s="20"/>
      <c r="EO365" s="20"/>
      <c r="EP365" s="20"/>
      <c r="EQ365" s="20"/>
      <c r="ER365" s="20"/>
      <c r="ES365" s="20"/>
      <c r="ET365" s="20"/>
      <c r="EU365" s="20"/>
      <c r="EV365" s="20"/>
      <c r="EW365" s="20"/>
      <c r="EX365" s="20"/>
      <c r="EY365" s="20"/>
      <c r="EZ365" s="20"/>
      <c r="FA365" s="20"/>
      <c r="FB365" s="20"/>
      <c r="FC365" s="20"/>
      <c r="FD365" s="20"/>
      <c r="FE365" s="20"/>
      <c r="FF365" s="20"/>
      <c r="FG365" s="20"/>
      <c r="FH365" s="20"/>
      <c r="FI365" s="20"/>
      <c r="FJ365" s="20"/>
      <c r="FK365" s="20"/>
      <c r="FL365" s="20"/>
      <c r="FM365" s="20"/>
      <c r="FN365" s="20"/>
      <c r="FO365" s="20"/>
      <c r="FP365" s="20"/>
      <c r="FQ365" s="20"/>
      <c r="FR365" s="20"/>
      <c r="FS365" s="20"/>
      <c r="FT365" s="20"/>
      <c r="FU365" s="20"/>
      <c r="FV365" s="20"/>
      <c r="FW365" s="20"/>
      <c r="FX365" s="20"/>
      <c r="FY365" s="20"/>
      <c r="FZ365" s="20"/>
      <c r="GA365" s="20"/>
      <c r="GB365" s="20"/>
      <c r="GC365" s="20"/>
      <c r="GD365" s="20"/>
      <c r="GE365" s="20"/>
      <c r="GF365" s="20"/>
      <c r="GG365" s="20"/>
      <c r="GH365" s="20"/>
      <c r="GI365" s="20"/>
      <c r="GJ365" s="20"/>
      <c r="GK365" s="20"/>
      <c r="GL365" s="20"/>
      <c r="GM365" s="20"/>
      <c r="GN365" s="20"/>
      <c r="GO365" s="20"/>
      <c r="GP365" s="20"/>
      <c r="GQ365" s="20"/>
      <c r="GR365" s="20"/>
      <c r="GS365" s="20"/>
      <c r="GT365" s="20"/>
      <c r="GU365" s="20"/>
      <c r="GV365" s="20"/>
      <c r="GW365" s="20"/>
      <c r="GX365" s="20"/>
      <c r="GY365" s="20"/>
      <c r="GZ365" s="20"/>
      <c r="HA365" s="20"/>
      <c r="HB365" s="20"/>
      <c r="HC365" s="20"/>
      <c r="HD365" s="20"/>
      <c r="HE365" s="20"/>
      <c r="HF365" s="20"/>
      <c r="HG365" s="20"/>
      <c r="HH365" s="20"/>
      <c r="HI365" s="20"/>
      <c r="HJ365" s="20"/>
      <c r="HK365" s="20"/>
      <c r="HL365" s="20"/>
      <c r="HM365" s="20"/>
      <c r="HN365" s="20"/>
      <c r="HO365" s="20"/>
      <c r="HP365" s="20"/>
      <c r="HQ365" s="20"/>
      <c r="HR365" s="20"/>
      <c r="HS365" s="20"/>
      <c r="HT365" s="20"/>
      <c r="HU365" s="20"/>
      <c r="HV365" s="20"/>
      <c r="HW365" s="20"/>
      <c r="HX365" s="20"/>
      <c r="HY365" s="20"/>
      <c r="HZ365" s="20"/>
      <c r="IA365" s="20"/>
      <c r="IB365" s="20"/>
      <c r="IC365" s="20"/>
      <c r="ID365" s="20"/>
      <c r="IE365" s="20"/>
      <c r="IF365" s="20"/>
      <c r="IG365" s="20"/>
      <c r="IH365" s="20"/>
      <c r="II365" s="20"/>
      <c r="IJ365" s="20"/>
      <c r="IK365" s="20"/>
      <c r="IL365" s="20"/>
      <c r="IM365" s="20"/>
      <c r="IN365" s="20"/>
      <c r="IO365" s="20"/>
      <c r="IP365" s="20"/>
      <c r="IQ365" s="20"/>
      <c r="IR365" s="20"/>
      <c r="IS365" s="20"/>
      <c r="IT365" s="20"/>
      <c r="IU365" s="20"/>
    </row>
    <row r="366" spans="1:255" x14ac:dyDescent="0.2">
      <c r="A366" s="113"/>
      <c r="B366" s="112"/>
      <c r="C366" s="112" t="s">
        <v>622</v>
      </c>
      <c r="D366" s="112"/>
      <c r="E366" s="112"/>
      <c r="F366" s="112"/>
      <c r="G366" s="112"/>
      <c r="H366" s="185">
        <v>19717.560000000001</v>
      </c>
      <c r="I366" s="186"/>
      <c r="J366" s="185">
        <v>219755</v>
      </c>
      <c r="K366" s="187"/>
      <c r="O366" s="20"/>
      <c r="P366" s="20"/>
      <c r="Q366" s="20"/>
      <c r="R366" s="20">
        <v>19717.560000000001</v>
      </c>
      <c r="S366" s="20">
        <v>219755</v>
      </c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  <c r="BG366" s="20"/>
      <c r="BH366" s="20"/>
      <c r="BI366" s="20"/>
      <c r="BJ366" s="20"/>
      <c r="BK366" s="20"/>
      <c r="BL366" s="20"/>
      <c r="BM366" s="20"/>
      <c r="BN366" s="20"/>
      <c r="BO366" s="20"/>
      <c r="BP366" s="20"/>
      <c r="BQ366" s="20"/>
      <c r="BR366" s="20"/>
      <c r="BS366" s="20"/>
      <c r="BT366" s="20"/>
      <c r="BU366" s="20"/>
      <c r="BV366" s="20"/>
      <c r="BW366" s="20"/>
      <c r="BX366" s="20"/>
      <c r="BY366" s="20"/>
      <c r="BZ366" s="20"/>
      <c r="CA366" s="20"/>
      <c r="CB366" s="20"/>
      <c r="CC366" s="20"/>
      <c r="CD366" s="20"/>
      <c r="CE366" s="20"/>
      <c r="CF366" s="20"/>
      <c r="CG366" s="20"/>
      <c r="CH366" s="20"/>
      <c r="CI366" s="20"/>
      <c r="CJ366" s="20"/>
      <c r="CK366" s="20"/>
      <c r="CL366" s="20"/>
      <c r="CM366" s="20"/>
      <c r="CN366" s="20"/>
      <c r="CO366" s="20"/>
      <c r="CP366" s="20"/>
      <c r="CQ366" s="20"/>
      <c r="CR366" s="20"/>
      <c r="CS366" s="20"/>
      <c r="CT366" s="20"/>
      <c r="CU366" s="20"/>
      <c r="CV366" s="20"/>
      <c r="CW366" s="20"/>
      <c r="CX366" s="20"/>
      <c r="CY366" s="20"/>
      <c r="CZ366" s="20"/>
      <c r="DA366" s="20"/>
      <c r="DB366" s="20"/>
      <c r="DC366" s="20"/>
      <c r="DD366" s="20"/>
      <c r="DE366" s="20"/>
      <c r="DF366" s="20"/>
      <c r="DG366" s="20"/>
      <c r="DH366" s="20"/>
      <c r="DI366" s="20"/>
      <c r="DJ366" s="20"/>
      <c r="DK366" s="20"/>
      <c r="DL366" s="20"/>
      <c r="DM366" s="20"/>
      <c r="DN366" s="20"/>
      <c r="DO366" s="20"/>
      <c r="DP366" s="20"/>
      <c r="DQ366" s="20"/>
      <c r="DR366" s="20"/>
      <c r="DS366" s="20"/>
      <c r="DT366" s="20"/>
      <c r="DU366" s="20"/>
      <c r="DV366" s="20"/>
      <c r="DW366" s="20"/>
      <c r="DX366" s="20"/>
      <c r="DY366" s="20"/>
      <c r="DZ366" s="20"/>
      <c r="EA366" s="20"/>
      <c r="EB366" s="20"/>
      <c r="EC366" s="20"/>
      <c r="ED366" s="20"/>
      <c r="EE366" s="20"/>
      <c r="EF366" s="20"/>
      <c r="EG366" s="20"/>
      <c r="EH366" s="20"/>
      <c r="EI366" s="20"/>
      <c r="EJ366" s="20"/>
      <c r="EK366" s="20"/>
      <c r="EL366" s="20"/>
      <c r="EM366" s="20"/>
      <c r="EN366" s="20"/>
      <c r="EO366" s="20"/>
      <c r="EP366" s="20"/>
      <c r="EQ366" s="20"/>
      <c r="ER366" s="20"/>
      <c r="ES366" s="20"/>
      <c r="ET366" s="20"/>
      <c r="EU366" s="20"/>
      <c r="EV366" s="20"/>
      <c r="EW366" s="20"/>
      <c r="EX366" s="20"/>
      <c r="EY366" s="20"/>
      <c r="EZ366" s="20"/>
      <c r="FA366" s="20"/>
      <c r="FB366" s="20"/>
      <c r="FC366" s="20"/>
      <c r="FD366" s="20"/>
      <c r="FE366" s="20"/>
      <c r="FF366" s="20"/>
      <c r="FG366" s="20"/>
      <c r="FH366" s="20"/>
      <c r="FI366" s="20"/>
      <c r="FJ366" s="20"/>
      <c r="FK366" s="20"/>
      <c r="FL366" s="20"/>
      <c r="FM366" s="20"/>
      <c r="FN366" s="20"/>
      <c r="FO366" s="20"/>
      <c r="FP366" s="20"/>
      <c r="FQ366" s="20"/>
      <c r="FR366" s="20"/>
      <c r="FS366" s="20"/>
      <c r="FT366" s="20"/>
      <c r="FU366" s="20"/>
      <c r="FV366" s="20"/>
      <c r="FW366" s="20"/>
      <c r="FX366" s="20"/>
      <c r="FY366" s="20"/>
      <c r="FZ366" s="20"/>
      <c r="GA366" s="20"/>
      <c r="GB366" s="20"/>
      <c r="GC366" s="20"/>
      <c r="GD366" s="20"/>
      <c r="GE366" s="20"/>
      <c r="GF366" s="20"/>
      <c r="GG366" s="20"/>
      <c r="GH366" s="20"/>
      <c r="GI366" s="20"/>
      <c r="GJ366" s="20"/>
      <c r="GK366" s="20"/>
      <c r="GL366" s="20"/>
      <c r="GM366" s="20"/>
      <c r="GN366" s="20"/>
      <c r="GO366" s="20"/>
      <c r="GP366" s="20"/>
      <c r="GQ366" s="20"/>
      <c r="GR366" s="20"/>
      <c r="GS366" s="20"/>
      <c r="GT366" s="20"/>
      <c r="GU366" s="20"/>
      <c r="GV366" s="20"/>
      <c r="GW366" s="20"/>
      <c r="GX366" s="20"/>
      <c r="GY366" s="20"/>
      <c r="GZ366" s="20"/>
      <c r="HA366" s="20">
        <v>19717.560000000001</v>
      </c>
      <c r="HB366" s="20"/>
      <c r="HC366" s="20"/>
      <c r="HD366" s="20"/>
      <c r="HE366" s="20"/>
      <c r="HF366" s="20"/>
      <c r="HG366" s="20"/>
      <c r="HH366" s="20"/>
      <c r="HI366" s="20"/>
      <c r="HJ366" s="20"/>
      <c r="HK366" s="20"/>
      <c r="HL366" s="20"/>
      <c r="HM366" s="20"/>
      <c r="HN366" s="20"/>
      <c r="HO366" s="20"/>
      <c r="HP366" s="20"/>
      <c r="HQ366" s="20"/>
      <c r="HR366" s="20"/>
      <c r="HS366" s="20"/>
      <c r="HT366" s="20"/>
      <c r="HU366" s="20"/>
      <c r="HV366" s="20"/>
      <c r="HW366" s="20"/>
      <c r="HX366" s="20"/>
      <c r="HY366" s="20"/>
      <c r="HZ366" s="20"/>
      <c r="IA366" s="20"/>
      <c r="IB366" s="20"/>
      <c r="IC366" s="20"/>
      <c r="ID366" s="20"/>
      <c r="IE366" s="20"/>
      <c r="IF366" s="20"/>
      <c r="IG366" s="20"/>
      <c r="IH366" s="20"/>
      <c r="II366" s="20"/>
      <c r="IJ366" s="20"/>
      <c r="IK366" s="20"/>
      <c r="IL366" s="20"/>
      <c r="IM366" s="20"/>
      <c r="IN366" s="20"/>
      <c r="IO366" s="20"/>
      <c r="IP366" s="20"/>
      <c r="IQ366" s="20"/>
      <c r="IR366" s="20"/>
      <c r="IS366" s="20"/>
      <c r="IT366" s="20"/>
      <c r="IU366" s="20"/>
    </row>
    <row r="367" spans="1:255" x14ac:dyDescent="0.2">
      <c r="A367" s="70"/>
      <c r="B367" s="69"/>
      <c r="C367" s="69"/>
      <c r="D367" s="69"/>
      <c r="E367" s="69"/>
      <c r="F367" s="69"/>
      <c r="G367" s="69"/>
      <c r="H367" s="188"/>
      <c r="I367" s="189"/>
      <c r="J367" s="188"/>
      <c r="K367" s="190"/>
    </row>
    <row r="368" spans="1:255" ht="48" x14ac:dyDescent="0.2">
      <c r="A368" s="116">
        <v>18</v>
      </c>
      <c r="B368" s="123" t="s">
        <v>115</v>
      </c>
      <c r="C368" s="117" t="s">
        <v>643</v>
      </c>
      <c r="D368" s="118" t="s">
        <v>101</v>
      </c>
      <c r="E368" s="119">
        <v>2.13</v>
      </c>
      <c r="F368" s="120">
        <v>1206.1500000000001</v>
      </c>
      <c r="G368" s="124" t="s">
        <v>6</v>
      </c>
      <c r="H368" s="120"/>
      <c r="I368" s="121">
        <v>3816.93</v>
      </c>
      <c r="J368" s="97"/>
      <c r="K368" s="122">
        <v>123264</v>
      </c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  <c r="BC368" s="20"/>
      <c r="BD368" s="20"/>
      <c r="BE368" s="20"/>
      <c r="BF368" s="20"/>
      <c r="BG368" s="20"/>
      <c r="BH368" s="20"/>
      <c r="BI368" s="20"/>
      <c r="BJ368" s="20"/>
      <c r="BK368" s="20"/>
      <c r="BL368" s="20"/>
      <c r="BM368" s="20"/>
      <c r="BN368" s="20"/>
      <c r="BO368" s="20"/>
      <c r="BP368" s="20"/>
      <c r="BQ368" s="20"/>
      <c r="BR368" s="20"/>
      <c r="BS368" s="20"/>
      <c r="BT368" s="20"/>
      <c r="BU368" s="20"/>
      <c r="BV368" s="20"/>
      <c r="BW368" s="20"/>
      <c r="BX368" s="20"/>
      <c r="BY368" s="20"/>
      <c r="BZ368" s="20"/>
      <c r="CA368" s="20"/>
      <c r="CB368" s="20"/>
      <c r="CC368" s="20"/>
      <c r="CD368" s="20"/>
      <c r="CE368" s="20"/>
      <c r="CF368" s="20"/>
      <c r="CG368" s="20"/>
      <c r="CH368" s="20"/>
      <c r="CI368" s="20"/>
      <c r="CJ368" s="20"/>
      <c r="CK368" s="20"/>
      <c r="CL368" s="20"/>
      <c r="CM368" s="20"/>
      <c r="CN368" s="20"/>
      <c r="CO368" s="20"/>
      <c r="CP368" s="20"/>
      <c r="CQ368" s="20"/>
      <c r="CR368" s="20"/>
      <c r="CS368" s="20"/>
      <c r="CT368" s="20"/>
      <c r="CU368" s="20"/>
      <c r="CV368" s="20"/>
      <c r="CW368" s="20"/>
      <c r="CX368" s="20"/>
      <c r="CY368" s="20"/>
      <c r="CZ368" s="20"/>
      <c r="DA368" s="20"/>
      <c r="DB368" s="20"/>
      <c r="DC368" s="20"/>
      <c r="DD368" s="20"/>
      <c r="DE368" s="20"/>
      <c r="DF368" s="20"/>
      <c r="DG368" s="20"/>
      <c r="DH368" s="20"/>
      <c r="DI368" s="20"/>
      <c r="DJ368" s="20"/>
      <c r="DK368" s="20"/>
      <c r="DL368" s="20"/>
      <c r="DM368" s="20"/>
      <c r="DN368" s="20"/>
      <c r="DO368" s="20"/>
      <c r="DP368" s="20"/>
      <c r="DQ368" s="20"/>
      <c r="DR368" s="20"/>
      <c r="DS368" s="20"/>
      <c r="DT368" s="20"/>
      <c r="DU368" s="20"/>
      <c r="DV368" s="20"/>
      <c r="DW368" s="20"/>
      <c r="DX368" s="20"/>
      <c r="DY368" s="20"/>
      <c r="DZ368" s="20"/>
      <c r="EA368" s="20"/>
      <c r="EB368" s="20"/>
      <c r="EC368" s="20"/>
      <c r="ED368" s="20"/>
      <c r="EE368" s="20"/>
      <c r="EF368" s="20"/>
      <c r="EG368" s="20"/>
      <c r="EH368" s="20"/>
      <c r="EI368" s="20"/>
      <c r="EJ368" s="20"/>
      <c r="EK368" s="20"/>
      <c r="EL368" s="20"/>
      <c r="EM368" s="20"/>
      <c r="EN368" s="20"/>
      <c r="EO368" s="20"/>
      <c r="EP368" s="20"/>
      <c r="EQ368" s="20"/>
      <c r="ER368" s="20"/>
      <c r="ES368" s="20"/>
      <c r="ET368" s="20"/>
      <c r="EU368" s="20"/>
      <c r="EV368" s="20"/>
      <c r="EW368" s="20"/>
      <c r="EX368" s="20"/>
      <c r="EY368" s="20"/>
      <c r="EZ368" s="20"/>
      <c r="FA368" s="20"/>
      <c r="FB368" s="20"/>
      <c r="FC368" s="20"/>
      <c r="FD368" s="20"/>
      <c r="FE368" s="20"/>
      <c r="FF368" s="20"/>
      <c r="FG368" s="20"/>
      <c r="FH368" s="20"/>
      <c r="FI368" s="20"/>
      <c r="FJ368" s="20"/>
      <c r="FK368" s="20"/>
      <c r="FL368" s="20"/>
      <c r="FM368" s="20"/>
      <c r="FN368" s="20"/>
      <c r="FO368" s="20"/>
      <c r="FP368" s="20"/>
      <c r="FQ368" s="20"/>
      <c r="FR368" s="20"/>
      <c r="FS368" s="20"/>
      <c r="FT368" s="20"/>
      <c r="FU368" s="20"/>
      <c r="FV368" s="20"/>
      <c r="FW368" s="20"/>
      <c r="FX368" s="20"/>
      <c r="FY368" s="20"/>
      <c r="FZ368" s="20"/>
      <c r="GA368" s="20"/>
      <c r="GB368" s="20"/>
      <c r="GC368" s="20"/>
      <c r="GD368" s="20"/>
      <c r="GE368" s="20"/>
      <c r="GF368" s="20"/>
      <c r="GG368" s="20"/>
      <c r="GH368" s="20"/>
      <c r="GI368" s="20"/>
      <c r="GJ368" s="20"/>
      <c r="GK368" s="20"/>
      <c r="GL368" s="20"/>
      <c r="GM368" s="20"/>
      <c r="GN368" s="20"/>
      <c r="GO368" s="20"/>
      <c r="GP368" s="20"/>
      <c r="GQ368" s="20"/>
      <c r="GR368" s="20"/>
      <c r="GS368" s="20"/>
      <c r="GT368" s="20"/>
      <c r="GU368" s="20"/>
      <c r="GV368" s="20"/>
      <c r="GW368" s="20"/>
      <c r="GX368" s="20"/>
      <c r="GY368" s="20"/>
      <c r="GZ368" s="20"/>
      <c r="HA368" s="20"/>
      <c r="HB368" s="20"/>
      <c r="HC368" s="20"/>
      <c r="HD368" s="20"/>
      <c r="HE368" s="20"/>
      <c r="HF368" s="20"/>
      <c r="HG368" s="20"/>
      <c r="HH368" s="20"/>
      <c r="HI368" s="20"/>
      <c r="HJ368" s="20"/>
      <c r="HK368" s="20"/>
      <c r="HL368" s="20"/>
      <c r="HM368" s="20"/>
      <c r="HN368" s="20"/>
      <c r="HO368" s="20"/>
      <c r="HP368" s="20"/>
      <c r="HQ368" s="20"/>
      <c r="HR368" s="20"/>
      <c r="HS368" s="20"/>
      <c r="HT368" s="20"/>
      <c r="HU368" s="20"/>
      <c r="HV368" s="20"/>
      <c r="HW368" s="20"/>
      <c r="HX368" s="20"/>
      <c r="HY368" s="20"/>
      <c r="HZ368" s="20"/>
      <c r="IA368" s="20"/>
      <c r="IB368" s="20"/>
      <c r="IC368" s="20"/>
      <c r="ID368" s="20"/>
      <c r="IE368" s="20"/>
      <c r="IF368" s="20"/>
      <c r="IG368" s="20"/>
      <c r="IH368" s="20"/>
      <c r="II368" s="20"/>
      <c r="IJ368" s="20"/>
      <c r="IK368" s="20"/>
      <c r="IL368" s="20"/>
      <c r="IM368" s="20"/>
      <c r="IN368" s="20"/>
      <c r="IO368" s="20"/>
      <c r="IP368" s="20"/>
      <c r="IQ368" s="20"/>
      <c r="IR368" s="20"/>
      <c r="IS368" s="20"/>
      <c r="IT368" s="20"/>
      <c r="IU368" s="20"/>
    </row>
    <row r="369" spans="1:255" x14ac:dyDescent="0.2">
      <c r="A369" s="60"/>
      <c r="B369" s="61"/>
      <c r="C369" s="61" t="s">
        <v>609</v>
      </c>
      <c r="D369" s="62"/>
      <c r="E369" s="63"/>
      <c r="F369" s="64">
        <v>545.38</v>
      </c>
      <c r="G369" s="65" t="s">
        <v>78</v>
      </c>
      <c r="H369" s="64">
        <v>572.65</v>
      </c>
      <c r="I369" s="64">
        <v>1219.74</v>
      </c>
      <c r="J369" s="66">
        <v>33.39</v>
      </c>
      <c r="K369" s="67">
        <v>40727</v>
      </c>
      <c r="O369" s="20"/>
      <c r="P369" s="20"/>
      <c r="Q369" s="20"/>
      <c r="R369" s="20"/>
      <c r="S369" s="20"/>
      <c r="T369" s="20">
        <v>1219.74</v>
      </c>
      <c r="U369" s="20">
        <v>40727</v>
      </c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  <c r="BG369" s="20"/>
      <c r="BH369" s="20"/>
      <c r="BI369" s="20"/>
      <c r="BJ369" s="20"/>
      <c r="BK369" s="20"/>
      <c r="BL369" s="20"/>
      <c r="BM369" s="20"/>
      <c r="BN369" s="20"/>
      <c r="BO369" s="20"/>
      <c r="BP369" s="20"/>
      <c r="BQ369" s="20"/>
      <c r="BR369" s="20"/>
      <c r="BS369" s="20"/>
      <c r="BT369" s="20"/>
      <c r="BU369" s="20"/>
      <c r="BV369" s="20"/>
      <c r="BW369" s="20"/>
      <c r="BX369" s="20"/>
      <c r="BY369" s="20"/>
      <c r="BZ369" s="20"/>
      <c r="CA369" s="20"/>
      <c r="CB369" s="20"/>
      <c r="CC369" s="20"/>
      <c r="CD369" s="20"/>
      <c r="CE369" s="20"/>
      <c r="CF369" s="20"/>
      <c r="CG369" s="20"/>
      <c r="CH369" s="20"/>
      <c r="CI369" s="20"/>
      <c r="CJ369" s="20"/>
      <c r="CK369" s="20"/>
      <c r="CL369" s="20"/>
      <c r="CM369" s="20"/>
      <c r="CN369" s="20"/>
      <c r="CO369" s="20"/>
      <c r="CP369" s="20"/>
      <c r="CQ369" s="20"/>
      <c r="CR369" s="20"/>
      <c r="CS369" s="20"/>
      <c r="CT369" s="20"/>
      <c r="CU369" s="20"/>
      <c r="CV369" s="20">
        <v>1</v>
      </c>
      <c r="CW369" s="20"/>
      <c r="CX369" s="20"/>
      <c r="CY369" s="20"/>
      <c r="CZ369" s="20"/>
      <c r="DA369" s="20"/>
      <c r="DB369" s="20"/>
      <c r="DC369" s="20"/>
      <c r="DD369" s="20"/>
      <c r="DE369" s="20"/>
      <c r="DF369" s="20"/>
      <c r="DG369" s="20">
        <v>40727</v>
      </c>
      <c r="DH369" s="20">
        <v>1</v>
      </c>
      <c r="DI369" s="20"/>
      <c r="DJ369" s="20"/>
      <c r="DK369" s="20"/>
      <c r="DL369" s="20"/>
      <c r="DM369" s="20"/>
      <c r="DN369" s="20"/>
      <c r="DO369" s="20"/>
      <c r="DP369" s="20"/>
      <c r="DQ369" s="20">
        <v>1219.74</v>
      </c>
      <c r="DR369" s="20"/>
      <c r="DS369" s="20">
        <v>40727</v>
      </c>
      <c r="DT369" s="20"/>
      <c r="DU369" s="20"/>
      <c r="DV369" s="20"/>
      <c r="DW369" s="20"/>
      <c r="DX369" s="20"/>
      <c r="DY369" s="20"/>
      <c r="DZ369" s="20"/>
      <c r="EA369" s="20"/>
      <c r="EB369" s="20"/>
      <c r="EC369" s="20"/>
      <c r="ED369" s="20"/>
      <c r="EE369" s="20"/>
      <c r="EF369" s="20"/>
      <c r="EG369" s="20"/>
      <c r="EH369" s="20"/>
      <c r="EI369" s="20"/>
      <c r="EJ369" s="20"/>
      <c r="EK369" s="20"/>
      <c r="EL369" s="20"/>
      <c r="EM369" s="20"/>
      <c r="EN369" s="20"/>
      <c r="EO369" s="20"/>
      <c r="EP369" s="20"/>
      <c r="EQ369" s="20"/>
      <c r="ER369" s="20"/>
      <c r="ES369" s="20"/>
      <c r="ET369" s="20"/>
      <c r="EU369" s="20"/>
      <c r="EV369" s="20"/>
      <c r="EW369" s="20"/>
      <c r="EX369" s="20"/>
      <c r="EY369" s="20"/>
      <c r="EZ369" s="20"/>
      <c r="FA369" s="20"/>
      <c r="FB369" s="20"/>
      <c r="FC369" s="20"/>
      <c r="FD369" s="20"/>
      <c r="FE369" s="20"/>
      <c r="FF369" s="20"/>
      <c r="FG369" s="20"/>
      <c r="FH369" s="20"/>
      <c r="FI369" s="20"/>
      <c r="FJ369" s="20"/>
      <c r="FK369" s="20"/>
      <c r="FL369" s="20"/>
      <c r="FM369" s="20"/>
      <c r="FN369" s="20"/>
      <c r="FO369" s="20"/>
      <c r="FP369" s="20"/>
      <c r="FQ369" s="20"/>
      <c r="FR369" s="20"/>
      <c r="FS369" s="20"/>
      <c r="FT369" s="20"/>
      <c r="FU369" s="20"/>
      <c r="FV369" s="20"/>
      <c r="FW369" s="20"/>
      <c r="FX369" s="20"/>
      <c r="FY369" s="20"/>
      <c r="FZ369" s="20"/>
      <c r="GA369" s="20"/>
      <c r="GB369" s="20"/>
      <c r="GC369" s="20"/>
      <c r="GD369" s="20"/>
      <c r="GE369" s="20"/>
      <c r="GF369" s="20"/>
      <c r="GG369" s="20"/>
      <c r="GH369" s="20"/>
      <c r="GI369" s="20"/>
      <c r="GJ369" s="20">
        <v>1219.74</v>
      </c>
      <c r="GK369" s="20">
        <v>1219.74</v>
      </c>
      <c r="GL369" s="20"/>
      <c r="GM369" s="20"/>
      <c r="GN369" s="20"/>
      <c r="GO369" s="20"/>
      <c r="GP369" s="20"/>
      <c r="GQ369" s="20"/>
      <c r="GR369" s="20"/>
      <c r="GS369" s="20"/>
      <c r="GT369" s="20"/>
      <c r="GU369" s="20"/>
      <c r="GV369" s="20"/>
      <c r="GW369" s="20"/>
      <c r="GX369" s="20"/>
      <c r="GY369" s="20"/>
      <c r="GZ369" s="20"/>
      <c r="HA369" s="20"/>
      <c r="HB369" s="20">
        <v>1219.74</v>
      </c>
      <c r="HC369" s="20"/>
      <c r="HD369" s="20"/>
      <c r="HE369" s="20"/>
      <c r="HF369" s="20">
        <v>1219.74</v>
      </c>
      <c r="HG369" s="20"/>
      <c r="HH369" s="20"/>
      <c r="HI369" s="20"/>
      <c r="HJ369" s="20"/>
      <c r="HK369" s="20"/>
      <c r="HL369" s="20">
        <v>1219.74</v>
      </c>
      <c r="HM369" s="20"/>
      <c r="HN369" s="20">
        <v>1219.74</v>
      </c>
      <c r="HO369" s="20"/>
      <c r="HP369" s="20"/>
      <c r="HQ369" s="20"/>
      <c r="HR369" s="20"/>
      <c r="HS369" s="20"/>
      <c r="HT369" s="20"/>
      <c r="HU369" s="20"/>
      <c r="HV369" s="20"/>
      <c r="HW369" s="20"/>
      <c r="HX369" s="20">
        <v>1219.74</v>
      </c>
      <c r="HY369" s="20"/>
      <c r="HZ369" s="20"/>
      <c r="IA369" s="20"/>
      <c r="IB369" s="20"/>
      <c r="IC369" s="20"/>
      <c r="ID369" s="20"/>
      <c r="IE369" s="20"/>
      <c r="IF369" s="20"/>
      <c r="IG369" s="20"/>
      <c r="IH369" s="20"/>
      <c r="II369" s="20"/>
      <c r="IJ369" s="20"/>
      <c r="IK369" s="20"/>
      <c r="IL369" s="20"/>
      <c r="IM369" s="20"/>
      <c r="IN369" s="20"/>
      <c r="IO369" s="20"/>
      <c r="IP369" s="20"/>
      <c r="IQ369" s="20"/>
      <c r="IR369" s="20"/>
      <c r="IS369" s="20"/>
      <c r="IT369" s="20"/>
      <c r="IU369" s="20"/>
    </row>
    <row r="370" spans="1:255" x14ac:dyDescent="0.2">
      <c r="A370" s="71"/>
      <c r="B370" s="72"/>
      <c r="C370" s="72" t="s">
        <v>610</v>
      </c>
      <c r="D370" s="73"/>
      <c r="E370" s="74"/>
      <c r="F370" s="75">
        <v>92.92</v>
      </c>
      <c r="G370" s="76" t="s">
        <v>78</v>
      </c>
      <c r="H370" s="75">
        <v>97.57</v>
      </c>
      <c r="I370" s="75">
        <v>207.82</v>
      </c>
      <c r="J370" s="77">
        <v>13.26</v>
      </c>
      <c r="K370" s="78">
        <v>2756</v>
      </c>
      <c r="O370" s="20"/>
      <c r="P370" s="20"/>
      <c r="Q370" s="20"/>
      <c r="R370" s="20"/>
      <c r="S370" s="20"/>
      <c r="T370" s="20">
        <v>207.82</v>
      </c>
      <c r="U370" s="20">
        <v>2756</v>
      </c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20"/>
      <c r="BH370" s="20"/>
      <c r="BI370" s="20"/>
      <c r="BJ370" s="20"/>
      <c r="BK370" s="20"/>
      <c r="BL370" s="20"/>
      <c r="BM370" s="20"/>
      <c r="BN370" s="20"/>
      <c r="BO370" s="20"/>
      <c r="BP370" s="20"/>
      <c r="BQ370" s="20"/>
      <c r="BR370" s="20"/>
      <c r="BS370" s="20"/>
      <c r="BT370" s="20"/>
      <c r="BU370" s="20"/>
      <c r="BV370" s="20"/>
      <c r="BW370" s="20"/>
      <c r="BX370" s="20"/>
      <c r="BY370" s="20"/>
      <c r="BZ370" s="20"/>
      <c r="CA370" s="20"/>
      <c r="CB370" s="20"/>
      <c r="CC370" s="20"/>
      <c r="CD370" s="20"/>
      <c r="CE370" s="20"/>
      <c r="CF370" s="20"/>
      <c r="CG370" s="20"/>
      <c r="CH370" s="20"/>
      <c r="CI370" s="20"/>
      <c r="CJ370" s="20"/>
      <c r="CK370" s="20"/>
      <c r="CL370" s="20"/>
      <c r="CM370" s="20"/>
      <c r="CN370" s="20"/>
      <c r="CO370" s="20"/>
      <c r="CP370" s="20"/>
      <c r="CQ370" s="20"/>
      <c r="CR370" s="20"/>
      <c r="CS370" s="20"/>
      <c r="CT370" s="20"/>
      <c r="CU370" s="20"/>
      <c r="CV370" s="20">
        <v>1</v>
      </c>
      <c r="CW370" s="20"/>
      <c r="CX370" s="20"/>
      <c r="CY370" s="20"/>
      <c r="CZ370" s="20"/>
      <c r="DA370" s="20"/>
      <c r="DB370" s="20"/>
      <c r="DC370" s="20"/>
      <c r="DD370" s="20"/>
      <c r="DE370" s="20"/>
      <c r="DF370" s="20"/>
      <c r="DG370" s="20"/>
      <c r="DH370" s="20"/>
      <c r="DI370" s="20"/>
      <c r="DJ370" s="20"/>
      <c r="DK370" s="20"/>
      <c r="DL370" s="20"/>
      <c r="DM370" s="20"/>
      <c r="DN370" s="20"/>
      <c r="DO370" s="20"/>
      <c r="DP370" s="20"/>
      <c r="DQ370" s="20">
        <v>207.82</v>
      </c>
      <c r="DR370" s="20"/>
      <c r="DS370" s="20">
        <v>2756</v>
      </c>
      <c r="DT370" s="20"/>
      <c r="DU370" s="20"/>
      <c r="DV370" s="20"/>
      <c r="DW370" s="20"/>
      <c r="DX370" s="20"/>
      <c r="DY370" s="20"/>
      <c r="DZ370" s="20"/>
      <c r="EA370" s="20"/>
      <c r="EB370" s="20"/>
      <c r="EC370" s="20"/>
      <c r="ED370" s="20"/>
      <c r="EE370" s="20"/>
      <c r="EF370" s="20"/>
      <c r="EG370" s="20"/>
      <c r="EH370" s="20"/>
      <c r="EI370" s="20"/>
      <c r="EJ370" s="20"/>
      <c r="EK370" s="20"/>
      <c r="EL370" s="20"/>
      <c r="EM370" s="20"/>
      <c r="EN370" s="20"/>
      <c r="EO370" s="20"/>
      <c r="EP370" s="20"/>
      <c r="EQ370" s="20"/>
      <c r="ER370" s="20"/>
      <c r="ES370" s="20"/>
      <c r="ET370" s="20"/>
      <c r="EU370" s="20"/>
      <c r="EV370" s="20"/>
      <c r="EW370" s="20"/>
      <c r="EX370" s="20"/>
      <c r="EY370" s="20"/>
      <c r="EZ370" s="20"/>
      <c r="FA370" s="20"/>
      <c r="FB370" s="20"/>
      <c r="FC370" s="20"/>
      <c r="FD370" s="20"/>
      <c r="FE370" s="20"/>
      <c r="FF370" s="20"/>
      <c r="FG370" s="20"/>
      <c r="FH370" s="20"/>
      <c r="FI370" s="20"/>
      <c r="FJ370" s="20"/>
      <c r="FK370" s="20"/>
      <c r="FL370" s="20"/>
      <c r="FM370" s="20"/>
      <c r="FN370" s="20"/>
      <c r="FO370" s="20"/>
      <c r="FP370" s="20"/>
      <c r="FQ370" s="20"/>
      <c r="FR370" s="20"/>
      <c r="FS370" s="20"/>
      <c r="FT370" s="20"/>
      <c r="FU370" s="20"/>
      <c r="FV370" s="20"/>
      <c r="FW370" s="20"/>
      <c r="FX370" s="20"/>
      <c r="FY370" s="20"/>
      <c r="FZ370" s="20"/>
      <c r="GA370" s="20"/>
      <c r="GB370" s="20"/>
      <c r="GC370" s="20"/>
      <c r="GD370" s="20"/>
      <c r="GE370" s="20"/>
      <c r="GF370" s="20"/>
      <c r="GG370" s="20"/>
      <c r="GH370" s="20"/>
      <c r="GI370" s="20"/>
      <c r="GJ370" s="20">
        <v>207.82</v>
      </c>
      <c r="GK370" s="20"/>
      <c r="GL370" s="20">
        <v>207.82</v>
      </c>
      <c r="GM370" s="20"/>
      <c r="GN370" s="20"/>
      <c r="GO370" s="20"/>
      <c r="GP370" s="20"/>
      <c r="GQ370" s="20"/>
      <c r="GR370" s="20"/>
      <c r="GS370" s="20"/>
      <c r="GT370" s="20"/>
      <c r="GU370" s="20"/>
      <c r="GV370" s="20"/>
      <c r="GW370" s="20"/>
      <c r="GX370" s="20"/>
      <c r="GY370" s="20"/>
      <c r="GZ370" s="20"/>
      <c r="HA370" s="20"/>
      <c r="HB370" s="20">
        <v>207.82</v>
      </c>
      <c r="HC370" s="20"/>
      <c r="HD370" s="20"/>
      <c r="HE370" s="20"/>
      <c r="HF370" s="20">
        <v>207.82</v>
      </c>
      <c r="HG370" s="20"/>
      <c r="HH370" s="20"/>
      <c r="HI370" s="20"/>
      <c r="HJ370" s="20"/>
      <c r="HK370" s="20"/>
      <c r="HL370" s="20">
        <v>207.82</v>
      </c>
      <c r="HM370" s="20"/>
      <c r="HN370" s="20">
        <v>207.82</v>
      </c>
      <c r="HO370" s="20"/>
      <c r="HP370" s="20"/>
      <c r="HQ370" s="20"/>
      <c r="HR370" s="20"/>
      <c r="HS370" s="20"/>
      <c r="HT370" s="20"/>
      <c r="HU370" s="20"/>
      <c r="HV370" s="20"/>
      <c r="HW370" s="20"/>
      <c r="HX370" s="20"/>
      <c r="HY370" s="20"/>
      <c r="HZ370" s="20"/>
      <c r="IA370" s="20"/>
      <c r="IB370" s="20"/>
      <c r="IC370" s="20"/>
      <c r="ID370" s="20"/>
      <c r="IE370" s="20"/>
      <c r="IF370" s="20"/>
      <c r="IG370" s="20"/>
      <c r="IH370" s="20"/>
      <c r="II370" s="20"/>
      <c r="IJ370" s="20"/>
      <c r="IK370" s="20"/>
      <c r="IL370" s="20"/>
      <c r="IM370" s="20"/>
      <c r="IN370" s="20"/>
      <c r="IO370" s="20"/>
      <c r="IP370" s="20"/>
      <c r="IQ370" s="20"/>
      <c r="IR370" s="20"/>
      <c r="IS370" s="20"/>
      <c r="IT370" s="20"/>
      <c r="IU370" s="20"/>
    </row>
    <row r="371" spans="1:255" x14ac:dyDescent="0.2">
      <c r="A371" s="71"/>
      <c r="B371" s="72"/>
      <c r="C371" s="72" t="s">
        <v>611</v>
      </c>
      <c r="D371" s="73"/>
      <c r="E371" s="74"/>
      <c r="F371" s="75">
        <v>8.17</v>
      </c>
      <c r="G371" s="76" t="s">
        <v>78</v>
      </c>
      <c r="H371" s="75">
        <v>8.58</v>
      </c>
      <c r="I371" s="75">
        <v>18.28</v>
      </c>
      <c r="J371" s="77">
        <v>33.39</v>
      </c>
      <c r="K371" s="78">
        <v>610</v>
      </c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  <c r="BG371" s="20"/>
      <c r="BH371" s="20"/>
      <c r="BI371" s="20"/>
      <c r="BJ371" s="20"/>
      <c r="BK371" s="20"/>
      <c r="BL371" s="20"/>
      <c r="BM371" s="20"/>
      <c r="BN371" s="20"/>
      <c r="BO371" s="20"/>
      <c r="BP371" s="20"/>
      <c r="BQ371" s="20"/>
      <c r="BR371" s="20"/>
      <c r="BS371" s="20"/>
      <c r="BT371" s="20"/>
      <c r="BU371" s="20"/>
      <c r="BV371" s="20"/>
      <c r="BW371" s="20"/>
      <c r="BX371" s="20"/>
      <c r="BY371" s="20"/>
      <c r="BZ371" s="20"/>
      <c r="CA371" s="20"/>
      <c r="CB371" s="20"/>
      <c r="CC371" s="20"/>
      <c r="CD371" s="20"/>
      <c r="CE371" s="20"/>
      <c r="CF371" s="20"/>
      <c r="CG371" s="20"/>
      <c r="CH371" s="20"/>
      <c r="CI371" s="20"/>
      <c r="CJ371" s="20"/>
      <c r="CK371" s="20"/>
      <c r="CL371" s="20"/>
      <c r="CM371" s="20"/>
      <c r="CN371" s="20"/>
      <c r="CO371" s="20"/>
      <c r="CP371" s="20"/>
      <c r="CQ371" s="20"/>
      <c r="CR371" s="20"/>
      <c r="CS371" s="20"/>
      <c r="CT371" s="20"/>
      <c r="CU371" s="20"/>
      <c r="CV371" s="20"/>
      <c r="CW371" s="20"/>
      <c r="CX371" s="20"/>
      <c r="CY371" s="20"/>
      <c r="CZ371" s="20"/>
      <c r="DA371" s="20"/>
      <c r="DB371" s="20"/>
      <c r="DC371" s="20"/>
      <c r="DD371" s="20"/>
      <c r="DE371" s="20"/>
      <c r="DF371" s="20"/>
      <c r="DG371" s="20"/>
      <c r="DH371" s="20"/>
      <c r="DI371" s="20"/>
      <c r="DJ371" s="20"/>
      <c r="DK371" s="20"/>
      <c r="DL371" s="20"/>
      <c r="DM371" s="20"/>
      <c r="DN371" s="20"/>
      <c r="DO371" s="20"/>
      <c r="DP371" s="20"/>
      <c r="DQ371" s="20"/>
      <c r="DR371" s="20"/>
      <c r="DS371" s="20"/>
      <c r="DT371" s="20"/>
      <c r="DU371" s="20"/>
      <c r="DV371" s="20"/>
      <c r="DW371" s="20"/>
      <c r="DX371" s="20"/>
      <c r="DY371" s="20"/>
      <c r="DZ371" s="20"/>
      <c r="EA371" s="20"/>
      <c r="EB371" s="20"/>
      <c r="EC371" s="20"/>
      <c r="ED371" s="20"/>
      <c r="EE371" s="20"/>
      <c r="EF371" s="20"/>
      <c r="EG371" s="20"/>
      <c r="EH371" s="20"/>
      <c r="EI371" s="20"/>
      <c r="EJ371" s="20"/>
      <c r="EK371" s="20"/>
      <c r="EL371" s="20"/>
      <c r="EM371" s="20"/>
      <c r="EN371" s="20"/>
      <c r="EO371" s="20"/>
      <c r="EP371" s="20"/>
      <c r="EQ371" s="20"/>
      <c r="ER371" s="20"/>
      <c r="ES371" s="20"/>
      <c r="ET371" s="20"/>
      <c r="EU371" s="20"/>
      <c r="EV371" s="20"/>
      <c r="EW371" s="20"/>
      <c r="EX371" s="20"/>
      <c r="EY371" s="20"/>
      <c r="EZ371" s="20"/>
      <c r="FA371" s="20"/>
      <c r="FB371" s="20"/>
      <c r="FC371" s="20"/>
      <c r="FD371" s="20"/>
      <c r="FE371" s="20"/>
      <c r="FF371" s="20"/>
      <c r="FG371" s="20"/>
      <c r="FH371" s="20"/>
      <c r="FI371" s="20"/>
      <c r="FJ371" s="20"/>
      <c r="FK371" s="20"/>
      <c r="FL371" s="20"/>
      <c r="FM371" s="20"/>
      <c r="FN371" s="20"/>
      <c r="FO371" s="20"/>
      <c r="FP371" s="20"/>
      <c r="FQ371" s="20"/>
      <c r="FR371" s="20"/>
      <c r="FS371" s="20"/>
      <c r="FT371" s="20"/>
      <c r="FU371" s="20"/>
      <c r="FV371" s="20"/>
      <c r="FW371" s="20"/>
      <c r="FX371" s="20"/>
      <c r="FY371" s="20"/>
      <c r="FZ371" s="20"/>
      <c r="GA371" s="20"/>
      <c r="GB371" s="20"/>
      <c r="GC371" s="20"/>
      <c r="GD371" s="20"/>
      <c r="GE371" s="20"/>
      <c r="GF371" s="20"/>
      <c r="GG371" s="20"/>
      <c r="GH371" s="20"/>
      <c r="GI371" s="20"/>
      <c r="GJ371" s="20"/>
      <c r="GK371" s="20"/>
      <c r="GL371" s="20"/>
      <c r="GM371" s="20">
        <v>18.28</v>
      </c>
      <c r="GN371" s="20"/>
      <c r="GO371" s="20"/>
      <c r="GP371" s="20"/>
      <c r="GQ371" s="20"/>
      <c r="GR371" s="20"/>
      <c r="GS371" s="20"/>
      <c r="GT371" s="20"/>
      <c r="GU371" s="20"/>
      <c r="GV371" s="20"/>
      <c r="GW371" s="20"/>
      <c r="GX371" s="20"/>
      <c r="GY371" s="20"/>
      <c r="GZ371" s="20"/>
      <c r="HA371" s="20"/>
      <c r="HB371" s="20"/>
      <c r="HC371" s="20"/>
      <c r="HD371" s="20"/>
      <c r="HE371" s="20"/>
      <c r="HF371" s="20"/>
      <c r="HG371" s="20"/>
      <c r="HH371" s="20"/>
      <c r="HI371" s="20"/>
      <c r="HJ371" s="20"/>
      <c r="HK371" s="20"/>
      <c r="HL371" s="20"/>
      <c r="HM371" s="20"/>
      <c r="HN371" s="20"/>
      <c r="HO371" s="20"/>
      <c r="HP371" s="20"/>
      <c r="HQ371" s="20"/>
      <c r="HR371" s="20"/>
      <c r="HS371" s="20"/>
      <c r="HT371" s="20"/>
      <c r="HU371" s="20"/>
      <c r="HV371" s="20"/>
      <c r="HW371" s="20"/>
      <c r="HX371" s="20">
        <v>18.28</v>
      </c>
      <c r="HY371" s="20"/>
      <c r="HZ371" s="20"/>
      <c r="IA371" s="20"/>
      <c r="IB371" s="20"/>
      <c r="IC371" s="20"/>
      <c r="ID371" s="20"/>
      <c r="IE371" s="20"/>
      <c r="IF371" s="20"/>
      <c r="IG371" s="20"/>
      <c r="IH371" s="20"/>
      <c r="II371" s="20"/>
      <c r="IJ371" s="20"/>
      <c r="IK371" s="20"/>
      <c r="IL371" s="20"/>
      <c r="IM371" s="20"/>
      <c r="IN371" s="20"/>
      <c r="IO371" s="20"/>
      <c r="IP371" s="20"/>
      <c r="IQ371" s="20"/>
      <c r="IR371" s="20"/>
      <c r="IS371" s="20"/>
      <c r="IT371" s="20"/>
      <c r="IU371" s="20"/>
    </row>
    <row r="372" spans="1:255" x14ac:dyDescent="0.2">
      <c r="A372" s="71"/>
      <c r="B372" s="72"/>
      <c r="C372" s="72" t="s">
        <v>612</v>
      </c>
      <c r="D372" s="73"/>
      <c r="E372" s="74"/>
      <c r="F372" s="75">
        <v>567.85</v>
      </c>
      <c r="G372" s="76"/>
      <c r="H372" s="75">
        <v>567.85</v>
      </c>
      <c r="I372" s="75">
        <v>1209.52</v>
      </c>
      <c r="J372" s="77">
        <v>9.11</v>
      </c>
      <c r="K372" s="78">
        <v>11019</v>
      </c>
      <c r="O372" s="20"/>
      <c r="P372" s="20"/>
      <c r="Q372" s="20"/>
      <c r="R372" s="20"/>
      <c r="S372" s="20"/>
      <c r="T372" s="20">
        <v>1209.52</v>
      </c>
      <c r="U372" s="20">
        <v>11019</v>
      </c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  <c r="BG372" s="20"/>
      <c r="BH372" s="20"/>
      <c r="BI372" s="20"/>
      <c r="BJ372" s="20"/>
      <c r="BK372" s="20"/>
      <c r="BL372" s="20"/>
      <c r="BM372" s="20"/>
      <c r="BN372" s="20"/>
      <c r="BO372" s="20"/>
      <c r="BP372" s="20"/>
      <c r="BQ372" s="20"/>
      <c r="BR372" s="20"/>
      <c r="BS372" s="20"/>
      <c r="BT372" s="20"/>
      <c r="BU372" s="20"/>
      <c r="BV372" s="20"/>
      <c r="BW372" s="20"/>
      <c r="BX372" s="20"/>
      <c r="BY372" s="20"/>
      <c r="BZ372" s="20"/>
      <c r="CA372" s="20"/>
      <c r="CB372" s="20"/>
      <c r="CC372" s="20"/>
      <c r="CD372" s="20"/>
      <c r="CE372" s="20"/>
      <c r="CF372" s="20"/>
      <c r="CG372" s="20"/>
      <c r="CH372" s="20"/>
      <c r="CI372" s="20"/>
      <c r="CJ372" s="20"/>
      <c r="CK372" s="20"/>
      <c r="CL372" s="20"/>
      <c r="CM372" s="20"/>
      <c r="CN372" s="20"/>
      <c r="CO372" s="20"/>
      <c r="CP372" s="20"/>
      <c r="CQ372" s="20"/>
      <c r="CR372" s="20"/>
      <c r="CS372" s="20"/>
      <c r="CT372" s="20"/>
      <c r="CU372" s="20"/>
      <c r="CV372" s="20">
        <v>1</v>
      </c>
      <c r="CW372" s="20"/>
      <c r="CX372" s="20"/>
      <c r="CY372" s="20"/>
      <c r="CZ372" s="20"/>
      <c r="DA372" s="20"/>
      <c r="DB372" s="20"/>
      <c r="DC372" s="20"/>
      <c r="DD372" s="20"/>
      <c r="DE372" s="20"/>
      <c r="DF372" s="20"/>
      <c r="DG372" s="20"/>
      <c r="DH372" s="20"/>
      <c r="DI372" s="20"/>
      <c r="DJ372" s="20"/>
      <c r="DK372" s="20">
        <v>1209.52</v>
      </c>
      <c r="DL372" s="20"/>
      <c r="DM372" s="20">
        <v>11019</v>
      </c>
      <c r="DN372" s="20"/>
      <c r="DO372" s="20"/>
      <c r="DP372" s="20"/>
      <c r="DQ372" s="20"/>
      <c r="DR372" s="20"/>
      <c r="DS372" s="20"/>
      <c r="DT372" s="20"/>
      <c r="DU372" s="20"/>
      <c r="DV372" s="20"/>
      <c r="DW372" s="20"/>
      <c r="DX372" s="20"/>
      <c r="DY372" s="20"/>
      <c r="DZ372" s="20"/>
      <c r="EA372" s="20"/>
      <c r="EB372" s="20"/>
      <c r="EC372" s="20"/>
      <c r="ED372" s="20"/>
      <c r="EE372" s="20"/>
      <c r="EF372" s="20"/>
      <c r="EG372" s="20"/>
      <c r="EH372" s="20"/>
      <c r="EI372" s="20"/>
      <c r="EJ372" s="20"/>
      <c r="EK372" s="20"/>
      <c r="EL372" s="20"/>
      <c r="EM372" s="20"/>
      <c r="EN372" s="20"/>
      <c r="EO372" s="20"/>
      <c r="EP372" s="20"/>
      <c r="EQ372" s="20"/>
      <c r="ER372" s="20"/>
      <c r="ES372" s="20"/>
      <c r="ET372" s="20"/>
      <c r="EU372" s="20"/>
      <c r="EV372" s="20"/>
      <c r="EW372" s="20"/>
      <c r="EX372" s="20"/>
      <c r="EY372" s="20"/>
      <c r="EZ372" s="20"/>
      <c r="FA372" s="20"/>
      <c r="FB372" s="20"/>
      <c r="FC372" s="20"/>
      <c r="FD372" s="20"/>
      <c r="FE372" s="20"/>
      <c r="FF372" s="20"/>
      <c r="FG372" s="20"/>
      <c r="FH372" s="20"/>
      <c r="FI372" s="20"/>
      <c r="FJ372" s="20"/>
      <c r="FK372" s="20"/>
      <c r="FL372" s="20"/>
      <c r="FM372" s="20"/>
      <c r="FN372" s="20"/>
      <c r="FO372" s="20"/>
      <c r="FP372" s="20"/>
      <c r="FQ372" s="20"/>
      <c r="FR372" s="20"/>
      <c r="FS372" s="20"/>
      <c r="FT372" s="20"/>
      <c r="FU372" s="20"/>
      <c r="FV372" s="20"/>
      <c r="FW372" s="20"/>
      <c r="FX372" s="20"/>
      <c r="FY372" s="20"/>
      <c r="FZ372" s="20"/>
      <c r="GA372" s="20"/>
      <c r="GB372" s="20"/>
      <c r="GC372" s="20"/>
      <c r="GD372" s="20"/>
      <c r="GE372" s="20"/>
      <c r="GF372" s="20"/>
      <c r="GG372" s="20"/>
      <c r="GH372" s="20"/>
      <c r="GI372" s="20"/>
      <c r="GJ372" s="20">
        <v>1209.52</v>
      </c>
      <c r="GK372" s="20"/>
      <c r="GL372" s="20"/>
      <c r="GM372" s="20"/>
      <c r="GN372" s="20">
        <v>1209.52</v>
      </c>
      <c r="GO372" s="20"/>
      <c r="GP372" s="20">
        <v>1209.52</v>
      </c>
      <c r="GQ372" s="20">
        <v>1209.52</v>
      </c>
      <c r="GR372" s="20"/>
      <c r="GS372" s="20">
        <v>1209.52</v>
      </c>
      <c r="GT372" s="20"/>
      <c r="GU372" s="20"/>
      <c r="GV372" s="20"/>
      <c r="GW372" s="20">
        <v>0</v>
      </c>
      <c r="GX372" s="20">
        <v>0</v>
      </c>
      <c r="GY372" s="20"/>
      <c r="GZ372" s="20"/>
      <c r="HA372" s="20"/>
      <c r="HB372" s="20">
        <v>1209.52</v>
      </c>
      <c r="HC372" s="20"/>
      <c r="HD372" s="20"/>
      <c r="HE372" s="20"/>
      <c r="HF372" s="20">
        <v>1209.52</v>
      </c>
      <c r="HG372" s="20"/>
      <c r="HH372" s="20"/>
      <c r="HI372" s="20"/>
      <c r="HJ372" s="20"/>
      <c r="HK372" s="20"/>
      <c r="HL372" s="20">
        <v>1209.52</v>
      </c>
      <c r="HM372" s="20"/>
      <c r="HN372" s="20">
        <v>1209.52</v>
      </c>
      <c r="HO372" s="20"/>
      <c r="HP372" s="20"/>
      <c r="HQ372" s="20"/>
      <c r="HR372" s="20"/>
      <c r="HS372" s="20"/>
      <c r="HT372" s="20"/>
      <c r="HU372" s="20"/>
      <c r="HV372" s="20"/>
      <c r="HW372" s="20"/>
      <c r="HX372" s="20"/>
      <c r="HY372" s="20"/>
      <c r="HZ372" s="20"/>
      <c r="IA372" s="20"/>
      <c r="IB372" s="20"/>
      <c r="IC372" s="20"/>
      <c r="ID372" s="20"/>
      <c r="IE372" s="20"/>
      <c r="IF372" s="20"/>
      <c r="IG372" s="20"/>
      <c r="IH372" s="20"/>
      <c r="II372" s="20"/>
      <c r="IJ372" s="20"/>
      <c r="IK372" s="20"/>
      <c r="IL372" s="20"/>
      <c r="IM372" s="20"/>
      <c r="IN372" s="20"/>
      <c r="IO372" s="20"/>
      <c r="IP372" s="20"/>
      <c r="IQ372" s="20"/>
      <c r="IR372" s="20"/>
      <c r="IS372" s="20"/>
      <c r="IT372" s="20"/>
      <c r="IU372" s="20"/>
    </row>
    <row r="373" spans="1:255" x14ac:dyDescent="0.2">
      <c r="A373" s="79"/>
      <c r="B373" s="80"/>
      <c r="C373" s="80" t="s">
        <v>613</v>
      </c>
      <c r="D373" s="81"/>
      <c r="E373" s="82">
        <v>121</v>
      </c>
      <c r="F373" s="83" t="s">
        <v>614</v>
      </c>
      <c r="G373" s="84"/>
      <c r="H373" s="85">
        <v>703.29</v>
      </c>
      <c r="I373" s="85">
        <v>1498</v>
      </c>
      <c r="J373" s="87">
        <v>1.21</v>
      </c>
      <c r="K373" s="86">
        <v>50018</v>
      </c>
      <c r="O373" s="20"/>
      <c r="P373" s="20"/>
      <c r="Q373" s="20"/>
      <c r="R373" s="20"/>
      <c r="S373" s="20"/>
      <c r="T373" s="20">
        <v>1498</v>
      </c>
      <c r="U373" s="20">
        <v>50018</v>
      </c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  <c r="BG373" s="20"/>
      <c r="BH373" s="20"/>
      <c r="BI373" s="20"/>
      <c r="BJ373" s="20"/>
      <c r="BK373" s="20"/>
      <c r="BL373" s="20"/>
      <c r="BM373" s="20"/>
      <c r="BN373" s="20"/>
      <c r="BO373" s="20"/>
      <c r="BP373" s="20"/>
      <c r="BQ373" s="20"/>
      <c r="BR373" s="20"/>
      <c r="BS373" s="20"/>
      <c r="BT373" s="20"/>
      <c r="BU373" s="20"/>
      <c r="BV373" s="20"/>
      <c r="BW373" s="20"/>
      <c r="BX373" s="20"/>
      <c r="BY373" s="20"/>
      <c r="BZ373" s="20"/>
      <c r="CA373" s="20"/>
      <c r="CB373" s="20"/>
      <c r="CC373" s="20"/>
      <c r="CD373" s="20"/>
      <c r="CE373" s="20"/>
      <c r="CF373" s="20"/>
      <c r="CG373" s="20"/>
      <c r="CH373" s="20"/>
      <c r="CI373" s="20"/>
      <c r="CJ373" s="20"/>
      <c r="CK373" s="20"/>
      <c r="CL373" s="20"/>
      <c r="CM373" s="20"/>
      <c r="CN373" s="20"/>
      <c r="CO373" s="20"/>
      <c r="CP373" s="20"/>
      <c r="CQ373" s="20"/>
      <c r="CR373" s="20"/>
      <c r="CS373" s="20"/>
      <c r="CT373" s="20"/>
      <c r="CU373" s="20"/>
      <c r="CV373" s="20">
        <v>1</v>
      </c>
      <c r="CW373" s="20"/>
      <c r="CX373" s="20"/>
      <c r="CY373" s="20"/>
      <c r="CZ373" s="20"/>
      <c r="DA373" s="20"/>
      <c r="DB373" s="20"/>
      <c r="DC373" s="20"/>
      <c r="DD373" s="20"/>
      <c r="DE373" s="20"/>
      <c r="DF373" s="20"/>
      <c r="DG373" s="20"/>
      <c r="DH373" s="20"/>
      <c r="DI373" s="20"/>
      <c r="DJ373" s="20"/>
      <c r="DK373" s="20"/>
      <c r="DL373" s="20"/>
      <c r="DM373" s="20"/>
      <c r="DN373" s="20"/>
      <c r="DO373" s="20"/>
      <c r="DP373" s="20"/>
      <c r="DQ373" s="20">
        <v>1498</v>
      </c>
      <c r="DR373" s="20"/>
      <c r="DS373" s="20">
        <v>50018</v>
      </c>
      <c r="DT373" s="20"/>
      <c r="DU373" s="20"/>
      <c r="DV373" s="20"/>
      <c r="DW373" s="20"/>
      <c r="DX373" s="20"/>
      <c r="DY373" s="20"/>
      <c r="DZ373" s="20"/>
      <c r="EA373" s="20"/>
      <c r="EB373" s="20"/>
      <c r="EC373" s="20"/>
      <c r="ED373" s="20"/>
      <c r="EE373" s="20"/>
      <c r="EF373" s="20"/>
      <c r="EG373" s="20"/>
      <c r="EH373" s="20"/>
      <c r="EI373" s="20"/>
      <c r="EJ373" s="20"/>
      <c r="EK373" s="20"/>
      <c r="EL373" s="20"/>
      <c r="EM373" s="20"/>
      <c r="EN373" s="20"/>
      <c r="EO373" s="20"/>
      <c r="EP373" s="20"/>
      <c r="EQ373" s="20"/>
      <c r="ER373" s="20"/>
      <c r="ES373" s="20"/>
      <c r="ET373" s="20"/>
      <c r="EU373" s="20"/>
      <c r="EV373" s="20"/>
      <c r="EW373" s="20"/>
      <c r="EX373" s="20"/>
      <c r="EY373" s="20"/>
      <c r="EZ373" s="20"/>
      <c r="FA373" s="20"/>
      <c r="FB373" s="20"/>
      <c r="FC373" s="20"/>
      <c r="FD373" s="20"/>
      <c r="FE373" s="20"/>
      <c r="FF373" s="20"/>
      <c r="FG373" s="20"/>
      <c r="FH373" s="20"/>
      <c r="FI373" s="20"/>
      <c r="FJ373" s="20"/>
      <c r="FK373" s="20"/>
      <c r="FL373" s="20"/>
      <c r="FM373" s="20"/>
      <c r="FN373" s="20"/>
      <c r="FO373" s="20"/>
      <c r="FP373" s="20"/>
      <c r="FQ373" s="20"/>
      <c r="FR373" s="20"/>
      <c r="FS373" s="20"/>
      <c r="FT373" s="20"/>
      <c r="FU373" s="20"/>
      <c r="FV373" s="20"/>
      <c r="FW373" s="20"/>
      <c r="FX373" s="20"/>
      <c r="FY373" s="20"/>
      <c r="FZ373" s="20"/>
      <c r="GA373" s="20"/>
      <c r="GB373" s="20"/>
      <c r="GC373" s="20"/>
      <c r="GD373" s="20"/>
      <c r="GE373" s="20"/>
      <c r="GF373" s="20"/>
      <c r="GG373" s="20"/>
      <c r="GH373" s="20"/>
      <c r="GI373" s="20"/>
      <c r="GJ373" s="20"/>
      <c r="GK373" s="20"/>
      <c r="GL373" s="20"/>
      <c r="GM373" s="20"/>
      <c r="GN373" s="20"/>
      <c r="GO373" s="20"/>
      <c r="GP373" s="20"/>
      <c r="GQ373" s="20"/>
      <c r="GR373" s="20"/>
      <c r="GS373" s="20"/>
      <c r="GT373" s="20"/>
      <c r="GU373" s="20"/>
      <c r="GV373" s="20"/>
      <c r="GW373" s="20"/>
      <c r="GX373" s="20"/>
      <c r="GY373" s="20">
        <v>1498</v>
      </c>
      <c r="GZ373" s="20"/>
      <c r="HA373" s="20"/>
      <c r="HB373" s="20">
        <v>1498</v>
      </c>
      <c r="HC373" s="20"/>
      <c r="HD373" s="20"/>
      <c r="HE373" s="20"/>
      <c r="HF373" s="20">
        <v>1498</v>
      </c>
      <c r="HG373" s="20"/>
      <c r="HH373" s="20"/>
      <c r="HI373" s="20"/>
      <c r="HJ373" s="20"/>
      <c r="HK373" s="20"/>
      <c r="HL373" s="20">
        <v>1498</v>
      </c>
      <c r="HM373" s="20"/>
      <c r="HN373" s="20">
        <v>1498</v>
      </c>
      <c r="HO373" s="20"/>
      <c r="HP373" s="20"/>
      <c r="HQ373" s="20"/>
      <c r="HR373" s="20"/>
      <c r="HS373" s="20"/>
      <c r="HT373" s="20"/>
      <c r="HU373" s="20"/>
      <c r="HV373" s="20"/>
      <c r="HW373" s="20"/>
      <c r="HX373" s="20"/>
      <c r="HY373" s="20"/>
      <c r="HZ373" s="20"/>
      <c r="IA373" s="20"/>
      <c r="IB373" s="20"/>
      <c r="IC373" s="20"/>
      <c r="ID373" s="20"/>
      <c r="IE373" s="20"/>
      <c r="IF373" s="20"/>
      <c r="IG373" s="20"/>
      <c r="IH373" s="20"/>
      <c r="II373" s="20"/>
      <c r="IJ373" s="20"/>
      <c r="IK373" s="20"/>
      <c r="IL373" s="20"/>
      <c r="IM373" s="20"/>
      <c r="IN373" s="20"/>
      <c r="IO373" s="20"/>
      <c r="IP373" s="20"/>
      <c r="IQ373" s="20"/>
      <c r="IR373" s="20"/>
      <c r="IS373" s="20"/>
      <c r="IT373" s="20"/>
      <c r="IU373" s="20"/>
    </row>
    <row r="374" spans="1:255" x14ac:dyDescent="0.2">
      <c r="A374" s="79"/>
      <c r="B374" s="80"/>
      <c r="C374" s="80" t="s">
        <v>615</v>
      </c>
      <c r="D374" s="81"/>
      <c r="E374" s="82">
        <v>72</v>
      </c>
      <c r="F374" s="83" t="s">
        <v>614</v>
      </c>
      <c r="G374" s="84"/>
      <c r="H374" s="85">
        <v>418.49</v>
      </c>
      <c r="I374" s="85">
        <v>891.37</v>
      </c>
      <c r="J374" s="87">
        <v>0.72</v>
      </c>
      <c r="K374" s="86">
        <v>29763</v>
      </c>
      <c r="O374" s="20"/>
      <c r="P374" s="20"/>
      <c r="Q374" s="20"/>
      <c r="R374" s="20"/>
      <c r="S374" s="20"/>
      <c r="T374" s="20">
        <v>891.37</v>
      </c>
      <c r="U374" s="20">
        <v>29763</v>
      </c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20"/>
      <c r="BH374" s="20"/>
      <c r="BI374" s="20"/>
      <c r="BJ374" s="20"/>
      <c r="BK374" s="20"/>
      <c r="BL374" s="20"/>
      <c r="BM374" s="20"/>
      <c r="BN374" s="20"/>
      <c r="BO374" s="20"/>
      <c r="BP374" s="20"/>
      <c r="BQ374" s="20"/>
      <c r="BR374" s="20"/>
      <c r="BS374" s="20"/>
      <c r="BT374" s="20"/>
      <c r="BU374" s="20"/>
      <c r="BV374" s="20"/>
      <c r="BW374" s="20"/>
      <c r="BX374" s="20"/>
      <c r="BY374" s="20"/>
      <c r="BZ374" s="20"/>
      <c r="CA374" s="20"/>
      <c r="CB374" s="20"/>
      <c r="CC374" s="20"/>
      <c r="CD374" s="20"/>
      <c r="CE374" s="20"/>
      <c r="CF374" s="20"/>
      <c r="CG374" s="20"/>
      <c r="CH374" s="20"/>
      <c r="CI374" s="20"/>
      <c r="CJ374" s="20"/>
      <c r="CK374" s="20"/>
      <c r="CL374" s="20"/>
      <c r="CM374" s="20"/>
      <c r="CN374" s="20"/>
      <c r="CO374" s="20"/>
      <c r="CP374" s="20"/>
      <c r="CQ374" s="20"/>
      <c r="CR374" s="20"/>
      <c r="CS374" s="20"/>
      <c r="CT374" s="20"/>
      <c r="CU374" s="20"/>
      <c r="CV374" s="20">
        <v>1</v>
      </c>
      <c r="CW374" s="20"/>
      <c r="CX374" s="20"/>
      <c r="CY374" s="20"/>
      <c r="CZ374" s="20"/>
      <c r="DA374" s="20"/>
      <c r="DB374" s="20"/>
      <c r="DC374" s="20"/>
      <c r="DD374" s="20"/>
      <c r="DE374" s="20"/>
      <c r="DF374" s="20"/>
      <c r="DG374" s="20"/>
      <c r="DH374" s="20"/>
      <c r="DI374" s="20"/>
      <c r="DJ374" s="20"/>
      <c r="DK374" s="20"/>
      <c r="DL374" s="20"/>
      <c r="DM374" s="20"/>
      <c r="DN374" s="20"/>
      <c r="DO374" s="20"/>
      <c r="DP374" s="20"/>
      <c r="DQ374" s="20">
        <v>891.37</v>
      </c>
      <c r="DR374" s="20"/>
      <c r="DS374" s="20">
        <v>29763</v>
      </c>
      <c r="DT374" s="20"/>
      <c r="DU374" s="20"/>
      <c r="DV374" s="20"/>
      <c r="DW374" s="20"/>
      <c r="DX374" s="20"/>
      <c r="DY374" s="20"/>
      <c r="DZ374" s="20"/>
      <c r="EA374" s="20"/>
      <c r="EB374" s="20"/>
      <c r="EC374" s="20"/>
      <c r="ED374" s="20"/>
      <c r="EE374" s="20"/>
      <c r="EF374" s="20"/>
      <c r="EG374" s="20"/>
      <c r="EH374" s="20"/>
      <c r="EI374" s="20"/>
      <c r="EJ374" s="20"/>
      <c r="EK374" s="20"/>
      <c r="EL374" s="20"/>
      <c r="EM374" s="20"/>
      <c r="EN374" s="20"/>
      <c r="EO374" s="20"/>
      <c r="EP374" s="20"/>
      <c r="EQ374" s="20"/>
      <c r="ER374" s="20"/>
      <c r="ES374" s="20"/>
      <c r="ET374" s="20"/>
      <c r="EU374" s="20"/>
      <c r="EV374" s="20"/>
      <c r="EW374" s="20"/>
      <c r="EX374" s="20"/>
      <c r="EY374" s="20"/>
      <c r="EZ374" s="20"/>
      <c r="FA374" s="20"/>
      <c r="FB374" s="20"/>
      <c r="FC374" s="20"/>
      <c r="FD374" s="20"/>
      <c r="FE374" s="20"/>
      <c r="FF374" s="20"/>
      <c r="FG374" s="20"/>
      <c r="FH374" s="20"/>
      <c r="FI374" s="20"/>
      <c r="FJ374" s="20"/>
      <c r="FK374" s="20"/>
      <c r="FL374" s="20"/>
      <c r="FM374" s="20"/>
      <c r="FN374" s="20"/>
      <c r="FO374" s="20"/>
      <c r="FP374" s="20"/>
      <c r="FQ374" s="20"/>
      <c r="FR374" s="20"/>
      <c r="FS374" s="20"/>
      <c r="FT374" s="20"/>
      <c r="FU374" s="20"/>
      <c r="FV374" s="20"/>
      <c r="FW374" s="20"/>
      <c r="FX374" s="20"/>
      <c r="FY374" s="20"/>
      <c r="FZ374" s="20"/>
      <c r="GA374" s="20"/>
      <c r="GB374" s="20"/>
      <c r="GC374" s="20"/>
      <c r="GD374" s="20"/>
      <c r="GE374" s="20"/>
      <c r="GF374" s="20"/>
      <c r="GG374" s="20"/>
      <c r="GH374" s="20"/>
      <c r="GI374" s="20"/>
      <c r="GJ374" s="20"/>
      <c r="GK374" s="20"/>
      <c r="GL374" s="20"/>
      <c r="GM374" s="20"/>
      <c r="GN374" s="20"/>
      <c r="GO374" s="20"/>
      <c r="GP374" s="20"/>
      <c r="GQ374" s="20"/>
      <c r="GR374" s="20"/>
      <c r="GS374" s="20"/>
      <c r="GT374" s="20"/>
      <c r="GU374" s="20"/>
      <c r="GV374" s="20"/>
      <c r="GW374" s="20"/>
      <c r="GX374" s="20"/>
      <c r="GY374" s="20"/>
      <c r="GZ374" s="20">
        <v>891.37</v>
      </c>
      <c r="HA374" s="20"/>
      <c r="HB374" s="20">
        <v>891.37</v>
      </c>
      <c r="HC374" s="20"/>
      <c r="HD374" s="20"/>
      <c r="HE374" s="20"/>
      <c r="HF374" s="20">
        <v>891.37</v>
      </c>
      <c r="HG374" s="20"/>
      <c r="HH374" s="20"/>
      <c r="HI374" s="20"/>
      <c r="HJ374" s="20"/>
      <c r="HK374" s="20"/>
      <c r="HL374" s="20">
        <v>891.37</v>
      </c>
      <c r="HM374" s="20"/>
      <c r="HN374" s="20">
        <v>891.37</v>
      </c>
      <c r="HO374" s="20"/>
      <c r="HP374" s="20"/>
      <c r="HQ374" s="20"/>
      <c r="HR374" s="20"/>
      <c r="HS374" s="20"/>
      <c r="HT374" s="20"/>
      <c r="HU374" s="20"/>
      <c r="HV374" s="20"/>
      <c r="HW374" s="20"/>
      <c r="HX374" s="20"/>
      <c r="HY374" s="20"/>
      <c r="HZ374" s="20"/>
      <c r="IA374" s="20"/>
      <c r="IB374" s="20"/>
      <c r="IC374" s="20"/>
      <c r="ID374" s="20"/>
      <c r="IE374" s="20"/>
      <c r="IF374" s="20"/>
      <c r="IG374" s="20"/>
      <c r="IH374" s="20"/>
      <c r="II374" s="20"/>
      <c r="IJ374" s="20"/>
      <c r="IK374" s="20"/>
      <c r="IL374" s="20"/>
      <c r="IM374" s="20"/>
      <c r="IN374" s="20"/>
      <c r="IO374" s="20"/>
      <c r="IP374" s="20"/>
      <c r="IQ374" s="20"/>
      <c r="IR374" s="20"/>
      <c r="IS374" s="20"/>
      <c r="IT374" s="20"/>
      <c r="IU374" s="20"/>
    </row>
    <row r="375" spans="1:255" x14ac:dyDescent="0.2">
      <c r="A375" s="71"/>
      <c r="B375" s="72"/>
      <c r="C375" s="72" t="s">
        <v>616</v>
      </c>
      <c r="D375" s="73" t="s">
        <v>617</v>
      </c>
      <c r="E375" s="74">
        <v>62.4</v>
      </c>
      <c r="F375" s="75"/>
      <c r="G375" s="76" t="s">
        <v>78</v>
      </c>
      <c r="H375" s="75">
        <v>65.52</v>
      </c>
      <c r="I375" s="88">
        <v>139.55760000000001</v>
      </c>
      <c r="J375" s="77"/>
      <c r="K375" s="78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  <c r="BG375" s="20"/>
      <c r="BH375" s="20"/>
      <c r="BI375" s="20"/>
      <c r="BJ375" s="20"/>
      <c r="BK375" s="20"/>
      <c r="BL375" s="20"/>
      <c r="BM375" s="20"/>
      <c r="BN375" s="20"/>
      <c r="BO375" s="20"/>
      <c r="BP375" s="20"/>
      <c r="BQ375" s="20"/>
      <c r="BR375" s="20"/>
      <c r="BS375" s="20"/>
      <c r="BT375" s="20"/>
      <c r="BU375" s="20"/>
      <c r="BV375" s="20"/>
      <c r="BW375" s="20"/>
      <c r="BX375" s="20"/>
      <c r="BY375" s="20"/>
      <c r="BZ375" s="20"/>
      <c r="CA375" s="20"/>
      <c r="CB375" s="20"/>
      <c r="CC375" s="20"/>
      <c r="CD375" s="20"/>
      <c r="CE375" s="20"/>
      <c r="CF375" s="20"/>
      <c r="CG375" s="20"/>
      <c r="CH375" s="20"/>
      <c r="CI375" s="20"/>
      <c r="CJ375" s="20"/>
      <c r="CK375" s="20"/>
      <c r="CL375" s="20"/>
      <c r="CM375" s="20"/>
      <c r="CN375" s="20"/>
      <c r="CO375" s="20"/>
      <c r="CP375" s="20"/>
      <c r="CQ375" s="20"/>
      <c r="CR375" s="20"/>
      <c r="CS375" s="20"/>
      <c r="CT375" s="20"/>
      <c r="CU375" s="20"/>
      <c r="CV375" s="20"/>
      <c r="CW375" s="20"/>
      <c r="CX375" s="20"/>
      <c r="CY375" s="20"/>
      <c r="CZ375" s="20"/>
      <c r="DA375" s="20"/>
      <c r="DB375" s="20"/>
      <c r="DC375" s="20"/>
      <c r="DD375" s="20"/>
      <c r="DE375" s="20"/>
      <c r="DF375" s="20"/>
      <c r="DG375" s="20"/>
      <c r="DH375" s="20"/>
      <c r="DI375" s="20"/>
      <c r="DJ375" s="20"/>
      <c r="DK375" s="20"/>
      <c r="DL375" s="20"/>
      <c r="DM375" s="20"/>
      <c r="DN375" s="20"/>
      <c r="DO375" s="20"/>
      <c r="DP375" s="20"/>
      <c r="DQ375" s="20"/>
      <c r="DR375" s="20"/>
      <c r="DS375" s="20"/>
      <c r="DT375" s="20"/>
      <c r="DU375" s="20"/>
      <c r="DV375" s="20"/>
      <c r="DW375" s="20"/>
      <c r="DX375" s="20"/>
      <c r="DY375" s="20"/>
      <c r="DZ375" s="20"/>
      <c r="EA375" s="20"/>
      <c r="EB375" s="20"/>
      <c r="EC375" s="20"/>
      <c r="ED375" s="20"/>
      <c r="EE375" s="20"/>
      <c r="EF375" s="20"/>
      <c r="EG375" s="20"/>
      <c r="EH375" s="20"/>
      <c r="EI375" s="20"/>
      <c r="EJ375" s="20"/>
      <c r="EK375" s="20"/>
      <c r="EL375" s="20"/>
      <c r="EM375" s="20"/>
      <c r="EN375" s="20"/>
      <c r="EO375" s="20"/>
      <c r="EP375" s="20"/>
      <c r="EQ375" s="20"/>
      <c r="ER375" s="20"/>
      <c r="ES375" s="20"/>
      <c r="ET375" s="20"/>
      <c r="EU375" s="20"/>
      <c r="EV375" s="20"/>
      <c r="EW375" s="20"/>
      <c r="EX375" s="20"/>
      <c r="EY375" s="20"/>
      <c r="EZ375" s="20"/>
      <c r="FA375" s="20"/>
      <c r="FB375" s="20"/>
      <c r="FC375" s="20"/>
      <c r="FD375" s="20"/>
      <c r="FE375" s="20"/>
      <c r="FF375" s="20"/>
      <c r="FG375" s="20"/>
      <c r="FH375" s="20"/>
      <c r="FI375" s="20"/>
      <c r="FJ375" s="20"/>
      <c r="FK375" s="20"/>
      <c r="FL375" s="20"/>
      <c r="FM375" s="20"/>
      <c r="FN375" s="20"/>
      <c r="FO375" s="20"/>
      <c r="FP375" s="20"/>
      <c r="FQ375" s="20"/>
      <c r="FR375" s="20"/>
      <c r="FS375" s="20"/>
      <c r="FT375" s="20"/>
      <c r="FU375" s="20"/>
      <c r="FV375" s="20"/>
      <c r="FW375" s="20"/>
      <c r="FX375" s="20"/>
      <c r="FY375" s="20"/>
      <c r="FZ375" s="20"/>
      <c r="GA375" s="20"/>
      <c r="GB375" s="20"/>
      <c r="GC375" s="20"/>
      <c r="GD375" s="20"/>
      <c r="GE375" s="20"/>
      <c r="GF375" s="20"/>
      <c r="GG375" s="20"/>
      <c r="GH375" s="20"/>
      <c r="GI375" s="20"/>
      <c r="GJ375" s="20"/>
      <c r="GK375" s="20"/>
      <c r="GL375" s="20"/>
      <c r="GM375" s="20"/>
      <c r="GN375" s="20"/>
      <c r="GO375" s="20"/>
      <c r="GP375" s="20"/>
      <c r="GQ375" s="20"/>
      <c r="GR375" s="20"/>
      <c r="GS375" s="20"/>
      <c r="GT375" s="20"/>
      <c r="GU375" s="20"/>
      <c r="GV375" s="20"/>
      <c r="GW375" s="20"/>
      <c r="GX375" s="20"/>
      <c r="GY375" s="20"/>
      <c r="GZ375" s="20"/>
      <c r="HA375" s="20"/>
      <c r="HB375" s="20"/>
      <c r="HC375" s="20"/>
      <c r="HD375" s="20"/>
      <c r="HE375" s="20"/>
      <c r="HF375" s="20"/>
      <c r="HG375" s="20"/>
      <c r="HH375" s="20"/>
      <c r="HI375" s="20"/>
      <c r="HJ375" s="20"/>
      <c r="HK375" s="20"/>
      <c r="HL375" s="20"/>
      <c r="HM375" s="20"/>
      <c r="HN375" s="20"/>
      <c r="HO375" s="20"/>
      <c r="HP375" s="20"/>
      <c r="HQ375" s="20"/>
      <c r="HR375" s="20"/>
      <c r="HS375" s="20"/>
      <c r="HT375" s="20"/>
      <c r="HU375" s="20"/>
      <c r="HV375" s="20"/>
      <c r="HW375" s="20"/>
      <c r="HX375" s="20"/>
      <c r="HY375" s="20"/>
      <c r="HZ375" s="20"/>
      <c r="IA375" s="20"/>
      <c r="IB375" s="20"/>
      <c r="IC375" s="20"/>
      <c r="ID375" s="20"/>
      <c r="IE375" s="20"/>
      <c r="IF375" s="20"/>
      <c r="IG375" s="20"/>
      <c r="IH375" s="20"/>
      <c r="II375" s="20"/>
      <c r="IJ375" s="20"/>
      <c r="IK375" s="20"/>
      <c r="IL375" s="20"/>
      <c r="IM375" s="20"/>
      <c r="IN375" s="20"/>
      <c r="IO375" s="20"/>
      <c r="IP375" s="20"/>
      <c r="IQ375" s="20"/>
      <c r="IR375" s="20"/>
      <c r="IS375" s="20"/>
      <c r="IT375" s="20"/>
      <c r="IU375" s="20"/>
    </row>
    <row r="376" spans="1:255" ht="24" x14ac:dyDescent="0.2">
      <c r="A376" s="133" t="s">
        <v>258</v>
      </c>
      <c r="B376" s="134" t="s">
        <v>35</v>
      </c>
      <c r="C376" s="135" t="s">
        <v>123</v>
      </c>
      <c r="D376" s="136" t="s">
        <v>52</v>
      </c>
      <c r="E376" s="137">
        <v>213</v>
      </c>
      <c r="F376" s="109">
        <v>1439.76</v>
      </c>
      <c r="G376" s="65"/>
      <c r="H376" s="109">
        <v>1439.76</v>
      </c>
      <c r="I376" s="138">
        <v>33662.9</v>
      </c>
      <c r="J376" s="66">
        <v>9.11</v>
      </c>
      <c r="K376" s="139">
        <v>306669</v>
      </c>
      <c r="L376" s="20"/>
      <c r="M376" s="20"/>
      <c r="N376" s="20"/>
      <c r="O376" s="20"/>
      <c r="P376" s="20"/>
      <c r="Q376" s="20"/>
      <c r="R376" s="20"/>
      <c r="S376" s="20"/>
      <c r="T376" s="20">
        <v>33662.9</v>
      </c>
      <c r="U376" s="20">
        <v>306669</v>
      </c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  <c r="BG376" s="20"/>
      <c r="BH376" s="20"/>
      <c r="BI376" s="20"/>
      <c r="BJ376" s="20"/>
      <c r="BK376" s="20"/>
      <c r="BL376" s="20"/>
      <c r="BM376" s="20"/>
      <c r="BN376" s="20"/>
      <c r="BO376" s="20"/>
      <c r="BP376" s="20"/>
      <c r="BQ376" s="20"/>
      <c r="BR376" s="20"/>
      <c r="BS376" s="20"/>
      <c r="BT376" s="20"/>
      <c r="BU376" s="20"/>
      <c r="BV376" s="20"/>
      <c r="BW376" s="20"/>
      <c r="BX376" s="20"/>
      <c r="BY376" s="20"/>
      <c r="BZ376" s="20"/>
      <c r="CA376" s="20"/>
      <c r="CB376" s="20"/>
      <c r="CC376" s="20"/>
      <c r="CD376" s="20"/>
      <c r="CE376" s="20"/>
      <c r="CF376" s="20"/>
      <c r="CG376" s="20"/>
      <c r="CH376" s="20"/>
      <c r="CI376" s="20"/>
      <c r="CJ376" s="20"/>
      <c r="CK376" s="20"/>
      <c r="CL376" s="20"/>
      <c r="CM376" s="20"/>
      <c r="CN376" s="20"/>
      <c r="CO376" s="20"/>
      <c r="CP376" s="20"/>
      <c r="CQ376" s="20"/>
      <c r="CR376" s="20"/>
      <c r="CS376" s="20"/>
      <c r="CT376" s="20"/>
      <c r="CU376" s="20"/>
      <c r="CV376" s="20">
        <v>1</v>
      </c>
      <c r="CW376" s="20"/>
      <c r="CX376" s="20"/>
      <c r="CY376" s="20"/>
      <c r="CZ376" s="20"/>
      <c r="DA376" s="20"/>
      <c r="DB376" s="20"/>
      <c r="DC376" s="20"/>
      <c r="DD376" s="20"/>
      <c r="DE376" s="20">
        <v>306669</v>
      </c>
      <c r="DF376" s="20"/>
      <c r="DG376" s="20"/>
      <c r="DH376" s="20"/>
      <c r="DI376" s="20"/>
      <c r="DJ376" s="20"/>
      <c r="DK376" s="20">
        <v>33662.9</v>
      </c>
      <c r="DL376" s="20"/>
      <c r="DM376" s="20">
        <v>306669</v>
      </c>
      <c r="DN376" s="20"/>
      <c r="DO376" s="20"/>
      <c r="DP376" s="20"/>
      <c r="DQ376" s="20"/>
      <c r="DR376" s="20"/>
      <c r="DS376" s="20"/>
      <c r="DT376" s="20"/>
      <c r="DU376" s="20"/>
      <c r="DV376" s="20"/>
      <c r="DW376" s="20"/>
      <c r="DX376" s="20"/>
      <c r="DY376" s="20"/>
      <c r="DZ376" s="20"/>
      <c r="EA376" s="20"/>
      <c r="EB376" s="20"/>
      <c r="EC376" s="20"/>
      <c r="ED376" s="20"/>
      <c r="EE376" s="20"/>
      <c r="EF376" s="20"/>
      <c r="EG376" s="20"/>
      <c r="EH376" s="20"/>
      <c r="EI376" s="20"/>
      <c r="EJ376" s="20"/>
      <c r="EK376" s="20"/>
      <c r="EL376" s="20"/>
      <c r="EM376" s="20"/>
      <c r="EN376" s="20"/>
      <c r="EO376" s="20"/>
      <c r="EP376" s="20"/>
      <c r="EQ376" s="20"/>
      <c r="ER376" s="20"/>
      <c r="ES376" s="20"/>
      <c r="ET376" s="20"/>
      <c r="EU376" s="20"/>
      <c r="EV376" s="20"/>
      <c r="EW376" s="20"/>
      <c r="EX376" s="20"/>
      <c r="EY376" s="20"/>
      <c r="EZ376" s="20"/>
      <c r="FA376" s="20"/>
      <c r="FB376" s="20"/>
      <c r="FC376" s="20"/>
      <c r="FD376" s="20"/>
      <c r="FE376" s="20"/>
      <c r="FF376" s="20"/>
      <c r="FG376" s="20"/>
      <c r="FH376" s="20"/>
      <c r="FI376" s="20"/>
      <c r="FJ376" s="20"/>
      <c r="FK376" s="20"/>
      <c r="FL376" s="20"/>
      <c r="FM376" s="20"/>
      <c r="FN376" s="20"/>
      <c r="FO376" s="20"/>
      <c r="FP376" s="20"/>
      <c r="FQ376" s="20"/>
      <c r="FR376" s="20"/>
      <c r="FS376" s="20"/>
      <c r="FT376" s="20"/>
      <c r="FU376" s="20"/>
      <c r="FV376" s="20"/>
      <c r="FW376" s="20"/>
      <c r="FX376" s="20"/>
      <c r="FY376" s="20"/>
      <c r="FZ376" s="20"/>
      <c r="GA376" s="20"/>
      <c r="GB376" s="20"/>
      <c r="GC376" s="20"/>
      <c r="GD376" s="20"/>
      <c r="GE376" s="20"/>
      <c r="GF376" s="20"/>
      <c r="GG376" s="20"/>
      <c r="GH376" s="20"/>
      <c r="GI376" s="20"/>
      <c r="GJ376" s="20">
        <v>33662.9</v>
      </c>
      <c r="GK376" s="20"/>
      <c r="GL376" s="20"/>
      <c r="GM376" s="20"/>
      <c r="GN376" s="20">
        <v>33662.9</v>
      </c>
      <c r="GO376" s="20"/>
      <c r="GP376" s="20">
        <v>33662.9</v>
      </c>
      <c r="GQ376" s="20">
        <v>33662.9</v>
      </c>
      <c r="GR376" s="20"/>
      <c r="GS376" s="20">
        <v>33662.9</v>
      </c>
      <c r="GT376" s="20"/>
      <c r="GU376" s="20"/>
      <c r="GV376" s="20"/>
      <c r="GW376" s="20"/>
      <c r="GX376" s="20"/>
      <c r="GY376" s="20"/>
      <c r="GZ376" s="20"/>
      <c r="HA376" s="20"/>
      <c r="HB376" s="20">
        <v>33662.9</v>
      </c>
      <c r="HC376" s="20"/>
      <c r="HD376" s="20"/>
      <c r="HE376" s="20"/>
      <c r="HF376" s="20">
        <v>33662.9</v>
      </c>
      <c r="HG376" s="20"/>
      <c r="HH376" s="20"/>
      <c r="HI376" s="20"/>
      <c r="HJ376" s="20"/>
      <c r="HK376" s="20"/>
      <c r="HL376" s="20">
        <v>33662.9</v>
      </c>
      <c r="HM376" s="20"/>
      <c r="HN376" s="20">
        <v>33662.9</v>
      </c>
      <c r="HO376" s="20"/>
      <c r="HP376" s="20"/>
      <c r="HQ376" s="20"/>
      <c r="HR376" s="20"/>
      <c r="HS376" s="20"/>
      <c r="HT376" s="20"/>
      <c r="HU376" s="20"/>
      <c r="HV376" s="20"/>
      <c r="HW376" s="20"/>
      <c r="HX376" s="20"/>
      <c r="HY376" s="20">
        <v>33662.9</v>
      </c>
      <c r="HZ376" s="20"/>
      <c r="IA376" s="20"/>
      <c r="IB376" s="20"/>
      <c r="IC376" s="20"/>
      <c r="ID376" s="20"/>
      <c r="IE376" s="20"/>
      <c r="IF376" s="20"/>
      <c r="IG376" s="20"/>
      <c r="IH376" s="20"/>
      <c r="II376" s="20"/>
      <c r="IJ376" s="20"/>
      <c r="IK376" s="20"/>
      <c r="IL376" s="20"/>
      <c r="IM376" s="20"/>
      <c r="IN376" s="20"/>
      <c r="IO376" s="20"/>
      <c r="IP376" s="20"/>
      <c r="IQ376" s="20"/>
      <c r="IR376" s="20"/>
      <c r="IS376" s="20"/>
      <c r="IT376" s="20"/>
      <c r="IU376" s="20"/>
    </row>
    <row r="377" spans="1:255" x14ac:dyDescent="0.2">
      <c r="A377" s="89"/>
      <c r="B377" s="103" t="s">
        <v>619</v>
      </c>
      <c r="C377" s="103" t="s">
        <v>645</v>
      </c>
      <c r="D377" s="29"/>
      <c r="E377" s="29"/>
      <c r="F377" s="29"/>
      <c r="G377" s="29"/>
      <c r="H377" s="29"/>
      <c r="I377" s="29"/>
      <c r="J377" s="29"/>
      <c r="K377" s="90"/>
    </row>
    <row r="378" spans="1:255" ht="13.5" thickBot="1" x14ac:dyDescent="0.25">
      <c r="A378" s="140"/>
      <c r="B378" s="141"/>
      <c r="C378" s="141" t="s">
        <v>632</v>
      </c>
      <c r="D378" s="141"/>
      <c r="E378" s="141"/>
      <c r="F378" s="141"/>
      <c r="G378" s="141"/>
      <c r="H378" s="191">
        <v>34872.42</v>
      </c>
      <c r="I378" s="192"/>
      <c r="J378" s="191">
        <v>317688</v>
      </c>
      <c r="K378" s="193"/>
      <c r="L378" s="132"/>
      <c r="M378" s="132"/>
      <c r="N378" s="132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  <c r="BG378" s="20"/>
      <c r="BH378" s="20"/>
      <c r="BI378" s="20"/>
      <c r="BJ378" s="20"/>
      <c r="BK378" s="20"/>
      <c r="BL378" s="20"/>
      <c r="BM378" s="20"/>
      <c r="BN378" s="20"/>
      <c r="BO378" s="20"/>
      <c r="BP378" s="20"/>
      <c r="BQ378" s="20"/>
      <c r="BR378" s="20"/>
      <c r="BS378" s="20"/>
      <c r="BT378" s="20"/>
      <c r="BU378" s="20"/>
      <c r="BV378" s="20"/>
      <c r="BW378" s="20"/>
      <c r="BX378" s="20"/>
      <c r="BY378" s="20"/>
      <c r="BZ378" s="20"/>
      <c r="CA378" s="20"/>
      <c r="CB378" s="20"/>
      <c r="CC378" s="20"/>
      <c r="CD378" s="20"/>
      <c r="CE378" s="20"/>
      <c r="CF378" s="20"/>
      <c r="CG378" s="20"/>
      <c r="CH378" s="20"/>
      <c r="CI378" s="20"/>
      <c r="CJ378" s="20"/>
      <c r="CK378" s="20"/>
      <c r="CL378" s="20"/>
      <c r="CM378" s="20"/>
      <c r="CN378" s="20"/>
      <c r="CO378" s="20"/>
      <c r="CP378" s="20"/>
      <c r="CQ378" s="20"/>
      <c r="CR378" s="20"/>
      <c r="CS378" s="20"/>
      <c r="CT378" s="20"/>
      <c r="CU378" s="20"/>
      <c r="CV378" s="20"/>
      <c r="CW378" s="20"/>
      <c r="CX378" s="20"/>
      <c r="CY378" s="20"/>
      <c r="CZ378" s="20"/>
      <c r="DA378" s="20"/>
      <c r="DB378" s="20"/>
      <c r="DC378" s="20"/>
      <c r="DD378" s="20"/>
      <c r="DE378" s="20"/>
      <c r="DF378" s="20"/>
      <c r="DG378" s="20"/>
      <c r="DH378" s="20"/>
      <c r="DI378" s="20"/>
      <c r="DJ378" s="20"/>
      <c r="DK378" s="20"/>
      <c r="DL378" s="20"/>
      <c r="DM378" s="20"/>
      <c r="DN378" s="20"/>
      <c r="DO378" s="20"/>
      <c r="DP378" s="20"/>
      <c r="DQ378" s="20"/>
      <c r="DR378" s="20"/>
      <c r="DS378" s="20"/>
      <c r="DT378" s="20"/>
      <c r="DU378" s="20"/>
      <c r="DV378" s="20"/>
      <c r="DW378" s="20"/>
      <c r="DX378" s="20"/>
      <c r="DY378" s="20"/>
      <c r="DZ378" s="20"/>
      <c r="EA378" s="20"/>
      <c r="EB378" s="20"/>
      <c r="EC378" s="20"/>
      <c r="ED378" s="20"/>
      <c r="EE378" s="20"/>
      <c r="EF378" s="20"/>
      <c r="EG378" s="20"/>
      <c r="EH378" s="20"/>
      <c r="EI378" s="20"/>
      <c r="EJ378" s="20"/>
      <c r="EK378" s="20"/>
      <c r="EL378" s="20"/>
      <c r="EM378" s="20"/>
      <c r="EN378" s="20"/>
      <c r="EO378" s="20"/>
      <c r="EP378" s="20"/>
      <c r="EQ378" s="20"/>
      <c r="ER378" s="20"/>
      <c r="ES378" s="20"/>
      <c r="ET378" s="20"/>
      <c r="EU378" s="20"/>
      <c r="EV378" s="20"/>
      <c r="EW378" s="20"/>
      <c r="EX378" s="20"/>
      <c r="EY378" s="20"/>
      <c r="EZ378" s="20"/>
      <c r="FA378" s="20"/>
      <c r="FB378" s="20"/>
      <c r="FC378" s="20"/>
      <c r="FD378" s="20"/>
      <c r="FE378" s="20"/>
      <c r="FF378" s="20"/>
      <c r="FG378" s="20"/>
      <c r="FH378" s="20"/>
      <c r="FI378" s="20"/>
      <c r="FJ378" s="20"/>
      <c r="FK378" s="20"/>
      <c r="FL378" s="20"/>
      <c r="FM378" s="20"/>
      <c r="FN378" s="20"/>
      <c r="FO378" s="20"/>
      <c r="FP378" s="20"/>
      <c r="FQ378" s="20"/>
      <c r="FR378" s="20"/>
      <c r="FS378" s="20"/>
      <c r="FT378" s="20"/>
      <c r="FU378" s="20"/>
      <c r="FV378" s="20"/>
      <c r="FW378" s="20"/>
      <c r="FX378" s="20"/>
      <c r="FY378" s="20"/>
      <c r="FZ378" s="20"/>
      <c r="GA378" s="20"/>
      <c r="GB378" s="20"/>
      <c r="GC378" s="20"/>
      <c r="GD378" s="20"/>
      <c r="GE378" s="20"/>
      <c r="GF378" s="20"/>
      <c r="GG378" s="20"/>
      <c r="GH378" s="20"/>
      <c r="GI378" s="20"/>
      <c r="GJ378" s="20"/>
      <c r="GK378" s="20"/>
      <c r="GL378" s="20"/>
      <c r="GM378" s="20"/>
      <c r="GN378" s="20"/>
      <c r="GO378" s="20"/>
      <c r="GP378" s="20"/>
      <c r="GQ378" s="20"/>
      <c r="GR378" s="20"/>
      <c r="GS378" s="20"/>
      <c r="GT378" s="20"/>
      <c r="GU378" s="20"/>
      <c r="GV378" s="20"/>
      <c r="GW378" s="20"/>
      <c r="GX378" s="20"/>
      <c r="GY378" s="20"/>
      <c r="GZ378" s="20"/>
      <c r="HA378" s="20"/>
      <c r="HB378" s="20"/>
      <c r="HC378" s="20"/>
      <c r="HD378" s="20"/>
      <c r="HE378" s="20"/>
      <c r="HF378" s="20"/>
      <c r="HG378" s="20"/>
      <c r="HH378" s="20"/>
      <c r="HI378" s="20"/>
      <c r="HJ378" s="20"/>
      <c r="HK378" s="20"/>
      <c r="HL378" s="20"/>
      <c r="HM378" s="20"/>
      <c r="HN378" s="20"/>
      <c r="HO378" s="20"/>
      <c r="HP378" s="20"/>
      <c r="HQ378" s="20"/>
      <c r="HR378" s="20"/>
      <c r="HS378" s="20"/>
      <c r="HT378" s="20"/>
      <c r="HU378" s="20"/>
      <c r="HV378" s="20"/>
      <c r="HW378" s="20"/>
      <c r="HX378" s="20"/>
      <c r="HY378" s="20"/>
      <c r="HZ378" s="20"/>
      <c r="IA378" s="20"/>
      <c r="IB378" s="20"/>
      <c r="IC378" s="20"/>
      <c r="ID378" s="20"/>
      <c r="IE378" s="20"/>
      <c r="IF378" s="20"/>
      <c r="IG378" s="20"/>
      <c r="IH378" s="20"/>
      <c r="II378" s="20"/>
      <c r="IJ378" s="20"/>
      <c r="IK378" s="20"/>
      <c r="IL378" s="20"/>
      <c r="IM378" s="20"/>
      <c r="IN378" s="20"/>
      <c r="IO378" s="20"/>
      <c r="IP378" s="20"/>
      <c r="IQ378" s="20"/>
      <c r="IR378" s="20"/>
      <c r="IS378" s="20"/>
      <c r="IT378" s="20"/>
      <c r="IU378" s="20"/>
    </row>
    <row r="379" spans="1:255" x14ac:dyDescent="0.2">
      <c r="A379" s="113"/>
      <c r="B379" s="112"/>
      <c r="C379" s="112" t="s">
        <v>622</v>
      </c>
      <c r="D379" s="112"/>
      <c r="E379" s="112"/>
      <c r="F379" s="112"/>
      <c r="G379" s="112"/>
      <c r="H379" s="185">
        <v>38689.35</v>
      </c>
      <c r="I379" s="186"/>
      <c r="J379" s="185">
        <v>440952</v>
      </c>
      <c r="K379" s="187"/>
      <c r="O379" s="20"/>
      <c r="P379" s="20"/>
      <c r="Q379" s="20"/>
      <c r="R379" s="20">
        <v>38689.35</v>
      </c>
      <c r="S379" s="20">
        <v>440952</v>
      </c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  <c r="BG379" s="20"/>
      <c r="BH379" s="20"/>
      <c r="BI379" s="20"/>
      <c r="BJ379" s="20"/>
      <c r="BK379" s="20"/>
      <c r="BL379" s="20"/>
      <c r="BM379" s="20"/>
      <c r="BN379" s="20"/>
      <c r="BO379" s="20"/>
      <c r="BP379" s="20"/>
      <c r="BQ379" s="20"/>
      <c r="BR379" s="20"/>
      <c r="BS379" s="20"/>
      <c r="BT379" s="20"/>
      <c r="BU379" s="20"/>
      <c r="BV379" s="20"/>
      <c r="BW379" s="20"/>
      <c r="BX379" s="20"/>
      <c r="BY379" s="20"/>
      <c r="BZ379" s="20"/>
      <c r="CA379" s="20"/>
      <c r="CB379" s="20"/>
      <c r="CC379" s="20"/>
      <c r="CD379" s="20"/>
      <c r="CE379" s="20"/>
      <c r="CF379" s="20"/>
      <c r="CG379" s="20"/>
      <c r="CH379" s="20"/>
      <c r="CI379" s="20"/>
      <c r="CJ379" s="20"/>
      <c r="CK379" s="20"/>
      <c r="CL379" s="20"/>
      <c r="CM379" s="20"/>
      <c r="CN379" s="20"/>
      <c r="CO379" s="20"/>
      <c r="CP379" s="20"/>
      <c r="CQ379" s="20"/>
      <c r="CR379" s="20"/>
      <c r="CS379" s="20"/>
      <c r="CT379" s="20"/>
      <c r="CU379" s="20"/>
      <c r="CV379" s="20"/>
      <c r="CW379" s="20"/>
      <c r="CX379" s="20"/>
      <c r="CY379" s="20"/>
      <c r="CZ379" s="20"/>
      <c r="DA379" s="20"/>
      <c r="DB379" s="20"/>
      <c r="DC379" s="20"/>
      <c r="DD379" s="20"/>
      <c r="DE379" s="20"/>
      <c r="DF379" s="20"/>
      <c r="DG379" s="20"/>
      <c r="DH379" s="20"/>
      <c r="DI379" s="20"/>
      <c r="DJ379" s="20"/>
      <c r="DK379" s="20"/>
      <c r="DL379" s="20"/>
      <c r="DM379" s="20"/>
      <c r="DN379" s="20"/>
      <c r="DO379" s="20"/>
      <c r="DP379" s="20"/>
      <c r="DQ379" s="20"/>
      <c r="DR379" s="20"/>
      <c r="DS379" s="20"/>
      <c r="DT379" s="20"/>
      <c r="DU379" s="20"/>
      <c r="DV379" s="20"/>
      <c r="DW379" s="20"/>
      <c r="DX379" s="20"/>
      <c r="DY379" s="20"/>
      <c r="DZ379" s="20"/>
      <c r="EA379" s="20"/>
      <c r="EB379" s="20"/>
      <c r="EC379" s="20"/>
      <c r="ED379" s="20"/>
      <c r="EE379" s="20"/>
      <c r="EF379" s="20"/>
      <c r="EG379" s="20"/>
      <c r="EH379" s="20"/>
      <c r="EI379" s="20"/>
      <c r="EJ379" s="20"/>
      <c r="EK379" s="20"/>
      <c r="EL379" s="20"/>
      <c r="EM379" s="20"/>
      <c r="EN379" s="20"/>
      <c r="EO379" s="20"/>
      <c r="EP379" s="20"/>
      <c r="EQ379" s="20"/>
      <c r="ER379" s="20"/>
      <c r="ES379" s="20"/>
      <c r="ET379" s="20"/>
      <c r="EU379" s="20"/>
      <c r="EV379" s="20"/>
      <c r="EW379" s="20"/>
      <c r="EX379" s="20"/>
      <c r="EY379" s="20"/>
      <c r="EZ379" s="20"/>
      <c r="FA379" s="20"/>
      <c r="FB379" s="20"/>
      <c r="FC379" s="20"/>
      <c r="FD379" s="20"/>
      <c r="FE379" s="20"/>
      <c r="FF379" s="20"/>
      <c r="FG379" s="20"/>
      <c r="FH379" s="20"/>
      <c r="FI379" s="20"/>
      <c r="FJ379" s="20"/>
      <c r="FK379" s="20"/>
      <c r="FL379" s="20"/>
      <c r="FM379" s="20"/>
      <c r="FN379" s="20"/>
      <c r="FO379" s="20"/>
      <c r="FP379" s="20"/>
      <c r="FQ379" s="20"/>
      <c r="FR379" s="20"/>
      <c r="FS379" s="20"/>
      <c r="FT379" s="20"/>
      <c r="FU379" s="20"/>
      <c r="FV379" s="20"/>
      <c r="FW379" s="20"/>
      <c r="FX379" s="20"/>
      <c r="FY379" s="20"/>
      <c r="FZ379" s="20"/>
      <c r="GA379" s="20"/>
      <c r="GB379" s="20"/>
      <c r="GC379" s="20"/>
      <c r="GD379" s="20"/>
      <c r="GE379" s="20"/>
      <c r="GF379" s="20"/>
      <c r="GG379" s="20"/>
      <c r="GH379" s="20"/>
      <c r="GI379" s="20"/>
      <c r="GJ379" s="20"/>
      <c r="GK379" s="20"/>
      <c r="GL379" s="20"/>
      <c r="GM379" s="20"/>
      <c r="GN379" s="20"/>
      <c r="GO379" s="20"/>
      <c r="GP379" s="20"/>
      <c r="GQ379" s="20"/>
      <c r="GR379" s="20"/>
      <c r="GS379" s="20"/>
      <c r="GT379" s="20"/>
      <c r="GU379" s="20"/>
      <c r="GV379" s="20"/>
      <c r="GW379" s="20"/>
      <c r="GX379" s="20"/>
      <c r="GY379" s="20"/>
      <c r="GZ379" s="20"/>
      <c r="HA379" s="20">
        <v>38689.35</v>
      </c>
      <c r="HB379" s="20"/>
      <c r="HC379" s="20"/>
      <c r="HD379" s="20"/>
      <c r="HE379" s="20"/>
      <c r="HF379" s="20"/>
      <c r="HG379" s="20"/>
      <c r="HH379" s="20"/>
      <c r="HI379" s="20"/>
      <c r="HJ379" s="20"/>
      <c r="HK379" s="20"/>
      <c r="HL379" s="20"/>
      <c r="HM379" s="20"/>
      <c r="HN379" s="20"/>
      <c r="HO379" s="20"/>
      <c r="HP379" s="20"/>
      <c r="HQ379" s="20"/>
      <c r="HR379" s="20"/>
      <c r="HS379" s="20"/>
      <c r="HT379" s="20"/>
      <c r="HU379" s="20"/>
      <c r="HV379" s="20"/>
      <c r="HW379" s="20"/>
      <c r="HX379" s="20"/>
      <c r="HY379" s="20"/>
      <c r="HZ379" s="20"/>
      <c r="IA379" s="20"/>
      <c r="IB379" s="20"/>
      <c r="IC379" s="20"/>
      <c r="ID379" s="20"/>
      <c r="IE379" s="20"/>
      <c r="IF379" s="20"/>
      <c r="IG379" s="20"/>
      <c r="IH379" s="20"/>
      <c r="II379" s="20"/>
      <c r="IJ379" s="20"/>
      <c r="IK379" s="20"/>
      <c r="IL379" s="20"/>
      <c r="IM379" s="20"/>
      <c r="IN379" s="20"/>
      <c r="IO379" s="20"/>
      <c r="IP379" s="20"/>
      <c r="IQ379" s="20"/>
      <c r="IR379" s="20"/>
      <c r="IS379" s="20"/>
      <c r="IT379" s="20"/>
      <c r="IU379" s="20"/>
    </row>
    <row r="380" spans="1:255" x14ac:dyDescent="0.2">
      <c r="A380" s="70"/>
      <c r="B380" s="69"/>
      <c r="C380" s="69"/>
      <c r="D380" s="69"/>
      <c r="E380" s="69"/>
      <c r="F380" s="69"/>
      <c r="G380" s="69"/>
      <c r="H380" s="188"/>
      <c r="I380" s="189"/>
      <c r="J380" s="188"/>
      <c r="K380" s="190"/>
    </row>
    <row r="381" spans="1:255" ht="48" x14ac:dyDescent="0.2">
      <c r="A381" s="116">
        <v>19</v>
      </c>
      <c r="B381" s="123" t="s">
        <v>115</v>
      </c>
      <c r="C381" s="117" t="s">
        <v>643</v>
      </c>
      <c r="D381" s="118" t="s">
        <v>101</v>
      </c>
      <c r="E381" s="119">
        <v>3.266</v>
      </c>
      <c r="F381" s="120">
        <v>1206.1500000000001</v>
      </c>
      <c r="G381" s="124" t="s">
        <v>6</v>
      </c>
      <c r="H381" s="120"/>
      <c r="I381" s="121">
        <v>5852.6299999999992</v>
      </c>
      <c r="J381" s="97"/>
      <c r="K381" s="122">
        <v>189004</v>
      </c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  <c r="BG381" s="20"/>
      <c r="BH381" s="20"/>
      <c r="BI381" s="20"/>
      <c r="BJ381" s="20"/>
      <c r="BK381" s="20"/>
      <c r="BL381" s="20"/>
      <c r="BM381" s="20"/>
      <c r="BN381" s="20"/>
      <c r="BO381" s="20"/>
      <c r="BP381" s="20"/>
      <c r="BQ381" s="20"/>
      <c r="BR381" s="20"/>
      <c r="BS381" s="20"/>
      <c r="BT381" s="20"/>
      <c r="BU381" s="20"/>
      <c r="BV381" s="20"/>
      <c r="BW381" s="20"/>
      <c r="BX381" s="20"/>
      <c r="BY381" s="20"/>
      <c r="BZ381" s="20"/>
      <c r="CA381" s="20"/>
      <c r="CB381" s="20"/>
      <c r="CC381" s="20"/>
      <c r="CD381" s="20"/>
      <c r="CE381" s="20"/>
      <c r="CF381" s="20"/>
      <c r="CG381" s="20"/>
      <c r="CH381" s="20"/>
      <c r="CI381" s="20"/>
      <c r="CJ381" s="20"/>
      <c r="CK381" s="20"/>
      <c r="CL381" s="20"/>
      <c r="CM381" s="20"/>
      <c r="CN381" s="20"/>
      <c r="CO381" s="20"/>
      <c r="CP381" s="20"/>
      <c r="CQ381" s="20"/>
      <c r="CR381" s="20"/>
      <c r="CS381" s="20"/>
      <c r="CT381" s="20"/>
      <c r="CU381" s="20"/>
      <c r="CV381" s="20"/>
      <c r="CW381" s="20"/>
      <c r="CX381" s="20"/>
      <c r="CY381" s="20"/>
      <c r="CZ381" s="20"/>
      <c r="DA381" s="20"/>
      <c r="DB381" s="20"/>
      <c r="DC381" s="20"/>
      <c r="DD381" s="20"/>
      <c r="DE381" s="20"/>
      <c r="DF381" s="20"/>
      <c r="DG381" s="20"/>
      <c r="DH381" s="20"/>
      <c r="DI381" s="20"/>
      <c r="DJ381" s="20"/>
      <c r="DK381" s="20"/>
      <c r="DL381" s="20"/>
      <c r="DM381" s="20"/>
      <c r="DN381" s="20"/>
      <c r="DO381" s="20"/>
      <c r="DP381" s="20"/>
      <c r="DQ381" s="20"/>
      <c r="DR381" s="20"/>
      <c r="DS381" s="20"/>
      <c r="DT381" s="20"/>
      <c r="DU381" s="20"/>
      <c r="DV381" s="20"/>
      <c r="DW381" s="20"/>
      <c r="DX381" s="20"/>
      <c r="DY381" s="20"/>
      <c r="DZ381" s="20"/>
      <c r="EA381" s="20"/>
      <c r="EB381" s="20"/>
      <c r="EC381" s="20"/>
      <c r="ED381" s="20"/>
      <c r="EE381" s="20"/>
      <c r="EF381" s="20"/>
      <c r="EG381" s="20"/>
      <c r="EH381" s="20"/>
      <c r="EI381" s="20"/>
      <c r="EJ381" s="20"/>
      <c r="EK381" s="20"/>
      <c r="EL381" s="20"/>
      <c r="EM381" s="20"/>
      <c r="EN381" s="20"/>
      <c r="EO381" s="20"/>
      <c r="EP381" s="20"/>
      <c r="EQ381" s="20"/>
      <c r="ER381" s="20"/>
      <c r="ES381" s="20"/>
      <c r="ET381" s="20"/>
      <c r="EU381" s="20"/>
      <c r="EV381" s="20"/>
      <c r="EW381" s="20"/>
      <c r="EX381" s="20"/>
      <c r="EY381" s="20"/>
      <c r="EZ381" s="20"/>
      <c r="FA381" s="20"/>
      <c r="FB381" s="20"/>
      <c r="FC381" s="20"/>
      <c r="FD381" s="20"/>
      <c r="FE381" s="20"/>
      <c r="FF381" s="20"/>
      <c r="FG381" s="20"/>
      <c r="FH381" s="20"/>
      <c r="FI381" s="20"/>
      <c r="FJ381" s="20"/>
      <c r="FK381" s="20"/>
      <c r="FL381" s="20"/>
      <c r="FM381" s="20"/>
      <c r="FN381" s="20"/>
      <c r="FO381" s="20"/>
      <c r="FP381" s="20"/>
      <c r="FQ381" s="20"/>
      <c r="FR381" s="20"/>
      <c r="FS381" s="20"/>
      <c r="FT381" s="20"/>
      <c r="FU381" s="20"/>
      <c r="FV381" s="20"/>
      <c r="FW381" s="20"/>
      <c r="FX381" s="20"/>
      <c r="FY381" s="20"/>
      <c r="FZ381" s="20"/>
      <c r="GA381" s="20"/>
      <c r="GB381" s="20"/>
      <c r="GC381" s="20"/>
      <c r="GD381" s="20"/>
      <c r="GE381" s="20"/>
      <c r="GF381" s="20"/>
      <c r="GG381" s="20"/>
      <c r="GH381" s="20"/>
      <c r="GI381" s="20"/>
      <c r="GJ381" s="20"/>
      <c r="GK381" s="20"/>
      <c r="GL381" s="20"/>
      <c r="GM381" s="20"/>
      <c r="GN381" s="20"/>
      <c r="GO381" s="20"/>
      <c r="GP381" s="20"/>
      <c r="GQ381" s="20"/>
      <c r="GR381" s="20"/>
      <c r="GS381" s="20"/>
      <c r="GT381" s="20"/>
      <c r="GU381" s="20"/>
      <c r="GV381" s="20"/>
      <c r="GW381" s="20"/>
      <c r="GX381" s="20"/>
      <c r="GY381" s="20"/>
      <c r="GZ381" s="20"/>
      <c r="HA381" s="20"/>
      <c r="HB381" s="20"/>
      <c r="HC381" s="20"/>
      <c r="HD381" s="20"/>
      <c r="HE381" s="20"/>
      <c r="HF381" s="20"/>
      <c r="HG381" s="20"/>
      <c r="HH381" s="20"/>
      <c r="HI381" s="20"/>
      <c r="HJ381" s="20"/>
      <c r="HK381" s="20"/>
      <c r="HL381" s="20"/>
      <c r="HM381" s="20"/>
      <c r="HN381" s="20"/>
      <c r="HO381" s="20"/>
      <c r="HP381" s="20"/>
      <c r="HQ381" s="20"/>
      <c r="HR381" s="20"/>
      <c r="HS381" s="20"/>
      <c r="HT381" s="20"/>
      <c r="HU381" s="20"/>
      <c r="HV381" s="20"/>
      <c r="HW381" s="20"/>
      <c r="HX381" s="20"/>
      <c r="HY381" s="20"/>
      <c r="HZ381" s="20"/>
      <c r="IA381" s="20"/>
      <c r="IB381" s="20"/>
      <c r="IC381" s="20"/>
      <c r="ID381" s="20"/>
      <c r="IE381" s="20"/>
      <c r="IF381" s="20"/>
      <c r="IG381" s="20"/>
      <c r="IH381" s="20"/>
      <c r="II381" s="20"/>
      <c r="IJ381" s="20"/>
      <c r="IK381" s="20"/>
      <c r="IL381" s="20"/>
      <c r="IM381" s="20"/>
      <c r="IN381" s="20"/>
      <c r="IO381" s="20"/>
      <c r="IP381" s="20"/>
      <c r="IQ381" s="20"/>
      <c r="IR381" s="20"/>
      <c r="IS381" s="20"/>
      <c r="IT381" s="20"/>
      <c r="IU381" s="20"/>
    </row>
    <row r="382" spans="1:255" x14ac:dyDescent="0.2">
      <c r="A382" s="60"/>
      <c r="B382" s="61"/>
      <c r="C382" s="61" t="s">
        <v>609</v>
      </c>
      <c r="D382" s="62"/>
      <c r="E382" s="63"/>
      <c r="F382" s="64">
        <v>545.38</v>
      </c>
      <c r="G382" s="65" t="s">
        <v>78</v>
      </c>
      <c r="H382" s="64">
        <v>572.65</v>
      </c>
      <c r="I382" s="64">
        <v>1870.27</v>
      </c>
      <c r="J382" s="66">
        <v>33.39</v>
      </c>
      <c r="K382" s="67">
        <v>62448</v>
      </c>
      <c r="O382" s="20"/>
      <c r="P382" s="20"/>
      <c r="Q382" s="20"/>
      <c r="R382" s="20"/>
      <c r="S382" s="20"/>
      <c r="T382" s="20">
        <v>1870.27</v>
      </c>
      <c r="U382" s="20">
        <v>62448</v>
      </c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  <c r="BG382" s="20"/>
      <c r="BH382" s="20"/>
      <c r="BI382" s="20"/>
      <c r="BJ382" s="20"/>
      <c r="BK382" s="20"/>
      <c r="BL382" s="20"/>
      <c r="BM382" s="20"/>
      <c r="BN382" s="20"/>
      <c r="BO382" s="20"/>
      <c r="BP382" s="20"/>
      <c r="BQ382" s="20"/>
      <c r="BR382" s="20"/>
      <c r="BS382" s="20"/>
      <c r="BT382" s="20"/>
      <c r="BU382" s="20"/>
      <c r="BV382" s="20"/>
      <c r="BW382" s="20"/>
      <c r="BX382" s="20"/>
      <c r="BY382" s="20"/>
      <c r="BZ382" s="20"/>
      <c r="CA382" s="20"/>
      <c r="CB382" s="20"/>
      <c r="CC382" s="20"/>
      <c r="CD382" s="20"/>
      <c r="CE382" s="20"/>
      <c r="CF382" s="20"/>
      <c r="CG382" s="20"/>
      <c r="CH382" s="20"/>
      <c r="CI382" s="20"/>
      <c r="CJ382" s="20"/>
      <c r="CK382" s="20"/>
      <c r="CL382" s="20"/>
      <c r="CM382" s="20"/>
      <c r="CN382" s="20"/>
      <c r="CO382" s="20"/>
      <c r="CP382" s="20"/>
      <c r="CQ382" s="20"/>
      <c r="CR382" s="20"/>
      <c r="CS382" s="20"/>
      <c r="CT382" s="20"/>
      <c r="CU382" s="20"/>
      <c r="CV382" s="20">
        <v>1</v>
      </c>
      <c r="CW382" s="20"/>
      <c r="CX382" s="20"/>
      <c r="CY382" s="20"/>
      <c r="CZ382" s="20"/>
      <c r="DA382" s="20"/>
      <c r="DB382" s="20"/>
      <c r="DC382" s="20"/>
      <c r="DD382" s="20"/>
      <c r="DE382" s="20"/>
      <c r="DF382" s="20"/>
      <c r="DG382" s="20">
        <v>62448</v>
      </c>
      <c r="DH382" s="20">
        <v>1</v>
      </c>
      <c r="DI382" s="20"/>
      <c r="DJ382" s="20"/>
      <c r="DK382" s="20"/>
      <c r="DL382" s="20"/>
      <c r="DM382" s="20"/>
      <c r="DN382" s="20"/>
      <c r="DO382" s="20"/>
      <c r="DP382" s="20"/>
      <c r="DQ382" s="20">
        <v>1870.27</v>
      </c>
      <c r="DR382" s="20"/>
      <c r="DS382" s="20">
        <v>62448</v>
      </c>
      <c r="DT382" s="20"/>
      <c r="DU382" s="20"/>
      <c r="DV382" s="20"/>
      <c r="DW382" s="20"/>
      <c r="DX382" s="20"/>
      <c r="DY382" s="20"/>
      <c r="DZ382" s="20"/>
      <c r="EA382" s="20"/>
      <c r="EB382" s="20"/>
      <c r="EC382" s="20"/>
      <c r="ED382" s="20"/>
      <c r="EE382" s="20"/>
      <c r="EF382" s="20"/>
      <c r="EG382" s="20"/>
      <c r="EH382" s="20"/>
      <c r="EI382" s="20"/>
      <c r="EJ382" s="20"/>
      <c r="EK382" s="20"/>
      <c r="EL382" s="20"/>
      <c r="EM382" s="20"/>
      <c r="EN382" s="20"/>
      <c r="EO382" s="20"/>
      <c r="EP382" s="20"/>
      <c r="EQ382" s="20"/>
      <c r="ER382" s="20"/>
      <c r="ES382" s="20"/>
      <c r="ET382" s="20"/>
      <c r="EU382" s="20"/>
      <c r="EV382" s="20"/>
      <c r="EW382" s="20"/>
      <c r="EX382" s="20"/>
      <c r="EY382" s="20"/>
      <c r="EZ382" s="20"/>
      <c r="FA382" s="20"/>
      <c r="FB382" s="20"/>
      <c r="FC382" s="20"/>
      <c r="FD382" s="20"/>
      <c r="FE382" s="20"/>
      <c r="FF382" s="20"/>
      <c r="FG382" s="20"/>
      <c r="FH382" s="20"/>
      <c r="FI382" s="20"/>
      <c r="FJ382" s="20"/>
      <c r="FK382" s="20"/>
      <c r="FL382" s="20"/>
      <c r="FM382" s="20"/>
      <c r="FN382" s="20"/>
      <c r="FO382" s="20"/>
      <c r="FP382" s="20"/>
      <c r="FQ382" s="20"/>
      <c r="FR382" s="20"/>
      <c r="FS382" s="20"/>
      <c r="FT382" s="20"/>
      <c r="FU382" s="20"/>
      <c r="FV382" s="20"/>
      <c r="FW382" s="20"/>
      <c r="FX382" s="20"/>
      <c r="FY382" s="20"/>
      <c r="FZ382" s="20"/>
      <c r="GA382" s="20"/>
      <c r="GB382" s="20"/>
      <c r="GC382" s="20"/>
      <c r="GD382" s="20"/>
      <c r="GE382" s="20"/>
      <c r="GF382" s="20"/>
      <c r="GG382" s="20"/>
      <c r="GH382" s="20"/>
      <c r="GI382" s="20"/>
      <c r="GJ382" s="20">
        <v>1870.27</v>
      </c>
      <c r="GK382" s="20">
        <v>1870.27</v>
      </c>
      <c r="GL382" s="20"/>
      <c r="GM382" s="20"/>
      <c r="GN382" s="20"/>
      <c r="GO382" s="20"/>
      <c r="GP382" s="20"/>
      <c r="GQ382" s="20"/>
      <c r="GR382" s="20"/>
      <c r="GS382" s="20"/>
      <c r="GT382" s="20"/>
      <c r="GU382" s="20"/>
      <c r="GV382" s="20"/>
      <c r="GW382" s="20"/>
      <c r="GX382" s="20"/>
      <c r="GY382" s="20"/>
      <c r="GZ382" s="20"/>
      <c r="HA382" s="20"/>
      <c r="HB382" s="20">
        <v>1870.27</v>
      </c>
      <c r="HC382" s="20"/>
      <c r="HD382" s="20"/>
      <c r="HE382" s="20"/>
      <c r="HF382" s="20">
        <v>1870.27</v>
      </c>
      <c r="HG382" s="20"/>
      <c r="HH382" s="20"/>
      <c r="HI382" s="20"/>
      <c r="HJ382" s="20"/>
      <c r="HK382" s="20"/>
      <c r="HL382" s="20">
        <v>1870.27</v>
      </c>
      <c r="HM382" s="20"/>
      <c r="HN382" s="20">
        <v>1870.27</v>
      </c>
      <c r="HO382" s="20"/>
      <c r="HP382" s="20"/>
      <c r="HQ382" s="20"/>
      <c r="HR382" s="20"/>
      <c r="HS382" s="20"/>
      <c r="HT382" s="20"/>
      <c r="HU382" s="20"/>
      <c r="HV382" s="20"/>
      <c r="HW382" s="20"/>
      <c r="HX382" s="20">
        <v>1870.27</v>
      </c>
      <c r="HY382" s="20"/>
      <c r="HZ382" s="20"/>
      <c r="IA382" s="20"/>
      <c r="IB382" s="20"/>
      <c r="IC382" s="20"/>
      <c r="ID382" s="20"/>
      <c r="IE382" s="20"/>
      <c r="IF382" s="20"/>
      <c r="IG382" s="20"/>
      <c r="IH382" s="20"/>
      <c r="II382" s="20"/>
      <c r="IJ382" s="20"/>
      <c r="IK382" s="20"/>
      <c r="IL382" s="20"/>
      <c r="IM382" s="20"/>
      <c r="IN382" s="20"/>
      <c r="IO382" s="20"/>
      <c r="IP382" s="20"/>
      <c r="IQ382" s="20"/>
      <c r="IR382" s="20"/>
      <c r="IS382" s="20"/>
      <c r="IT382" s="20"/>
      <c r="IU382" s="20"/>
    </row>
    <row r="383" spans="1:255" x14ac:dyDescent="0.2">
      <c r="A383" s="71"/>
      <c r="B383" s="72"/>
      <c r="C383" s="72" t="s">
        <v>610</v>
      </c>
      <c r="D383" s="73"/>
      <c r="E383" s="74"/>
      <c r="F383" s="75">
        <v>92.92</v>
      </c>
      <c r="G383" s="76" t="s">
        <v>78</v>
      </c>
      <c r="H383" s="75">
        <v>97.57</v>
      </c>
      <c r="I383" s="75">
        <v>318.66000000000003</v>
      </c>
      <c r="J383" s="77">
        <v>13.26</v>
      </c>
      <c r="K383" s="78">
        <v>4225</v>
      </c>
      <c r="O383" s="20"/>
      <c r="P383" s="20"/>
      <c r="Q383" s="20"/>
      <c r="R383" s="20"/>
      <c r="S383" s="20"/>
      <c r="T383" s="20">
        <v>318.66000000000003</v>
      </c>
      <c r="U383" s="20">
        <v>4225</v>
      </c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  <c r="BG383" s="20"/>
      <c r="BH383" s="20"/>
      <c r="BI383" s="20"/>
      <c r="BJ383" s="20"/>
      <c r="BK383" s="20"/>
      <c r="BL383" s="20"/>
      <c r="BM383" s="20"/>
      <c r="BN383" s="20"/>
      <c r="BO383" s="20"/>
      <c r="BP383" s="20"/>
      <c r="BQ383" s="20"/>
      <c r="BR383" s="20"/>
      <c r="BS383" s="20"/>
      <c r="BT383" s="20"/>
      <c r="BU383" s="20"/>
      <c r="BV383" s="20"/>
      <c r="BW383" s="20"/>
      <c r="BX383" s="20"/>
      <c r="BY383" s="20"/>
      <c r="BZ383" s="20"/>
      <c r="CA383" s="20"/>
      <c r="CB383" s="20"/>
      <c r="CC383" s="20"/>
      <c r="CD383" s="20"/>
      <c r="CE383" s="20"/>
      <c r="CF383" s="20"/>
      <c r="CG383" s="20"/>
      <c r="CH383" s="20"/>
      <c r="CI383" s="20"/>
      <c r="CJ383" s="20"/>
      <c r="CK383" s="20"/>
      <c r="CL383" s="20"/>
      <c r="CM383" s="20"/>
      <c r="CN383" s="20"/>
      <c r="CO383" s="20"/>
      <c r="CP383" s="20"/>
      <c r="CQ383" s="20"/>
      <c r="CR383" s="20"/>
      <c r="CS383" s="20"/>
      <c r="CT383" s="20"/>
      <c r="CU383" s="20"/>
      <c r="CV383" s="20">
        <v>1</v>
      </c>
      <c r="CW383" s="20"/>
      <c r="CX383" s="20"/>
      <c r="CY383" s="20"/>
      <c r="CZ383" s="20"/>
      <c r="DA383" s="20"/>
      <c r="DB383" s="20"/>
      <c r="DC383" s="20"/>
      <c r="DD383" s="20"/>
      <c r="DE383" s="20"/>
      <c r="DF383" s="20"/>
      <c r="DG383" s="20"/>
      <c r="DH383" s="20"/>
      <c r="DI383" s="20"/>
      <c r="DJ383" s="20"/>
      <c r="DK383" s="20"/>
      <c r="DL383" s="20"/>
      <c r="DM383" s="20"/>
      <c r="DN383" s="20"/>
      <c r="DO383" s="20"/>
      <c r="DP383" s="20"/>
      <c r="DQ383" s="20">
        <v>318.66000000000003</v>
      </c>
      <c r="DR383" s="20"/>
      <c r="DS383" s="20">
        <v>4225</v>
      </c>
      <c r="DT383" s="20"/>
      <c r="DU383" s="20"/>
      <c r="DV383" s="20"/>
      <c r="DW383" s="20"/>
      <c r="DX383" s="20"/>
      <c r="DY383" s="20"/>
      <c r="DZ383" s="20"/>
      <c r="EA383" s="20"/>
      <c r="EB383" s="20"/>
      <c r="EC383" s="20"/>
      <c r="ED383" s="20"/>
      <c r="EE383" s="20"/>
      <c r="EF383" s="20"/>
      <c r="EG383" s="20"/>
      <c r="EH383" s="20"/>
      <c r="EI383" s="20"/>
      <c r="EJ383" s="20"/>
      <c r="EK383" s="20"/>
      <c r="EL383" s="20"/>
      <c r="EM383" s="20"/>
      <c r="EN383" s="20"/>
      <c r="EO383" s="20"/>
      <c r="EP383" s="20"/>
      <c r="EQ383" s="20"/>
      <c r="ER383" s="20"/>
      <c r="ES383" s="20"/>
      <c r="ET383" s="20"/>
      <c r="EU383" s="20"/>
      <c r="EV383" s="20"/>
      <c r="EW383" s="20"/>
      <c r="EX383" s="20"/>
      <c r="EY383" s="20"/>
      <c r="EZ383" s="20"/>
      <c r="FA383" s="20"/>
      <c r="FB383" s="20"/>
      <c r="FC383" s="20"/>
      <c r="FD383" s="20"/>
      <c r="FE383" s="20"/>
      <c r="FF383" s="20"/>
      <c r="FG383" s="20"/>
      <c r="FH383" s="20"/>
      <c r="FI383" s="20"/>
      <c r="FJ383" s="20"/>
      <c r="FK383" s="20"/>
      <c r="FL383" s="20"/>
      <c r="FM383" s="20"/>
      <c r="FN383" s="20"/>
      <c r="FO383" s="20"/>
      <c r="FP383" s="20"/>
      <c r="FQ383" s="20"/>
      <c r="FR383" s="20"/>
      <c r="FS383" s="20"/>
      <c r="FT383" s="20"/>
      <c r="FU383" s="20"/>
      <c r="FV383" s="20"/>
      <c r="FW383" s="20"/>
      <c r="FX383" s="20"/>
      <c r="FY383" s="20"/>
      <c r="FZ383" s="20"/>
      <c r="GA383" s="20"/>
      <c r="GB383" s="20"/>
      <c r="GC383" s="20"/>
      <c r="GD383" s="20"/>
      <c r="GE383" s="20"/>
      <c r="GF383" s="20"/>
      <c r="GG383" s="20"/>
      <c r="GH383" s="20"/>
      <c r="GI383" s="20"/>
      <c r="GJ383" s="20">
        <v>318.66000000000003</v>
      </c>
      <c r="GK383" s="20"/>
      <c r="GL383" s="20">
        <v>318.66000000000003</v>
      </c>
      <c r="GM383" s="20"/>
      <c r="GN383" s="20"/>
      <c r="GO383" s="20"/>
      <c r="GP383" s="20"/>
      <c r="GQ383" s="20"/>
      <c r="GR383" s="20"/>
      <c r="GS383" s="20"/>
      <c r="GT383" s="20"/>
      <c r="GU383" s="20"/>
      <c r="GV383" s="20"/>
      <c r="GW383" s="20"/>
      <c r="GX383" s="20"/>
      <c r="GY383" s="20"/>
      <c r="GZ383" s="20"/>
      <c r="HA383" s="20"/>
      <c r="HB383" s="20">
        <v>318.66000000000003</v>
      </c>
      <c r="HC383" s="20"/>
      <c r="HD383" s="20"/>
      <c r="HE383" s="20"/>
      <c r="HF383" s="20">
        <v>318.66000000000003</v>
      </c>
      <c r="HG383" s="20"/>
      <c r="HH383" s="20"/>
      <c r="HI383" s="20"/>
      <c r="HJ383" s="20"/>
      <c r="HK383" s="20"/>
      <c r="HL383" s="20">
        <v>318.66000000000003</v>
      </c>
      <c r="HM383" s="20"/>
      <c r="HN383" s="20">
        <v>318.66000000000003</v>
      </c>
      <c r="HO383" s="20"/>
      <c r="HP383" s="20"/>
      <c r="HQ383" s="20"/>
      <c r="HR383" s="20"/>
      <c r="HS383" s="20"/>
      <c r="HT383" s="20"/>
      <c r="HU383" s="20"/>
      <c r="HV383" s="20"/>
      <c r="HW383" s="20"/>
      <c r="HX383" s="20"/>
      <c r="HY383" s="20"/>
      <c r="HZ383" s="20"/>
      <c r="IA383" s="20"/>
      <c r="IB383" s="20"/>
      <c r="IC383" s="20"/>
      <c r="ID383" s="20"/>
      <c r="IE383" s="20"/>
      <c r="IF383" s="20"/>
      <c r="IG383" s="20"/>
      <c r="IH383" s="20"/>
      <c r="II383" s="20"/>
      <c r="IJ383" s="20"/>
      <c r="IK383" s="20"/>
      <c r="IL383" s="20"/>
      <c r="IM383" s="20"/>
      <c r="IN383" s="20"/>
      <c r="IO383" s="20"/>
      <c r="IP383" s="20"/>
      <c r="IQ383" s="20"/>
      <c r="IR383" s="20"/>
      <c r="IS383" s="20"/>
      <c r="IT383" s="20"/>
      <c r="IU383" s="20"/>
    </row>
    <row r="384" spans="1:255" x14ac:dyDescent="0.2">
      <c r="A384" s="71"/>
      <c r="B384" s="72"/>
      <c r="C384" s="72" t="s">
        <v>611</v>
      </c>
      <c r="D384" s="73"/>
      <c r="E384" s="74"/>
      <c r="F384" s="75">
        <v>8.17</v>
      </c>
      <c r="G384" s="76" t="s">
        <v>78</v>
      </c>
      <c r="H384" s="75">
        <v>8.58</v>
      </c>
      <c r="I384" s="75">
        <v>28.02</v>
      </c>
      <c r="J384" s="77">
        <v>33.39</v>
      </c>
      <c r="K384" s="78">
        <v>936</v>
      </c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  <c r="BC384" s="20"/>
      <c r="BD384" s="20"/>
      <c r="BE384" s="20"/>
      <c r="BF384" s="20"/>
      <c r="BG384" s="20"/>
      <c r="BH384" s="20"/>
      <c r="BI384" s="20"/>
      <c r="BJ384" s="20"/>
      <c r="BK384" s="20"/>
      <c r="BL384" s="20"/>
      <c r="BM384" s="20"/>
      <c r="BN384" s="20"/>
      <c r="BO384" s="20"/>
      <c r="BP384" s="20"/>
      <c r="BQ384" s="20"/>
      <c r="BR384" s="20"/>
      <c r="BS384" s="20"/>
      <c r="BT384" s="20"/>
      <c r="BU384" s="20"/>
      <c r="BV384" s="20"/>
      <c r="BW384" s="20"/>
      <c r="BX384" s="20"/>
      <c r="BY384" s="20"/>
      <c r="BZ384" s="20"/>
      <c r="CA384" s="20"/>
      <c r="CB384" s="20"/>
      <c r="CC384" s="20"/>
      <c r="CD384" s="20"/>
      <c r="CE384" s="20"/>
      <c r="CF384" s="20"/>
      <c r="CG384" s="20"/>
      <c r="CH384" s="20"/>
      <c r="CI384" s="20"/>
      <c r="CJ384" s="20"/>
      <c r="CK384" s="20"/>
      <c r="CL384" s="20"/>
      <c r="CM384" s="20"/>
      <c r="CN384" s="20"/>
      <c r="CO384" s="20"/>
      <c r="CP384" s="20"/>
      <c r="CQ384" s="20"/>
      <c r="CR384" s="20"/>
      <c r="CS384" s="20"/>
      <c r="CT384" s="20"/>
      <c r="CU384" s="20"/>
      <c r="CV384" s="20"/>
      <c r="CW384" s="20"/>
      <c r="CX384" s="20"/>
      <c r="CY384" s="20"/>
      <c r="CZ384" s="20"/>
      <c r="DA384" s="20"/>
      <c r="DB384" s="20"/>
      <c r="DC384" s="20"/>
      <c r="DD384" s="20"/>
      <c r="DE384" s="20"/>
      <c r="DF384" s="20"/>
      <c r="DG384" s="20"/>
      <c r="DH384" s="20"/>
      <c r="DI384" s="20"/>
      <c r="DJ384" s="20"/>
      <c r="DK384" s="20"/>
      <c r="DL384" s="20"/>
      <c r="DM384" s="20"/>
      <c r="DN384" s="20"/>
      <c r="DO384" s="20"/>
      <c r="DP384" s="20"/>
      <c r="DQ384" s="20"/>
      <c r="DR384" s="20"/>
      <c r="DS384" s="20"/>
      <c r="DT384" s="20"/>
      <c r="DU384" s="20"/>
      <c r="DV384" s="20"/>
      <c r="DW384" s="20"/>
      <c r="DX384" s="20"/>
      <c r="DY384" s="20"/>
      <c r="DZ384" s="20"/>
      <c r="EA384" s="20"/>
      <c r="EB384" s="20"/>
      <c r="EC384" s="20"/>
      <c r="ED384" s="20"/>
      <c r="EE384" s="20"/>
      <c r="EF384" s="20"/>
      <c r="EG384" s="20"/>
      <c r="EH384" s="20"/>
      <c r="EI384" s="20"/>
      <c r="EJ384" s="20"/>
      <c r="EK384" s="20"/>
      <c r="EL384" s="20"/>
      <c r="EM384" s="20"/>
      <c r="EN384" s="20"/>
      <c r="EO384" s="20"/>
      <c r="EP384" s="20"/>
      <c r="EQ384" s="20"/>
      <c r="ER384" s="20"/>
      <c r="ES384" s="20"/>
      <c r="ET384" s="20"/>
      <c r="EU384" s="20"/>
      <c r="EV384" s="20"/>
      <c r="EW384" s="20"/>
      <c r="EX384" s="20"/>
      <c r="EY384" s="20"/>
      <c r="EZ384" s="20"/>
      <c r="FA384" s="20"/>
      <c r="FB384" s="20"/>
      <c r="FC384" s="20"/>
      <c r="FD384" s="20"/>
      <c r="FE384" s="20"/>
      <c r="FF384" s="20"/>
      <c r="FG384" s="20"/>
      <c r="FH384" s="20"/>
      <c r="FI384" s="20"/>
      <c r="FJ384" s="20"/>
      <c r="FK384" s="20"/>
      <c r="FL384" s="20"/>
      <c r="FM384" s="20"/>
      <c r="FN384" s="20"/>
      <c r="FO384" s="20"/>
      <c r="FP384" s="20"/>
      <c r="FQ384" s="20"/>
      <c r="FR384" s="20"/>
      <c r="FS384" s="20"/>
      <c r="FT384" s="20"/>
      <c r="FU384" s="20"/>
      <c r="FV384" s="20"/>
      <c r="FW384" s="20"/>
      <c r="FX384" s="20"/>
      <c r="FY384" s="20"/>
      <c r="FZ384" s="20"/>
      <c r="GA384" s="20"/>
      <c r="GB384" s="20"/>
      <c r="GC384" s="20"/>
      <c r="GD384" s="20"/>
      <c r="GE384" s="20"/>
      <c r="GF384" s="20"/>
      <c r="GG384" s="20"/>
      <c r="GH384" s="20"/>
      <c r="GI384" s="20"/>
      <c r="GJ384" s="20"/>
      <c r="GK384" s="20"/>
      <c r="GL384" s="20"/>
      <c r="GM384" s="20">
        <v>28.02</v>
      </c>
      <c r="GN384" s="20"/>
      <c r="GO384" s="20"/>
      <c r="GP384" s="20"/>
      <c r="GQ384" s="20"/>
      <c r="GR384" s="20"/>
      <c r="GS384" s="20"/>
      <c r="GT384" s="20"/>
      <c r="GU384" s="20"/>
      <c r="GV384" s="20"/>
      <c r="GW384" s="20"/>
      <c r="GX384" s="20"/>
      <c r="GY384" s="20"/>
      <c r="GZ384" s="20"/>
      <c r="HA384" s="20"/>
      <c r="HB384" s="20"/>
      <c r="HC384" s="20"/>
      <c r="HD384" s="20"/>
      <c r="HE384" s="20"/>
      <c r="HF384" s="20"/>
      <c r="HG384" s="20"/>
      <c r="HH384" s="20"/>
      <c r="HI384" s="20"/>
      <c r="HJ384" s="20"/>
      <c r="HK384" s="20"/>
      <c r="HL384" s="20"/>
      <c r="HM384" s="20"/>
      <c r="HN384" s="20"/>
      <c r="HO384" s="20"/>
      <c r="HP384" s="20"/>
      <c r="HQ384" s="20"/>
      <c r="HR384" s="20"/>
      <c r="HS384" s="20"/>
      <c r="HT384" s="20"/>
      <c r="HU384" s="20"/>
      <c r="HV384" s="20"/>
      <c r="HW384" s="20"/>
      <c r="HX384" s="20">
        <v>28.02</v>
      </c>
      <c r="HY384" s="20"/>
      <c r="HZ384" s="20"/>
      <c r="IA384" s="20"/>
      <c r="IB384" s="20"/>
      <c r="IC384" s="20"/>
      <c r="ID384" s="20"/>
      <c r="IE384" s="20"/>
      <c r="IF384" s="20"/>
      <c r="IG384" s="20"/>
      <c r="IH384" s="20"/>
      <c r="II384" s="20"/>
      <c r="IJ384" s="20"/>
      <c r="IK384" s="20"/>
      <c r="IL384" s="20"/>
      <c r="IM384" s="20"/>
      <c r="IN384" s="20"/>
      <c r="IO384" s="20"/>
      <c r="IP384" s="20"/>
      <c r="IQ384" s="20"/>
      <c r="IR384" s="20"/>
      <c r="IS384" s="20"/>
      <c r="IT384" s="20"/>
      <c r="IU384" s="20"/>
    </row>
    <row r="385" spans="1:255" x14ac:dyDescent="0.2">
      <c r="A385" s="71"/>
      <c r="B385" s="72"/>
      <c r="C385" s="72" t="s">
        <v>612</v>
      </c>
      <c r="D385" s="73"/>
      <c r="E385" s="74"/>
      <c r="F385" s="75">
        <v>567.85</v>
      </c>
      <c r="G385" s="76"/>
      <c r="H385" s="75">
        <v>567.85</v>
      </c>
      <c r="I385" s="75">
        <v>1854.6</v>
      </c>
      <c r="J385" s="77">
        <v>9.11</v>
      </c>
      <c r="K385" s="78">
        <v>16895</v>
      </c>
      <c r="O385" s="20"/>
      <c r="P385" s="20"/>
      <c r="Q385" s="20"/>
      <c r="R385" s="20"/>
      <c r="S385" s="20"/>
      <c r="T385" s="20">
        <v>1854.6</v>
      </c>
      <c r="U385" s="20">
        <v>16895</v>
      </c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  <c r="BC385" s="20"/>
      <c r="BD385" s="20"/>
      <c r="BE385" s="20"/>
      <c r="BF385" s="20"/>
      <c r="BG385" s="20"/>
      <c r="BH385" s="20"/>
      <c r="BI385" s="20"/>
      <c r="BJ385" s="20"/>
      <c r="BK385" s="20"/>
      <c r="BL385" s="20"/>
      <c r="BM385" s="20"/>
      <c r="BN385" s="20"/>
      <c r="BO385" s="20"/>
      <c r="BP385" s="20"/>
      <c r="BQ385" s="20"/>
      <c r="BR385" s="20"/>
      <c r="BS385" s="20"/>
      <c r="BT385" s="20"/>
      <c r="BU385" s="20"/>
      <c r="BV385" s="20"/>
      <c r="BW385" s="20"/>
      <c r="BX385" s="20"/>
      <c r="BY385" s="20"/>
      <c r="BZ385" s="20"/>
      <c r="CA385" s="20"/>
      <c r="CB385" s="20"/>
      <c r="CC385" s="20"/>
      <c r="CD385" s="20"/>
      <c r="CE385" s="20"/>
      <c r="CF385" s="20"/>
      <c r="CG385" s="20"/>
      <c r="CH385" s="20"/>
      <c r="CI385" s="20"/>
      <c r="CJ385" s="20"/>
      <c r="CK385" s="20"/>
      <c r="CL385" s="20"/>
      <c r="CM385" s="20"/>
      <c r="CN385" s="20"/>
      <c r="CO385" s="20"/>
      <c r="CP385" s="20"/>
      <c r="CQ385" s="20"/>
      <c r="CR385" s="20"/>
      <c r="CS385" s="20"/>
      <c r="CT385" s="20"/>
      <c r="CU385" s="20"/>
      <c r="CV385" s="20">
        <v>1</v>
      </c>
      <c r="CW385" s="20"/>
      <c r="CX385" s="20"/>
      <c r="CY385" s="20"/>
      <c r="CZ385" s="20"/>
      <c r="DA385" s="20"/>
      <c r="DB385" s="20"/>
      <c r="DC385" s="20"/>
      <c r="DD385" s="20"/>
      <c r="DE385" s="20"/>
      <c r="DF385" s="20"/>
      <c r="DG385" s="20"/>
      <c r="DH385" s="20"/>
      <c r="DI385" s="20"/>
      <c r="DJ385" s="20"/>
      <c r="DK385" s="20">
        <v>1854.6</v>
      </c>
      <c r="DL385" s="20"/>
      <c r="DM385" s="20">
        <v>16895</v>
      </c>
      <c r="DN385" s="20"/>
      <c r="DO385" s="20"/>
      <c r="DP385" s="20"/>
      <c r="DQ385" s="20"/>
      <c r="DR385" s="20"/>
      <c r="DS385" s="20"/>
      <c r="DT385" s="20"/>
      <c r="DU385" s="20"/>
      <c r="DV385" s="20"/>
      <c r="DW385" s="20"/>
      <c r="DX385" s="20"/>
      <c r="DY385" s="20"/>
      <c r="DZ385" s="20"/>
      <c r="EA385" s="20"/>
      <c r="EB385" s="20"/>
      <c r="EC385" s="20"/>
      <c r="ED385" s="20"/>
      <c r="EE385" s="20"/>
      <c r="EF385" s="20"/>
      <c r="EG385" s="20"/>
      <c r="EH385" s="20"/>
      <c r="EI385" s="20"/>
      <c r="EJ385" s="20"/>
      <c r="EK385" s="20"/>
      <c r="EL385" s="20"/>
      <c r="EM385" s="20"/>
      <c r="EN385" s="20"/>
      <c r="EO385" s="20"/>
      <c r="EP385" s="20"/>
      <c r="EQ385" s="20"/>
      <c r="ER385" s="20"/>
      <c r="ES385" s="20"/>
      <c r="ET385" s="20"/>
      <c r="EU385" s="20"/>
      <c r="EV385" s="20"/>
      <c r="EW385" s="20"/>
      <c r="EX385" s="20"/>
      <c r="EY385" s="20"/>
      <c r="EZ385" s="20"/>
      <c r="FA385" s="20"/>
      <c r="FB385" s="20"/>
      <c r="FC385" s="20"/>
      <c r="FD385" s="20"/>
      <c r="FE385" s="20"/>
      <c r="FF385" s="20"/>
      <c r="FG385" s="20"/>
      <c r="FH385" s="20"/>
      <c r="FI385" s="20"/>
      <c r="FJ385" s="20"/>
      <c r="FK385" s="20"/>
      <c r="FL385" s="20"/>
      <c r="FM385" s="20"/>
      <c r="FN385" s="20"/>
      <c r="FO385" s="20"/>
      <c r="FP385" s="20"/>
      <c r="FQ385" s="20"/>
      <c r="FR385" s="20"/>
      <c r="FS385" s="20"/>
      <c r="FT385" s="20"/>
      <c r="FU385" s="20"/>
      <c r="FV385" s="20"/>
      <c r="FW385" s="20"/>
      <c r="FX385" s="20"/>
      <c r="FY385" s="20"/>
      <c r="FZ385" s="20"/>
      <c r="GA385" s="20"/>
      <c r="GB385" s="20"/>
      <c r="GC385" s="20"/>
      <c r="GD385" s="20"/>
      <c r="GE385" s="20"/>
      <c r="GF385" s="20"/>
      <c r="GG385" s="20"/>
      <c r="GH385" s="20"/>
      <c r="GI385" s="20"/>
      <c r="GJ385" s="20">
        <v>1854.6</v>
      </c>
      <c r="GK385" s="20"/>
      <c r="GL385" s="20"/>
      <c r="GM385" s="20"/>
      <c r="GN385" s="20">
        <v>1854.6</v>
      </c>
      <c r="GO385" s="20"/>
      <c r="GP385" s="20">
        <v>1854.6</v>
      </c>
      <c r="GQ385" s="20">
        <v>1854.6</v>
      </c>
      <c r="GR385" s="20"/>
      <c r="GS385" s="20">
        <v>1854.6</v>
      </c>
      <c r="GT385" s="20"/>
      <c r="GU385" s="20"/>
      <c r="GV385" s="20"/>
      <c r="GW385" s="20">
        <v>0</v>
      </c>
      <c r="GX385" s="20">
        <v>0</v>
      </c>
      <c r="GY385" s="20"/>
      <c r="GZ385" s="20"/>
      <c r="HA385" s="20"/>
      <c r="HB385" s="20">
        <v>1854.6</v>
      </c>
      <c r="HC385" s="20"/>
      <c r="HD385" s="20"/>
      <c r="HE385" s="20"/>
      <c r="HF385" s="20">
        <v>1854.6</v>
      </c>
      <c r="HG385" s="20"/>
      <c r="HH385" s="20"/>
      <c r="HI385" s="20"/>
      <c r="HJ385" s="20"/>
      <c r="HK385" s="20"/>
      <c r="HL385" s="20">
        <v>1854.6</v>
      </c>
      <c r="HM385" s="20"/>
      <c r="HN385" s="20">
        <v>1854.6</v>
      </c>
      <c r="HO385" s="20"/>
      <c r="HP385" s="20"/>
      <c r="HQ385" s="20"/>
      <c r="HR385" s="20"/>
      <c r="HS385" s="20"/>
      <c r="HT385" s="20"/>
      <c r="HU385" s="20"/>
      <c r="HV385" s="20"/>
      <c r="HW385" s="20"/>
      <c r="HX385" s="20"/>
      <c r="HY385" s="20"/>
      <c r="HZ385" s="20"/>
      <c r="IA385" s="20"/>
      <c r="IB385" s="20"/>
      <c r="IC385" s="20"/>
      <c r="ID385" s="20"/>
      <c r="IE385" s="20"/>
      <c r="IF385" s="20"/>
      <c r="IG385" s="20"/>
      <c r="IH385" s="20"/>
      <c r="II385" s="20"/>
      <c r="IJ385" s="20"/>
      <c r="IK385" s="20"/>
      <c r="IL385" s="20"/>
      <c r="IM385" s="20"/>
      <c r="IN385" s="20"/>
      <c r="IO385" s="20"/>
      <c r="IP385" s="20"/>
      <c r="IQ385" s="20"/>
      <c r="IR385" s="20"/>
      <c r="IS385" s="20"/>
      <c r="IT385" s="20"/>
      <c r="IU385" s="20"/>
    </row>
    <row r="386" spans="1:255" x14ac:dyDescent="0.2">
      <c r="A386" s="79"/>
      <c r="B386" s="80"/>
      <c r="C386" s="80" t="s">
        <v>613</v>
      </c>
      <c r="D386" s="81"/>
      <c r="E386" s="82">
        <v>121</v>
      </c>
      <c r="F386" s="83" t="s">
        <v>614</v>
      </c>
      <c r="G386" s="84"/>
      <c r="H386" s="85">
        <v>703.29</v>
      </c>
      <c r="I386" s="85">
        <v>2296.9299999999998</v>
      </c>
      <c r="J386" s="87">
        <v>1.21</v>
      </c>
      <c r="K386" s="86">
        <v>76695</v>
      </c>
      <c r="O386" s="20"/>
      <c r="P386" s="20"/>
      <c r="Q386" s="20"/>
      <c r="R386" s="20"/>
      <c r="S386" s="20"/>
      <c r="T386" s="20">
        <v>2296.9299999999998</v>
      </c>
      <c r="U386" s="20">
        <v>76695</v>
      </c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  <c r="BC386" s="20"/>
      <c r="BD386" s="20"/>
      <c r="BE386" s="20"/>
      <c r="BF386" s="20"/>
      <c r="BG386" s="20"/>
      <c r="BH386" s="20"/>
      <c r="BI386" s="20"/>
      <c r="BJ386" s="20"/>
      <c r="BK386" s="20"/>
      <c r="BL386" s="20"/>
      <c r="BM386" s="20"/>
      <c r="BN386" s="20"/>
      <c r="BO386" s="20"/>
      <c r="BP386" s="20"/>
      <c r="BQ386" s="20"/>
      <c r="BR386" s="20"/>
      <c r="BS386" s="20"/>
      <c r="BT386" s="20"/>
      <c r="BU386" s="20"/>
      <c r="BV386" s="20"/>
      <c r="BW386" s="20"/>
      <c r="BX386" s="20"/>
      <c r="BY386" s="20"/>
      <c r="BZ386" s="20"/>
      <c r="CA386" s="20"/>
      <c r="CB386" s="20"/>
      <c r="CC386" s="20"/>
      <c r="CD386" s="20"/>
      <c r="CE386" s="20"/>
      <c r="CF386" s="20"/>
      <c r="CG386" s="20"/>
      <c r="CH386" s="20"/>
      <c r="CI386" s="20"/>
      <c r="CJ386" s="20"/>
      <c r="CK386" s="20"/>
      <c r="CL386" s="20"/>
      <c r="CM386" s="20"/>
      <c r="CN386" s="20"/>
      <c r="CO386" s="20"/>
      <c r="CP386" s="20"/>
      <c r="CQ386" s="20"/>
      <c r="CR386" s="20"/>
      <c r="CS386" s="20"/>
      <c r="CT386" s="20"/>
      <c r="CU386" s="20"/>
      <c r="CV386" s="20">
        <v>1</v>
      </c>
      <c r="CW386" s="20"/>
      <c r="CX386" s="20"/>
      <c r="CY386" s="20"/>
      <c r="CZ386" s="20"/>
      <c r="DA386" s="20"/>
      <c r="DB386" s="20"/>
      <c r="DC386" s="20"/>
      <c r="DD386" s="20"/>
      <c r="DE386" s="20"/>
      <c r="DF386" s="20"/>
      <c r="DG386" s="20"/>
      <c r="DH386" s="20"/>
      <c r="DI386" s="20"/>
      <c r="DJ386" s="20"/>
      <c r="DK386" s="20"/>
      <c r="DL386" s="20"/>
      <c r="DM386" s="20"/>
      <c r="DN386" s="20"/>
      <c r="DO386" s="20"/>
      <c r="DP386" s="20"/>
      <c r="DQ386" s="20">
        <v>2296.9299999999998</v>
      </c>
      <c r="DR386" s="20"/>
      <c r="DS386" s="20">
        <v>76695</v>
      </c>
      <c r="DT386" s="20"/>
      <c r="DU386" s="20"/>
      <c r="DV386" s="20"/>
      <c r="DW386" s="20"/>
      <c r="DX386" s="20"/>
      <c r="DY386" s="20"/>
      <c r="DZ386" s="20"/>
      <c r="EA386" s="20"/>
      <c r="EB386" s="20"/>
      <c r="EC386" s="20"/>
      <c r="ED386" s="20"/>
      <c r="EE386" s="20"/>
      <c r="EF386" s="20"/>
      <c r="EG386" s="20"/>
      <c r="EH386" s="20"/>
      <c r="EI386" s="20"/>
      <c r="EJ386" s="20"/>
      <c r="EK386" s="20"/>
      <c r="EL386" s="20"/>
      <c r="EM386" s="20"/>
      <c r="EN386" s="20"/>
      <c r="EO386" s="20"/>
      <c r="EP386" s="20"/>
      <c r="EQ386" s="20"/>
      <c r="ER386" s="20"/>
      <c r="ES386" s="20"/>
      <c r="ET386" s="20"/>
      <c r="EU386" s="20"/>
      <c r="EV386" s="20"/>
      <c r="EW386" s="20"/>
      <c r="EX386" s="20"/>
      <c r="EY386" s="20"/>
      <c r="EZ386" s="20"/>
      <c r="FA386" s="20"/>
      <c r="FB386" s="20"/>
      <c r="FC386" s="20"/>
      <c r="FD386" s="20"/>
      <c r="FE386" s="20"/>
      <c r="FF386" s="20"/>
      <c r="FG386" s="20"/>
      <c r="FH386" s="20"/>
      <c r="FI386" s="20"/>
      <c r="FJ386" s="20"/>
      <c r="FK386" s="20"/>
      <c r="FL386" s="20"/>
      <c r="FM386" s="20"/>
      <c r="FN386" s="20"/>
      <c r="FO386" s="20"/>
      <c r="FP386" s="20"/>
      <c r="FQ386" s="20"/>
      <c r="FR386" s="20"/>
      <c r="FS386" s="20"/>
      <c r="FT386" s="20"/>
      <c r="FU386" s="20"/>
      <c r="FV386" s="20"/>
      <c r="FW386" s="20"/>
      <c r="FX386" s="20"/>
      <c r="FY386" s="20"/>
      <c r="FZ386" s="20"/>
      <c r="GA386" s="20"/>
      <c r="GB386" s="20"/>
      <c r="GC386" s="20"/>
      <c r="GD386" s="20"/>
      <c r="GE386" s="20"/>
      <c r="GF386" s="20"/>
      <c r="GG386" s="20"/>
      <c r="GH386" s="20"/>
      <c r="GI386" s="20"/>
      <c r="GJ386" s="20"/>
      <c r="GK386" s="20"/>
      <c r="GL386" s="20"/>
      <c r="GM386" s="20"/>
      <c r="GN386" s="20"/>
      <c r="GO386" s="20"/>
      <c r="GP386" s="20"/>
      <c r="GQ386" s="20"/>
      <c r="GR386" s="20"/>
      <c r="GS386" s="20"/>
      <c r="GT386" s="20"/>
      <c r="GU386" s="20"/>
      <c r="GV386" s="20"/>
      <c r="GW386" s="20"/>
      <c r="GX386" s="20"/>
      <c r="GY386" s="20">
        <v>2296.9299999999998</v>
      </c>
      <c r="GZ386" s="20"/>
      <c r="HA386" s="20"/>
      <c r="HB386" s="20">
        <v>2296.9299999999998</v>
      </c>
      <c r="HC386" s="20"/>
      <c r="HD386" s="20"/>
      <c r="HE386" s="20"/>
      <c r="HF386" s="20">
        <v>2296.9299999999998</v>
      </c>
      <c r="HG386" s="20"/>
      <c r="HH386" s="20"/>
      <c r="HI386" s="20"/>
      <c r="HJ386" s="20"/>
      <c r="HK386" s="20"/>
      <c r="HL386" s="20">
        <v>2296.9299999999998</v>
      </c>
      <c r="HM386" s="20"/>
      <c r="HN386" s="20">
        <v>2296.9299999999998</v>
      </c>
      <c r="HO386" s="20"/>
      <c r="HP386" s="20"/>
      <c r="HQ386" s="20"/>
      <c r="HR386" s="20"/>
      <c r="HS386" s="20"/>
      <c r="HT386" s="20"/>
      <c r="HU386" s="20"/>
      <c r="HV386" s="20"/>
      <c r="HW386" s="20"/>
      <c r="HX386" s="20"/>
      <c r="HY386" s="20"/>
      <c r="HZ386" s="20"/>
      <c r="IA386" s="20"/>
      <c r="IB386" s="20"/>
      <c r="IC386" s="20"/>
      <c r="ID386" s="20"/>
      <c r="IE386" s="20"/>
      <c r="IF386" s="20"/>
      <c r="IG386" s="20"/>
      <c r="IH386" s="20"/>
      <c r="II386" s="20"/>
      <c r="IJ386" s="20"/>
      <c r="IK386" s="20"/>
      <c r="IL386" s="20"/>
      <c r="IM386" s="20"/>
      <c r="IN386" s="20"/>
      <c r="IO386" s="20"/>
      <c r="IP386" s="20"/>
      <c r="IQ386" s="20"/>
      <c r="IR386" s="20"/>
      <c r="IS386" s="20"/>
      <c r="IT386" s="20"/>
      <c r="IU386" s="20"/>
    </row>
    <row r="387" spans="1:255" x14ac:dyDescent="0.2">
      <c r="A387" s="79"/>
      <c r="B387" s="80"/>
      <c r="C387" s="80" t="s">
        <v>615</v>
      </c>
      <c r="D387" s="81"/>
      <c r="E387" s="82">
        <v>72</v>
      </c>
      <c r="F387" s="83" t="s">
        <v>614</v>
      </c>
      <c r="G387" s="84"/>
      <c r="H387" s="85">
        <v>418.49</v>
      </c>
      <c r="I387" s="85">
        <v>1366.77</v>
      </c>
      <c r="J387" s="87">
        <v>0.72</v>
      </c>
      <c r="K387" s="86">
        <v>45636</v>
      </c>
      <c r="O387" s="20"/>
      <c r="P387" s="20"/>
      <c r="Q387" s="20"/>
      <c r="R387" s="20"/>
      <c r="S387" s="20"/>
      <c r="T387" s="20">
        <v>1366.77</v>
      </c>
      <c r="U387" s="20">
        <v>45636</v>
      </c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  <c r="BG387" s="20"/>
      <c r="BH387" s="20"/>
      <c r="BI387" s="20"/>
      <c r="BJ387" s="20"/>
      <c r="BK387" s="20"/>
      <c r="BL387" s="20"/>
      <c r="BM387" s="20"/>
      <c r="BN387" s="20"/>
      <c r="BO387" s="20"/>
      <c r="BP387" s="20"/>
      <c r="BQ387" s="20"/>
      <c r="BR387" s="20"/>
      <c r="BS387" s="20"/>
      <c r="BT387" s="20"/>
      <c r="BU387" s="20"/>
      <c r="BV387" s="20"/>
      <c r="BW387" s="20"/>
      <c r="BX387" s="20"/>
      <c r="BY387" s="20"/>
      <c r="BZ387" s="20"/>
      <c r="CA387" s="20"/>
      <c r="CB387" s="20"/>
      <c r="CC387" s="20"/>
      <c r="CD387" s="20"/>
      <c r="CE387" s="20"/>
      <c r="CF387" s="20"/>
      <c r="CG387" s="20"/>
      <c r="CH387" s="20"/>
      <c r="CI387" s="20"/>
      <c r="CJ387" s="20"/>
      <c r="CK387" s="20"/>
      <c r="CL387" s="20"/>
      <c r="CM387" s="20"/>
      <c r="CN387" s="20"/>
      <c r="CO387" s="20"/>
      <c r="CP387" s="20"/>
      <c r="CQ387" s="20"/>
      <c r="CR387" s="20"/>
      <c r="CS387" s="20"/>
      <c r="CT387" s="20"/>
      <c r="CU387" s="20"/>
      <c r="CV387" s="20">
        <v>1</v>
      </c>
      <c r="CW387" s="20"/>
      <c r="CX387" s="20"/>
      <c r="CY387" s="20"/>
      <c r="CZ387" s="20"/>
      <c r="DA387" s="20"/>
      <c r="DB387" s="20"/>
      <c r="DC387" s="20"/>
      <c r="DD387" s="20"/>
      <c r="DE387" s="20"/>
      <c r="DF387" s="20"/>
      <c r="DG387" s="20"/>
      <c r="DH387" s="20"/>
      <c r="DI387" s="20"/>
      <c r="DJ387" s="20"/>
      <c r="DK387" s="20"/>
      <c r="DL387" s="20"/>
      <c r="DM387" s="20"/>
      <c r="DN387" s="20"/>
      <c r="DO387" s="20"/>
      <c r="DP387" s="20"/>
      <c r="DQ387" s="20">
        <v>1366.77</v>
      </c>
      <c r="DR387" s="20"/>
      <c r="DS387" s="20">
        <v>45636</v>
      </c>
      <c r="DT387" s="20"/>
      <c r="DU387" s="20"/>
      <c r="DV387" s="20"/>
      <c r="DW387" s="20"/>
      <c r="DX387" s="20"/>
      <c r="DY387" s="20"/>
      <c r="DZ387" s="20"/>
      <c r="EA387" s="20"/>
      <c r="EB387" s="20"/>
      <c r="EC387" s="20"/>
      <c r="ED387" s="20"/>
      <c r="EE387" s="20"/>
      <c r="EF387" s="20"/>
      <c r="EG387" s="20"/>
      <c r="EH387" s="20"/>
      <c r="EI387" s="20"/>
      <c r="EJ387" s="20"/>
      <c r="EK387" s="20"/>
      <c r="EL387" s="20"/>
      <c r="EM387" s="20"/>
      <c r="EN387" s="20"/>
      <c r="EO387" s="20"/>
      <c r="EP387" s="20"/>
      <c r="EQ387" s="20"/>
      <c r="ER387" s="20"/>
      <c r="ES387" s="20"/>
      <c r="ET387" s="20"/>
      <c r="EU387" s="20"/>
      <c r="EV387" s="20"/>
      <c r="EW387" s="20"/>
      <c r="EX387" s="20"/>
      <c r="EY387" s="20"/>
      <c r="EZ387" s="20"/>
      <c r="FA387" s="20"/>
      <c r="FB387" s="20"/>
      <c r="FC387" s="20"/>
      <c r="FD387" s="20"/>
      <c r="FE387" s="20"/>
      <c r="FF387" s="20"/>
      <c r="FG387" s="20"/>
      <c r="FH387" s="20"/>
      <c r="FI387" s="20"/>
      <c r="FJ387" s="20"/>
      <c r="FK387" s="20"/>
      <c r="FL387" s="20"/>
      <c r="FM387" s="20"/>
      <c r="FN387" s="20"/>
      <c r="FO387" s="20"/>
      <c r="FP387" s="20"/>
      <c r="FQ387" s="20"/>
      <c r="FR387" s="20"/>
      <c r="FS387" s="20"/>
      <c r="FT387" s="20"/>
      <c r="FU387" s="20"/>
      <c r="FV387" s="20"/>
      <c r="FW387" s="20"/>
      <c r="FX387" s="20"/>
      <c r="FY387" s="20"/>
      <c r="FZ387" s="20"/>
      <c r="GA387" s="20"/>
      <c r="GB387" s="20"/>
      <c r="GC387" s="20"/>
      <c r="GD387" s="20"/>
      <c r="GE387" s="20"/>
      <c r="GF387" s="20"/>
      <c r="GG387" s="20"/>
      <c r="GH387" s="20"/>
      <c r="GI387" s="20"/>
      <c r="GJ387" s="20"/>
      <c r="GK387" s="20"/>
      <c r="GL387" s="20"/>
      <c r="GM387" s="20"/>
      <c r="GN387" s="20"/>
      <c r="GO387" s="20"/>
      <c r="GP387" s="20"/>
      <c r="GQ387" s="20"/>
      <c r="GR387" s="20"/>
      <c r="GS387" s="20"/>
      <c r="GT387" s="20"/>
      <c r="GU387" s="20"/>
      <c r="GV387" s="20"/>
      <c r="GW387" s="20"/>
      <c r="GX387" s="20"/>
      <c r="GY387" s="20"/>
      <c r="GZ387" s="20">
        <v>1366.77</v>
      </c>
      <c r="HA387" s="20"/>
      <c r="HB387" s="20">
        <v>1366.77</v>
      </c>
      <c r="HC387" s="20"/>
      <c r="HD387" s="20"/>
      <c r="HE387" s="20"/>
      <c r="HF387" s="20">
        <v>1366.77</v>
      </c>
      <c r="HG387" s="20"/>
      <c r="HH387" s="20"/>
      <c r="HI387" s="20"/>
      <c r="HJ387" s="20"/>
      <c r="HK387" s="20"/>
      <c r="HL387" s="20">
        <v>1366.77</v>
      </c>
      <c r="HM387" s="20"/>
      <c r="HN387" s="20">
        <v>1366.77</v>
      </c>
      <c r="HO387" s="20"/>
      <c r="HP387" s="20"/>
      <c r="HQ387" s="20"/>
      <c r="HR387" s="20"/>
      <c r="HS387" s="20"/>
      <c r="HT387" s="20"/>
      <c r="HU387" s="20"/>
      <c r="HV387" s="20"/>
      <c r="HW387" s="20"/>
      <c r="HX387" s="20"/>
      <c r="HY387" s="20"/>
      <c r="HZ387" s="20"/>
      <c r="IA387" s="20"/>
      <c r="IB387" s="20"/>
      <c r="IC387" s="20"/>
      <c r="ID387" s="20"/>
      <c r="IE387" s="20"/>
      <c r="IF387" s="20"/>
      <c r="IG387" s="20"/>
      <c r="IH387" s="20"/>
      <c r="II387" s="20"/>
      <c r="IJ387" s="20"/>
      <c r="IK387" s="20"/>
      <c r="IL387" s="20"/>
      <c r="IM387" s="20"/>
      <c r="IN387" s="20"/>
      <c r="IO387" s="20"/>
      <c r="IP387" s="20"/>
      <c r="IQ387" s="20"/>
      <c r="IR387" s="20"/>
      <c r="IS387" s="20"/>
      <c r="IT387" s="20"/>
      <c r="IU387" s="20"/>
    </row>
    <row r="388" spans="1:255" x14ac:dyDescent="0.2">
      <c r="A388" s="71"/>
      <c r="B388" s="72"/>
      <c r="C388" s="72" t="s">
        <v>616</v>
      </c>
      <c r="D388" s="73" t="s">
        <v>617</v>
      </c>
      <c r="E388" s="74">
        <v>62.4</v>
      </c>
      <c r="F388" s="75"/>
      <c r="G388" s="76" t="s">
        <v>78</v>
      </c>
      <c r="H388" s="75">
        <v>65.52</v>
      </c>
      <c r="I388" s="88">
        <v>213.98831999999999</v>
      </c>
      <c r="J388" s="77"/>
      <c r="K388" s="78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20"/>
      <c r="BH388" s="20"/>
      <c r="BI388" s="20"/>
      <c r="BJ388" s="20"/>
      <c r="BK388" s="20"/>
      <c r="BL388" s="20"/>
      <c r="BM388" s="20"/>
      <c r="BN388" s="20"/>
      <c r="BO388" s="20"/>
      <c r="BP388" s="20"/>
      <c r="BQ388" s="20"/>
      <c r="BR388" s="20"/>
      <c r="BS388" s="20"/>
      <c r="BT388" s="20"/>
      <c r="BU388" s="20"/>
      <c r="BV388" s="20"/>
      <c r="BW388" s="20"/>
      <c r="BX388" s="20"/>
      <c r="BY388" s="20"/>
      <c r="BZ388" s="20"/>
      <c r="CA388" s="20"/>
      <c r="CB388" s="20"/>
      <c r="CC388" s="20"/>
      <c r="CD388" s="20"/>
      <c r="CE388" s="20"/>
      <c r="CF388" s="20"/>
      <c r="CG388" s="20"/>
      <c r="CH388" s="20"/>
      <c r="CI388" s="20"/>
      <c r="CJ388" s="20"/>
      <c r="CK388" s="20"/>
      <c r="CL388" s="20"/>
      <c r="CM388" s="20"/>
      <c r="CN388" s="20"/>
      <c r="CO388" s="20"/>
      <c r="CP388" s="20"/>
      <c r="CQ388" s="20"/>
      <c r="CR388" s="20"/>
      <c r="CS388" s="20"/>
      <c r="CT388" s="20"/>
      <c r="CU388" s="20"/>
      <c r="CV388" s="20"/>
      <c r="CW388" s="20"/>
      <c r="CX388" s="20"/>
      <c r="CY388" s="20"/>
      <c r="CZ388" s="20"/>
      <c r="DA388" s="20"/>
      <c r="DB388" s="20"/>
      <c r="DC388" s="20"/>
      <c r="DD388" s="20"/>
      <c r="DE388" s="20"/>
      <c r="DF388" s="20"/>
      <c r="DG388" s="20"/>
      <c r="DH388" s="20"/>
      <c r="DI388" s="20"/>
      <c r="DJ388" s="20"/>
      <c r="DK388" s="20"/>
      <c r="DL388" s="20"/>
      <c r="DM388" s="20"/>
      <c r="DN388" s="20"/>
      <c r="DO388" s="20"/>
      <c r="DP388" s="20"/>
      <c r="DQ388" s="20"/>
      <c r="DR388" s="20"/>
      <c r="DS388" s="20"/>
      <c r="DT388" s="20"/>
      <c r="DU388" s="20"/>
      <c r="DV388" s="20"/>
      <c r="DW388" s="20"/>
      <c r="DX388" s="20"/>
      <c r="DY388" s="20"/>
      <c r="DZ388" s="20"/>
      <c r="EA388" s="20"/>
      <c r="EB388" s="20"/>
      <c r="EC388" s="20"/>
      <c r="ED388" s="20"/>
      <c r="EE388" s="20"/>
      <c r="EF388" s="20"/>
      <c r="EG388" s="20"/>
      <c r="EH388" s="20"/>
      <c r="EI388" s="20"/>
      <c r="EJ388" s="20"/>
      <c r="EK388" s="20"/>
      <c r="EL388" s="20"/>
      <c r="EM388" s="20"/>
      <c r="EN388" s="20"/>
      <c r="EO388" s="20"/>
      <c r="EP388" s="20"/>
      <c r="EQ388" s="20"/>
      <c r="ER388" s="20"/>
      <c r="ES388" s="20"/>
      <c r="ET388" s="20"/>
      <c r="EU388" s="20"/>
      <c r="EV388" s="20"/>
      <c r="EW388" s="20"/>
      <c r="EX388" s="20"/>
      <c r="EY388" s="20"/>
      <c r="EZ388" s="20"/>
      <c r="FA388" s="20"/>
      <c r="FB388" s="20"/>
      <c r="FC388" s="20"/>
      <c r="FD388" s="20"/>
      <c r="FE388" s="20"/>
      <c r="FF388" s="20"/>
      <c r="FG388" s="20"/>
      <c r="FH388" s="20"/>
      <c r="FI388" s="20"/>
      <c r="FJ388" s="20"/>
      <c r="FK388" s="20"/>
      <c r="FL388" s="20"/>
      <c r="FM388" s="20"/>
      <c r="FN388" s="20"/>
      <c r="FO388" s="20"/>
      <c r="FP388" s="20"/>
      <c r="FQ388" s="20"/>
      <c r="FR388" s="20"/>
      <c r="FS388" s="20"/>
      <c r="FT388" s="20"/>
      <c r="FU388" s="20"/>
      <c r="FV388" s="20"/>
      <c r="FW388" s="20"/>
      <c r="FX388" s="20"/>
      <c r="FY388" s="20"/>
      <c r="FZ388" s="20"/>
      <c r="GA388" s="20"/>
      <c r="GB388" s="20"/>
      <c r="GC388" s="20"/>
      <c r="GD388" s="20"/>
      <c r="GE388" s="20"/>
      <c r="GF388" s="20"/>
      <c r="GG388" s="20"/>
      <c r="GH388" s="20"/>
      <c r="GI388" s="20"/>
      <c r="GJ388" s="20"/>
      <c r="GK388" s="20"/>
      <c r="GL388" s="20"/>
      <c r="GM388" s="20"/>
      <c r="GN388" s="20"/>
      <c r="GO388" s="20"/>
      <c r="GP388" s="20"/>
      <c r="GQ388" s="20"/>
      <c r="GR388" s="20"/>
      <c r="GS388" s="20"/>
      <c r="GT388" s="20"/>
      <c r="GU388" s="20"/>
      <c r="GV388" s="20"/>
      <c r="GW388" s="20"/>
      <c r="GX388" s="20"/>
      <c r="GY388" s="20"/>
      <c r="GZ388" s="20"/>
      <c r="HA388" s="20"/>
      <c r="HB388" s="20"/>
      <c r="HC388" s="20"/>
      <c r="HD388" s="20"/>
      <c r="HE388" s="20"/>
      <c r="HF388" s="20"/>
      <c r="HG388" s="20"/>
      <c r="HH388" s="20"/>
      <c r="HI388" s="20"/>
      <c r="HJ388" s="20"/>
      <c r="HK388" s="20"/>
      <c r="HL388" s="20"/>
      <c r="HM388" s="20"/>
      <c r="HN388" s="20"/>
      <c r="HO388" s="20"/>
      <c r="HP388" s="20"/>
      <c r="HQ388" s="20"/>
      <c r="HR388" s="20"/>
      <c r="HS388" s="20"/>
      <c r="HT388" s="20"/>
      <c r="HU388" s="20"/>
      <c r="HV388" s="20"/>
      <c r="HW388" s="20"/>
      <c r="HX388" s="20"/>
      <c r="HY388" s="20"/>
      <c r="HZ388" s="20"/>
      <c r="IA388" s="20"/>
      <c r="IB388" s="20"/>
      <c r="IC388" s="20"/>
      <c r="ID388" s="20"/>
      <c r="IE388" s="20"/>
      <c r="IF388" s="20"/>
      <c r="IG388" s="20"/>
      <c r="IH388" s="20"/>
      <c r="II388" s="20"/>
      <c r="IJ388" s="20"/>
      <c r="IK388" s="20"/>
      <c r="IL388" s="20"/>
      <c r="IM388" s="20"/>
      <c r="IN388" s="20"/>
      <c r="IO388" s="20"/>
      <c r="IP388" s="20"/>
      <c r="IQ388" s="20"/>
      <c r="IR388" s="20"/>
      <c r="IS388" s="20"/>
      <c r="IT388" s="20"/>
      <c r="IU388" s="20"/>
    </row>
    <row r="389" spans="1:255" ht="24" x14ac:dyDescent="0.2">
      <c r="A389" s="125" t="s">
        <v>260</v>
      </c>
      <c r="B389" s="131" t="s">
        <v>35</v>
      </c>
      <c r="C389" s="126" t="s">
        <v>261</v>
      </c>
      <c r="D389" s="127" t="s">
        <v>52</v>
      </c>
      <c r="E389" s="128">
        <v>299</v>
      </c>
      <c r="F389" s="100">
        <v>1451.79</v>
      </c>
      <c r="G389" s="96"/>
      <c r="H389" s="100">
        <v>1451.79</v>
      </c>
      <c r="I389" s="129">
        <v>47649.29</v>
      </c>
      <c r="J389" s="97">
        <v>9.11</v>
      </c>
      <c r="K389" s="130">
        <v>434085</v>
      </c>
      <c r="L389" s="20"/>
      <c r="M389" s="20"/>
      <c r="N389" s="20"/>
      <c r="O389" s="20"/>
      <c r="P389" s="20"/>
      <c r="Q389" s="20"/>
      <c r="R389" s="20"/>
      <c r="S389" s="20"/>
      <c r="T389" s="20">
        <v>47649.29</v>
      </c>
      <c r="U389" s="20">
        <v>434085</v>
      </c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20"/>
      <c r="BH389" s="20"/>
      <c r="BI389" s="20"/>
      <c r="BJ389" s="20"/>
      <c r="BK389" s="20"/>
      <c r="BL389" s="20"/>
      <c r="BM389" s="20"/>
      <c r="BN389" s="20"/>
      <c r="BO389" s="20"/>
      <c r="BP389" s="20"/>
      <c r="BQ389" s="20"/>
      <c r="BR389" s="20"/>
      <c r="BS389" s="20"/>
      <c r="BT389" s="20"/>
      <c r="BU389" s="20"/>
      <c r="BV389" s="20"/>
      <c r="BW389" s="20"/>
      <c r="BX389" s="20"/>
      <c r="BY389" s="20"/>
      <c r="BZ389" s="20"/>
      <c r="CA389" s="20"/>
      <c r="CB389" s="20"/>
      <c r="CC389" s="20"/>
      <c r="CD389" s="20"/>
      <c r="CE389" s="20"/>
      <c r="CF389" s="20"/>
      <c r="CG389" s="20"/>
      <c r="CH389" s="20"/>
      <c r="CI389" s="20"/>
      <c r="CJ389" s="20"/>
      <c r="CK389" s="20"/>
      <c r="CL389" s="20"/>
      <c r="CM389" s="20"/>
      <c r="CN389" s="20"/>
      <c r="CO389" s="20"/>
      <c r="CP389" s="20"/>
      <c r="CQ389" s="20"/>
      <c r="CR389" s="20"/>
      <c r="CS389" s="20"/>
      <c r="CT389" s="20"/>
      <c r="CU389" s="20"/>
      <c r="CV389" s="20">
        <v>1</v>
      </c>
      <c r="CW389" s="20"/>
      <c r="CX389" s="20"/>
      <c r="CY389" s="20"/>
      <c r="CZ389" s="20"/>
      <c r="DA389" s="20"/>
      <c r="DB389" s="20"/>
      <c r="DC389" s="20"/>
      <c r="DD389" s="20"/>
      <c r="DE389" s="20">
        <v>434085</v>
      </c>
      <c r="DF389" s="20"/>
      <c r="DG389" s="20"/>
      <c r="DH389" s="20"/>
      <c r="DI389" s="20"/>
      <c r="DJ389" s="20"/>
      <c r="DK389" s="20">
        <v>47649.29</v>
      </c>
      <c r="DL389" s="20"/>
      <c r="DM389" s="20">
        <v>434085</v>
      </c>
      <c r="DN389" s="20"/>
      <c r="DO389" s="20"/>
      <c r="DP389" s="20"/>
      <c r="DQ389" s="20"/>
      <c r="DR389" s="20"/>
      <c r="DS389" s="20"/>
      <c r="DT389" s="20"/>
      <c r="DU389" s="20"/>
      <c r="DV389" s="20"/>
      <c r="DW389" s="20"/>
      <c r="DX389" s="20"/>
      <c r="DY389" s="20"/>
      <c r="DZ389" s="20"/>
      <c r="EA389" s="20"/>
      <c r="EB389" s="20"/>
      <c r="EC389" s="20"/>
      <c r="ED389" s="20"/>
      <c r="EE389" s="20"/>
      <c r="EF389" s="20"/>
      <c r="EG389" s="20"/>
      <c r="EH389" s="20"/>
      <c r="EI389" s="20"/>
      <c r="EJ389" s="20"/>
      <c r="EK389" s="20"/>
      <c r="EL389" s="20"/>
      <c r="EM389" s="20"/>
      <c r="EN389" s="20"/>
      <c r="EO389" s="20"/>
      <c r="EP389" s="20"/>
      <c r="EQ389" s="20"/>
      <c r="ER389" s="20"/>
      <c r="ES389" s="20"/>
      <c r="ET389" s="20"/>
      <c r="EU389" s="20"/>
      <c r="EV389" s="20"/>
      <c r="EW389" s="20"/>
      <c r="EX389" s="20"/>
      <c r="EY389" s="20"/>
      <c r="EZ389" s="20"/>
      <c r="FA389" s="20"/>
      <c r="FB389" s="20"/>
      <c r="FC389" s="20"/>
      <c r="FD389" s="20"/>
      <c r="FE389" s="20"/>
      <c r="FF389" s="20"/>
      <c r="FG389" s="20"/>
      <c r="FH389" s="20"/>
      <c r="FI389" s="20"/>
      <c r="FJ389" s="20"/>
      <c r="FK389" s="20"/>
      <c r="FL389" s="20"/>
      <c r="FM389" s="20"/>
      <c r="FN389" s="20"/>
      <c r="FO389" s="20"/>
      <c r="FP389" s="20"/>
      <c r="FQ389" s="20"/>
      <c r="FR389" s="20"/>
      <c r="FS389" s="20"/>
      <c r="FT389" s="20"/>
      <c r="FU389" s="20"/>
      <c r="FV389" s="20"/>
      <c r="FW389" s="20"/>
      <c r="FX389" s="20"/>
      <c r="FY389" s="20"/>
      <c r="FZ389" s="20"/>
      <c r="GA389" s="20"/>
      <c r="GB389" s="20"/>
      <c r="GC389" s="20"/>
      <c r="GD389" s="20"/>
      <c r="GE389" s="20"/>
      <c r="GF389" s="20"/>
      <c r="GG389" s="20"/>
      <c r="GH389" s="20"/>
      <c r="GI389" s="20"/>
      <c r="GJ389" s="20">
        <v>47649.29</v>
      </c>
      <c r="GK389" s="20"/>
      <c r="GL389" s="20"/>
      <c r="GM389" s="20"/>
      <c r="GN389" s="20">
        <v>47649.29</v>
      </c>
      <c r="GO389" s="20"/>
      <c r="GP389" s="20">
        <v>47649.29</v>
      </c>
      <c r="GQ389" s="20">
        <v>47649.29</v>
      </c>
      <c r="GR389" s="20"/>
      <c r="GS389" s="20">
        <v>47649.29</v>
      </c>
      <c r="GT389" s="20"/>
      <c r="GU389" s="20"/>
      <c r="GV389" s="20"/>
      <c r="GW389" s="20"/>
      <c r="GX389" s="20"/>
      <c r="GY389" s="20"/>
      <c r="GZ389" s="20"/>
      <c r="HA389" s="20"/>
      <c r="HB389" s="20">
        <v>47649.29</v>
      </c>
      <c r="HC389" s="20"/>
      <c r="HD389" s="20"/>
      <c r="HE389" s="20"/>
      <c r="HF389" s="20">
        <v>47649.29</v>
      </c>
      <c r="HG389" s="20"/>
      <c r="HH389" s="20"/>
      <c r="HI389" s="20"/>
      <c r="HJ389" s="20"/>
      <c r="HK389" s="20"/>
      <c r="HL389" s="20">
        <v>47649.29</v>
      </c>
      <c r="HM389" s="20"/>
      <c r="HN389" s="20">
        <v>47649.29</v>
      </c>
      <c r="HO389" s="20"/>
      <c r="HP389" s="20"/>
      <c r="HQ389" s="20"/>
      <c r="HR389" s="20"/>
      <c r="HS389" s="20"/>
      <c r="HT389" s="20"/>
      <c r="HU389" s="20"/>
      <c r="HV389" s="20"/>
      <c r="HW389" s="20"/>
      <c r="HX389" s="20"/>
      <c r="HY389" s="20">
        <v>47649.29</v>
      </c>
      <c r="HZ389" s="20"/>
      <c r="IA389" s="20"/>
      <c r="IB389" s="20"/>
      <c r="IC389" s="20"/>
      <c r="ID389" s="20"/>
      <c r="IE389" s="20"/>
      <c r="IF389" s="20"/>
      <c r="IG389" s="20"/>
      <c r="IH389" s="20"/>
      <c r="II389" s="20"/>
      <c r="IJ389" s="20"/>
      <c r="IK389" s="20"/>
      <c r="IL389" s="20"/>
      <c r="IM389" s="20"/>
      <c r="IN389" s="20"/>
      <c r="IO389" s="20"/>
      <c r="IP389" s="20"/>
      <c r="IQ389" s="20"/>
      <c r="IR389" s="20"/>
      <c r="IS389" s="20"/>
      <c r="IT389" s="20"/>
      <c r="IU389" s="20"/>
    </row>
    <row r="390" spans="1:255" x14ac:dyDescent="0.2">
      <c r="A390" s="58"/>
      <c r="B390" s="101" t="s">
        <v>619</v>
      </c>
      <c r="C390" s="101" t="s">
        <v>722</v>
      </c>
      <c r="D390" s="57"/>
      <c r="E390" s="57"/>
      <c r="F390" s="57"/>
      <c r="G390" s="57"/>
      <c r="H390" s="57"/>
      <c r="I390" s="57"/>
      <c r="J390" s="57"/>
      <c r="K390" s="59"/>
    </row>
    <row r="391" spans="1:255" ht="24" x14ac:dyDescent="0.2">
      <c r="A391" s="133" t="s">
        <v>263</v>
      </c>
      <c r="B391" s="134" t="s">
        <v>35</v>
      </c>
      <c r="C391" s="135" t="s">
        <v>264</v>
      </c>
      <c r="D391" s="136" t="s">
        <v>52</v>
      </c>
      <c r="E391" s="137">
        <v>27.600000000000005</v>
      </c>
      <c r="F391" s="109">
        <v>1457.11</v>
      </c>
      <c r="G391" s="65"/>
      <c r="H391" s="109">
        <v>1457.11</v>
      </c>
      <c r="I391" s="138">
        <v>4414.49</v>
      </c>
      <c r="J391" s="66">
        <v>9.11</v>
      </c>
      <c r="K391" s="139">
        <v>40216</v>
      </c>
      <c r="L391" s="20"/>
      <c r="M391" s="20"/>
      <c r="N391" s="20"/>
      <c r="O391" s="20"/>
      <c r="P391" s="20"/>
      <c r="Q391" s="20"/>
      <c r="R391" s="20"/>
      <c r="S391" s="20"/>
      <c r="T391" s="20">
        <v>4414.49</v>
      </c>
      <c r="U391" s="20">
        <v>40216</v>
      </c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  <c r="BG391" s="20"/>
      <c r="BH391" s="20"/>
      <c r="BI391" s="20"/>
      <c r="BJ391" s="20"/>
      <c r="BK391" s="20"/>
      <c r="BL391" s="20"/>
      <c r="BM391" s="20"/>
      <c r="BN391" s="20"/>
      <c r="BO391" s="20"/>
      <c r="BP391" s="20"/>
      <c r="BQ391" s="20"/>
      <c r="BR391" s="20"/>
      <c r="BS391" s="20"/>
      <c r="BT391" s="20"/>
      <c r="BU391" s="20"/>
      <c r="BV391" s="20"/>
      <c r="BW391" s="20"/>
      <c r="BX391" s="20"/>
      <c r="BY391" s="20"/>
      <c r="BZ391" s="20"/>
      <c r="CA391" s="20"/>
      <c r="CB391" s="20"/>
      <c r="CC391" s="20"/>
      <c r="CD391" s="20"/>
      <c r="CE391" s="20"/>
      <c r="CF391" s="20"/>
      <c r="CG391" s="20"/>
      <c r="CH391" s="20"/>
      <c r="CI391" s="20"/>
      <c r="CJ391" s="20"/>
      <c r="CK391" s="20"/>
      <c r="CL391" s="20"/>
      <c r="CM391" s="20"/>
      <c r="CN391" s="20"/>
      <c r="CO391" s="20"/>
      <c r="CP391" s="20"/>
      <c r="CQ391" s="20"/>
      <c r="CR391" s="20"/>
      <c r="CS391" s="20"/>
      <c r="CT391" s="20"/>
      <c r="CU391" s="20"/>
      <c r="CV391" s="20">
        <v>1</v>
      </c>
      <c r="CW391" s="20"/>
      <c r="CX391" s="20"/>
      <c r="CY391" s="20"/>
      <c r="CZ391" s="20"/>
      <c r="DA391" s="20"/>
      <c r="DB391" s="20"/>
      <c r="DC391" s="20"/>
      <c r="DD391" s="20"/>
      <c r="DE391" s="20">
        <v>40216</v>
      </c>
      <c r="DF391" s="20"/>
      <c r="DG391" s="20"/>
      <c r="DH391" s="20"/>
      <c r="DI391" s="20"/>
      <c r="DJ391" s="20"/>
      <c r="DK391" s="20">
        <v>4414.49</v>
      </c>
      <c r="DL391" s="20"/>
      <c r="DM391" s="20">
        <v>40216</v>
      </c>
      <c r="DN391" s="20"/>
      <c r="DO391" s="20"/>
      <c r="DP391" s="20"/>
      <c r="DQ391" s="20"/>
      <c r="DR391" s="20"/>
      <c r="DS391" s="20"/>
      <c r="DT391" s="20"/>
      <c r="DU391" s="20"/>
      <c r="DV391" s="20"/>
      <c r="DW391" s="20"/>
      <c r="DX391" s="20"/>
      <c r="DY391" s="20"/>
      <c r="DZ391" s="20"/>
      <c r="EA391" s="20"/>
      <c r="EB391" s="20"/>
      <c r="EC391" s="20"/>
      <c r="ED391" s="20"/>
      <c r="EE391" s="20"/>
      <c r="EF391" s="20"/>
      <c r="EG391" s="20"/>
      <c r="EH391" s="20"/>
      <c r="EI391" s="20"/>
      <c r="EJ391" s="20"/>
      <c r="EK391" s="20"/>
      <c r="EL391" s="20"/>
      <c r="EM391" s="20"/>
      <c r="EN391" s="20"/>
      <c r="EO391" s="20"/>
      <c r="EP391" s="20"/>
      <c r="EQ391" s="20"/>
      <c r="ER391" s="20"/>
      <c r="ES391" s="20"/>
      <c r="ET391" s="20"/>
      <c r="EU391" s="20"/>
      <c r="EV391" s="20"/>
      <c r="EW391" s="20"/>
      <c r="EX391" s="20"/>
      <c r="EY391" s="20"/>
      <c r="EZ391" s="20"/>
      <c r="FA391" s="20"/>
      <c r="FB391" s="20"/>
      <c r="FC391" s="20"/>
      <c r="FD391" s="20"/>
      <c r="FE391" s="20"/>
      <c r="FF391" s="20"/>
      <c r="FG391" s="20"/>
      <c r="FH391" s="20"/>
      <c r="FI391" s="20"/>
      <c r="FJ391" s="20"/>
      <c r="FK391" s="20"/>
      <c r="FL391" s="20"/>
      <c r="FM391" s="20"/>
      <c r="FN391" s="20"/>
      <c r="FO391" s="20"/>
      <c r="FP391" s="20"/>
      <c r="FQ391" s="20"/>
      <c r="FR391" s="20"/>
      <c r="FS391" s="20"/>
      <c r="FT391" s="20"/>
      <c r="FU391" s="20"/>
      <c r="FV391" s="20"/>
      <c r="FW391" s="20"/>
      <c r="FX391" s="20"/>
      <c r="FY391" s="20"/>
      <c r="FZ391" s="20"/>
      <c r="GA391" s="20"/>
      <c r="GB391" s="20"/>
      <c r="GC391" s="20"/>
      <c r="GD391" s="20"/>
      <c r="GE391" s="20"/>
      <c r="GF391" s="20"/>
      <c r="GG391" s="20"/>
      <c r="GH391" s="20"/>
      <c r="GI391" s="20"/>
      <c r="GJ391" s="20">
        <v>4414.49</v>
      </c>
      <c r="GK391" s="20"/>
      <c r="GL391" s="20"/>
      <c r="GM391" s="20"/>
      <c r="GN391" s="20">
        <v>4414.49</v>
      </c>
      <c r="GO391" s="20"/>
      <c r="GP391" s="20">
        <v>4414.49</v>
      </c>
      <c r="GQ391" s="20">
        <v>4414.49</v>
      </c>
      <c r="GR391" s="20"/>
      <c r="GS391" s="20">
        <v>4414.49</v>
      </c>
      <c r="GT391" s="20"/>
      <c r="GU391" s="20"/>
      <c r="GV391" s="20"/>
      <c r="GW391" s="20"/>
      <c r="GX391" s="20"/>
      <c r="GY391" s="20"/>
      <c r="GZ391" s="20"/>
      <c r="HA391" s="20"/>
      <c r="HB391" s="20">
        <v>4414.49</v>
      </c>
      <c r="HC391" s="20"/>
      <c r="HD391" s="20"/>
      <c r="HE391" s="20"/>
      <c r="HF391" s="20">
        <v>4414.49</v>
      </c>
      <c r="HG391" s="20"/>
      <c r="HH391" s="20"/>
      <c r="HI391" s="20"/>
      <c r="HJ391" s="20"/>
      <c r="HK391" s="20"/>
      <c r="HL391" s="20">
        <v>4414.49</v>
      </c>
      <c r="HM391" s="20"/>
      <c r="HN391" s="20">
        <v>4414.49</v>
      </c>
      <c r="HO391" s="20"/>
      <c r="HP391" s="20"/>
      <c r="HQ391" s="20"/>
      <c r="HR391" s="20"/>
      <c r="HS391" s="20"/>
      <c r="HT391" s="20"/>
      <c r="HU391" s="20"/>
      <c r="HV391" s="20"/>
      <c r="HW391" s="20"/>
      <c r="HX391" s="20"/>
      <c r="HY391" s="20">
        <v>4414.49</v>
      </c>
      <c r="HZ391" s="20"/>
      <c r="IA391" s="20"/>
      <c r="IB391" s="20"/>
      <c r="IC391" s="20"/>
      <c r="ID391" s="20"/>
      <c r="IE391" s="20"/>
      <c r="IF391" s="20"/>
      <c r="IG391" s="20"/>
      <c r="IH391" s="20"/>
      <c r="II391" s="20"/>
      <c r="IJ391" s="20"/>
      <c r="IK391" s="20"/>
      <c r="IL391" s="20"/>
      <c r="IM391" s="20"/>
      <c r="IN391" s="20"/>
      <c r="IO391" s="20"/>
      <c r="IP391" s="20"/>
      <c r="IQ391" s="20"/>
      <c r="IR391" s="20"/>
      <c r="IS391" s="20"/>
      <c r="IT391" s="20"/>
      <c r="IU391" s="20"/>
    </row>
    <row r="392" spans="1:255" x14ac:dyDescent="0.2">
      <c r="A392" s="89"/>
      <c r="B392" s="103" t="s">
        <v>619</v>
      </c>
      <c r="C392" s="103" t="s">
        <v>723</v>
      </c>
      <c r="D392" s="29"/>
      <c r="E392" s="29"/>
      <c r="F392" s="29"/>
      <c r="G392" s="29"/>
      <c r="H392" s="29"/>
      <c r="I392" s="29"/>
      <c r="J392" s="29"/>
      <c r="K392" s="90"/>
    </row>
    <row r="393" spans="1:255" ht="13.5" thickBot="1" x14ac:dyDescent="0.25">
      <c r="A393" s="140"/>
      <c r="B393" s="141"/>
      <c r="C393" s="141" t="s">
        <v>632</v>
      </c>
      <c r="D393" s="141"/>
      <c r="E393" s="141"/>
      <c r="F393" s="141"/>
      <c r="G393" s="141"/>
      <c r="H393" s="191">
        <v>53918.38</v>
      </c>
      <c r="I393" s="192"/>
      <c r="J393" s="191">
        <v>491196</v>
      </c>
      <c r="K393" s="193"/>
      <c r="L393" s="132"/>
      <c r="M393" s="132"/>
      <c r="N393" s="132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  <c r="BC393" s="20"/>
      <c r="BD393" s="20"/>
      <c r="BE393" s="20"/>
      <c r="BF393" s="20"/>
      <c r="BG393" s="20"/>
      <c r="BH393" s="20"/>
      <c r="BI393" s="20"/>
      <c r="BJ393" s="20"/>
      <c r="BK393" s="20"/>
      <c r="BL393" s="20"/>
      <c r="BM393" s="20"/>
      <c r="BN393" s="20"/>
      <c r="BO393" s="20"/>
      <c r="BP393" s="20"/>
      <c r="BQ393" s="20"/>
      <c r="BR393" s="20"/>
      <c r="BS393" s="20"/>
      <c r="BT393" s="20"/>
      <c r="BU393" s="20"/>
      <c r="BV393" s="20"/>
      <c r="BW393" s="20"/>
      <c r="BX393" s="20"/>
      <c r="BY393" s="20"/>
      <c r="BZ393" s="20"/>
      <c r="CA393" s="20"/>
      <c r="CB393" s="20"/>
      <c r="CC393" s="20"/>
      <c r="CD393" s="20"/>
      <c r="CE393" s="20"/>
      <c r="CF393" s="20"/>
      <c r="CG393" s="20"/>
      <c r="CH393" s="20"/>
      <c r="CI393" s="20"/>
      <c r="CJ393" s="20"/>
      <c r="CK393" s="20"/>
      <c r="CL393" s="20"/>
      <c r="CM393" s="20"/>
      <c r="CN393" s="20"/>
      <c r="CO393" s="20"/>
      <c r="CP393" s="20"/>
      <c r="CQ393" s="20"/>
      <c r="CR393" s="20"/>
      <c r="CS393" s="20"/>
      <c r="CT393" s="20"/>
      <c r="CU393" s="20"/>
      <c r="CV393" s="20"/>
      <c r="CW393" s="20"/>
      <c r="CX393" s="20"/>
      <c r="CY393" s="20"/>
      <c r="CZ393" s="20"/>
      <c r="DA393" s="20"/>
      <c r="DB393" s="20"/>
      <c r="DC393" s="20"/>
      <c r="DD393" s="20"/>
      <c r="DE393" s="20"/>
      <c r="DF393" s="20"/>
      <c r="DG393" s="20"/>
      <c r="DH393" s="20"/>
      <c r="DI393" s="20"/>
      <c r="DJ393" s="20"/>
      <c r="DK393" s="20"/>
      <c r="DL393" s="20"/>
      <c r="DM393" s="20"/>
      <c r="DN393" s="20"/>
      <c r="DO393" s="20"/>
      <c r="DP393" s="20"/>
      <c r="DQ393" s="20"/>
      <c r="DR393" s="20"/>
      <c r="DS393" s="20"/>
      <c r="DT393" s="20"/>
      <c r="DU393" s="20"/>
      <c r="DV393" s="20"/>
      <c r="DW393" s="20"/>
      <c r="DX393" s="20"/>
      <c r="DY393" s="20"/>
      <c r="DZ393" s="20"/>
      <c r="EA393" s="20"/>
      <c r="EB393" s="20"/>
      <c r="EC393" s="20"/>
      <c r="ED393" s="20"/>
      <c r="EE393" s="20"/>
      <c r="EF393" s="20"/>
      <c r="EG393" s="20"/>
      <c r="EH393" s="20"/>
      <c r="EI393" s="20"/>
      <c r="EJ393" s="20"/>
      <c r="EK393" s="20"/>
      <c r="EL393" s="20"/>
      <c r="EM393" s="20"/>
      <c r="EN393" s="20"/>
      <c r="EO393" s="20"/>
      <c r="EP393" s="20"/>
      <c r="EQ393" s="20"/>
      <c r="ER393" s="20"/>
      <c r="ES393" s="20"/>
      <c r="ET393" s="20"/>
      <c r="EU393" s="20"/>
      <c r="EV393" s="20"/>
      <c r="EW393" s="20"/>
      <c r="EX393" s="20"/>
      <c r="EY393" s="20"/>
      <c r="EZ393" s="20"/>
      <c r="FA393" s="20"/>
      <c r="FB393" s="20"/>
      <c r="FC393" s="20"/>
      <c r="FD393" s="20"/>
      <c r="FE393" s="20"/>
      <c r="FF393" s="20"/>
      <c r="FG393" s="20"/>
      <c r="FH393" s="20"/>
      <c r="FI393" s="20"/>
      <c r="FJ393" s="20"/>
      <c r="FK393" s="20"/>
      <c r="FL393" s="20"/>
      <c r="FM393" s="20"/>
      <c r="FN393" s="20"/>
      <c r="FO393" s="20"/>
      <c r="FP393" s="20"/>
      <c r="FQ393" s="20"/>
      <c r="FR393" s="20"/>
      <c r="FS393" s="20"/>
      <c r="FT393" s="20"/>
      <c r="FU393" s="20"/>
      <c r="FV393" s="20"/>
      <c r="FW393" s="20"/>
      <c r="FX393" s="20"/>
      <c r="FY393" s="20"/>
      <c r="FZ393" s="20"/>
      <c r="GA393" s="20"/>
      <c r="GB393" s="20"/>
      <c r="GC393" s="20"/>
      <c r="GD393" s="20"/>
      <c r="GE393" s="20"/>
      <c r="GF393" s="20"/>
      <c r="GG393" s="20"/>
      <c r="GH393" s="20"/>
      <c r="GI393" s="20"/>
      <c r="GJ393" s="20"/>
      <c r="GK393" s="20"/>
      <c r="GL393" s="20"/>
      <c r="GM393" s="20"/>
      <c r="GN393" s="20"/>
      <c r="GO393" s="20"/>
      <c r="GP393" s="20"/>
      <c r="GQ393" s="20"/>
      <c r="GR393" s="20"/>
      <c r="GS393" s="20"/>
      <c r="GT393" s="20"/>
      <c r="GU393" s="20"/>
      <c r="GV393" s="20"/>
      <c r="GW393" s="20"/>
      <c r="GX393" s="20"/>
      <c r="GY393" s="20"/>
      <c r="GZ393" s="20"/>
      <c r="HA393" s="20"/>
      <c r="HB393" s="20"/>
      <c r="HC393" s="20"/>
      <c r="HD393" s="20"/>
      <c r="HE393" s="20"/>
      <c r="HF393" s="20"/>
      <c r="HG393" s="20"/>
      <c r="HH393" s="20"/>
      <c r="HI393" s="20"/>
      <c r="HJ393" s="20"/>
      <c r="HK393" s="20"/>
      <c r="HL393" s="20"/>
      <c r="HM393" s="20"/>
      <c r="HN393" s="20"/>
      <c r="HO393" s="20"/>
      <c r="HP393" s="20"/>
      <c r="HQ393" s="20"/>
      <c r="HR393" s="20"/>
      <c r="HS393" s="20"/>
      <c r="HT393" s="20"/>
      <c r="HU393" s="20"/>
      <c r="HV393" s="20"/>
      <c r="HW393" s="20"/>
      <c r="HX393" s="20"/>
      <c r="HY393" s="20"/>
      <c r="HZ393" s="20"/>
      <c r="IA393" s="20"/>
      <c r="IB393" s="20"/>
      <c r="IC393" s="20"/>
      <c r="ID393" s="20"/>
      <c r="IE393" s="20"/>
      <c r="IF393" s="20"/>
      <c r="IG393" s="20"/>
      <c r="IH393" s="20"/>
      <c r="II393" s="20"/>
      <c r="IJ393" s="20"/>
      <c r="IK393" s="20"/>
      <c r="IL393" s="20"/>
      <c r="IM393" s="20"/>
      <c r="IN393" s="20"/>
      <c r="IO393" s="20"/>
      <c r="IP393" s="20"/>
      <c r="IQ393" s="20"/>
      <c r="IR393" s="20"/>
      <c r="IS393" s="20"/>
      <c r="IT393" s="20"/>
      <c r="IU393" s="20"/>
    </row>
    <row r="394" spans="1:255" x14ac:dyDescent="0.2">
      <c r="A394" s="113"/>
      <c r="B394" s="112"/>
      <c r="C394" s="112" t="s">
        <v>622</v>
      </c>
      <c r="D394" s="112"/>
      <c r="E394" s="112"/>
      <c r="F394" s="112"/>
      <c r="G394" s="112"/>
      <c r="H394" s="185">
        <v>59771.01</v>
      </c>
      <c r="I394" s="186"/>
      <c r="J394" s="185">
        <v>680200</v>
      </c>
      <c r="K394" s="187"/>
      <c r="O394" s="20"/>
      <c r="P394" s="20"/>
      <c r="Q394" s="20"/>
      <c r="R394" s="20">
        <v>59771.01</v>
      </c>
      <c r="S394" s="20">
        <v>680200</v>
      </c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  <c r="BC394" s="20"/>
      <c r="BD394" s="20"/>
      <c r="BE394" s="20"/>
      <c r="BF394" s="20"/>
      <c r="BG394" s="20"/>
      <c r="BH394" s="20"/>
      <c r="BI394" s="20"/>
      <c r="BJ394" s="20"/>
      <c r="BK394" s="20"/>
      <c r="BL394" s="20"/>
      <c r="BM394" s="20"/>
      <c r="BN394" s="20"/>
      <c r="BO394" s="20"/>
      <c r="BP394" s="20"/>
      <c r="BQ394" s="20"/>
      <c r="BR394" s="20"/>
      <c r="BS394" s="20"/>
      <c r="BT394" s="20"/>
      <c r="BU394" s="20"/>
      <c r="BV394" s="20"/>
      <c r="BW394" s="20"/>
      <c r="BX394" s="20"/>
      <c r="BY394" s="20"/>
      <c r="BZ394" s="20"/>
      <c r="CA394" s="20"/>
      <c r="CB394" s="20"/>
      <c r="CC394" s="20"/>
      <c r="CD394" s="20"/>
      <c r="CE394" s="20"/>
      <c r="CF394" s="20"/>
      <c r="CG394" s="20"/>
      <c r="CH394" s="20"/>
      <c r="CI394" s="20"/>
      <c r="CJ394" s="20"/>
      <c r="CK394" s="20"/>
      <c r="CL394" s="20"/>
      <c r="CM394" s="20"/>
      <c r="CN394" s="20"/>
      <c r="CO394" s="20"/>
      <c r="CP394" s="20"/>
      <c r="CQ394" s="20"/>
      <c r="CR394" s="20"/>
      <c r="CS394" s="20"/>
      <c r="CT394" s="20"/>
      <c r="CU394" s="20"/>
      <c r="CV394" s="20"/>
      <c r="CW394" s="20"/>
      <c r="CX394" s="20"/>
      <c r="CY394" s="20"/>
      <c r="CZ394" s="20"/>
      <c r="DA394" s="20"/>
      <c r="DB394" s="20"/>
      <c r="DC394" s="20"/>
      <c r="DD394" s="20"/>
      <c r="DE394" s="20"/>
      <c r="DF394" s="20"/>
      <c r="DG394" s="20"/>
      <c r="DH394" s="20"/>
      <c r="DI394" s="20"/>
      <c r="DJ394" s="20"/>
      <c r="DK394" s="20"/>
      <c r="DL394" s="20"/>
      <c r="DM394" s="20"/>
      <c r="DN394" s="20"/>
      <c r="DO394" s="20"/>
      <c r="DP394" s="20"/>
      <c r="DQ394" s="20"/>
      <c r="DR394" s="20"/>
      <c r="DS394" s="20"/>
      <c r="DT394" s="20"/>
      <c r="DU394" s="20"/>
      <c r="DV394" s="20"/>
      <c r="DW394" s="20"/>
      <c r="DX394" s="20"/>
      <c r="DY394" s="20"/>
      <c r="DZ394" s="20"/>
      <c r="EA394" s="20"/>
      <c r="EB394" s="20"/>
      <c r="EC394" s="20"/>
      <c r="ED394" s="20"/>
      <c r="EE394" s="20"/>
      <c r="EF394" s="20"/>
      <c r="EG394" s="20"/>
      <c r="EH394" s="20"/>
      <c r="EI394" s="20"/>
      <c r="EJ394" s="20"/>
      <c r="EK394" s="20"/>
      <c r="EL394" s="20"/>
      <c r="EM394" s="20"/>
      <c r="EN394" s="20"/>
      <c r="EO394" s="20"/>
      <c r="EP394" s="20"/>
      <c r="EQ394" s="20"/>
      <c r="ER394" s="20"/>
      <c r="ES394" s="20"/>
      <c r="ET394" s="20"/>
      <c r="EU394" s="20"/>
      <c r="EV394" s="20"/>
      <c r="EW394" s="20"/>
      <c r="EX394" s="20"/>
      <c r="EY394" s="20"/>
      <c r="EZ394" s="20"/>
      <c r="FA394" s="20"/>
      <c r="FB394" s="20"/>
      <c r="FC394" s="20"/>
      <c r="FD394" s="20"/>
      <c r="FE394" s="20"/>
      <c r="FF394" s="20"/>
      <c r="FG394" s="20"/>
      <c r="FH394" s="20"/>
      <c r="FI394" s="20"/>
      <c r="FJ394" s="20"/>
      <c r="FK394" s="20"/>
      <c r="FL394" s="20"/>
      <c r="FM394" s="20"/>
      <c r="FN394" s="20"/>
      <c r="FO394" s="20"/>
      <c r="FP394" s="20"/>
      <c r="FQ394" s="20"/>
      <c r="FR394" s="20"/>
      <c r="FS394" s="20"/>
      <c r="FT394" s="20"/>
      <c r="FU394" s="20"/>
      <c r="FV394" s="20"/>
      <c r="FW394" s="20"/>
      <c r="FX394" s="20"/>
      <c r="FY394" s="20"/>
      <c r="FZ394" s="20"/>
      <c r="GA394" s="20"/>
      <c r="GB394" s="20"/>
      <c r="GC394" s="20"/>
      <c r="GD394" s="20"/>
      <c r="GE394" s="20"/>
      <c r="GF394" s="20"/>
      <c r="GG394" s="20"/>
      <c r="GH394" s="20"/>
      <c r="GI394" s="20"/>
      <c r="GJ394" s="20"/>
      <c r="GK394" s="20"/>
      <c r="GL394" s="20"/>
      <c r="GM394" s="20"/>
      <c r="GN394" s="20"/>
      <c r="GO394" s="20"/>
      <c r="GP394" s="20"/>
      <c r="GQ394" s="20"/>
      <c r="GR394" s="20"/>
      <c r="GS394" s="20"/>
      <c r="GT394" s="20"/>
      <c r="GU394" s="20"/>
      <c r="GV394" s="20"/>
      <c r="GW394" s="20"/>
      <c r="GX394" s="20"/>
      <c r="GY394" s="20"/>
      <c r="GZ394" s="20"/>
      <c r="HA394" s="20">
        <v>59771.01</v>
      </c>
      <c r="HB394" s="20"/>
      <c r="HC394" s="20"/>
      <c r="HD394" s="20"/>
      <c r="HE394" s="20"/>
      <c r="HF394" s="20"/>
      <c r="HG394" s="20"/>
      <c r="HH394" s="20"/>
      <c r="HI394" s="20"/>
      <c r="HJ394" s="20"/>
      <c r="HK394" s="20"/>
      <c r="HL394" s="20"/>
      <c r="HM394" s="20"/>
      <c r="HN394" s="20"/>
      <c r="HO394" s="20"/>
      <c r="HP394" s="20"/>
      <c r="HQ394" s="20"/>
      <c r="HR394" s="20"/>
      <c r="HS394" s="20"/>
      <c r="HT394" s="20"/>
      <c r="HU394" s="20"/>
      <c r="HV394" s="20"/>
      <c r="HW394" s="20"/>
      <c r="HX394" s="20"/>
      <c r="HY394" s="20"/>
      <c r="HZ394" s="20"/>
      <c r="IA394" s="20"/>
      <c r="IB394" s="20"/>
      <c r="IC394" s="20"/>
      <c r="ID394" s="20"/>
      <c r="IE394" s="20"/>
      <c r="IF394" s="20"/>
      <c r="IG394" s="20"/>
      <c r="IH394" s="20"/>
      <c r="II394" s="20"/>
      <c r="IJ394" s="20"/>
      <c r="IK394" s="20"/>
      <c r="IL394" s="20"/>
      <c r="IM394" s="20"/>
      <c r="IN394" s="20"/>
      <c r="IO394" s="20"/>
      <c r="IP394" s="20"/>
      <c r="IQ394" s="20"/>
      <c r="IR394" s="20"/>
      <c r="IS394" s="20"/>
      <c r="IT394" s="20"/>
      <c r="IU394" s="20"/>
    </row>
    <row r="395" spans="1:255" x14ac:dyDescent="0.2">
      <c r="A395" s="70"/>
      <c r="B395" s="69"/>
      <c r="C395" s="69"/>
      <c r="D395" s="69"/>
      <c r="E395" s="69"/>
      <c r="F395" s="69"/>
      <c r="G395" s="69"/>
      <c r="H395" s="188"/>
      <c r="I395" s="189"/>
      <c r="J395" s="188"/>
      <c r="K395" s="190"/>
    </row>
    <row r="396" spans="1:255" ht="48" x14ac:dyDescent="0.2">
      <c r="A396" s="116">
        <v>20</v>
      </c>
      <c r="B396" s="123" t="s">
        <v>99</v>
      </c>
      <c r="C396" s="117" t="s">
        <v>724</v>
      </c>
      <c r="D396" s="118" t="s">
        <v>101</v>
      </c>
      <c r="E396" s="119">
        <v>0.1696</v>
      </c>
      <c r="F396" s="120">
        <v>1322.62</v>
      </c>
      <c r="G396" s="124" t="s">
        <v>6</v>
      </c>
      <c r="H396" s="120"/>
      <c r="I396" s="121">
        <v>358.27000000000004</v>
      </c>
      <c r="J396" s="97"/>
      <c r="K396" s="122">
        <v>11617</v>
      </c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20"/>
      <c r="BH396" s="20"/>
      <c r="BI396" s="20"/>
      <c r="BJ396" s="20"/>
      <c r="BK396" s="20"/>
      <c r="BL396" s="20"/>
      <c r="BM396" s="20"/>
      <c r="BN396" s="20"/>
      <c r="BO396" s="20"/>
      <c r="BP396" s="20"/>
      <c r="BQ396" s="20"/>
      <c r="BR396" s="20"/>
      <c r="BS396" s="20"/>
      <c r="BT396" s="20"/>
      <c r="BU396" s="20"/>
      <c r="BV396" s="20"/>
      <c r="BW396" s="20"/>
      <c r="BX396" s="20"/>
      <c r="BY396" s="20"/>
      <c r="BZ396" s="20"/>
      <c r="CA396" s="20"/>
      <c r="CB396" s="20"/>
      <c r="CC396" s="20"/>
      <c r="CD396" s="20"/>
      <c r="CE396" s="20"/>
      <c r="CF396" s="20"/>
      <c r="CG396" s="20"/>
      <c r="CH396" s="20"/>
      <c r="CI396" s="20"/>
      <c r="CJ396" s="20"/>
      <c r="CK396" s="20"/>
      <c r="CL396" s="20"/>
      <c r="CM396" s="20"/>
      <c r="CN396" s="20"/>
      <c r="CO396" s="20"/>
      <c r="CP396" s="20"/>
      <c r="CQ396" s="20"/>
      <c r="CR396" s="20"/>
      <c r="CS396" s="20"/>
      <c r="CT396" s="20"/>
      <c r="CU396" s="20"/>
      <c r="CV396" s="20"/>
      <c r="CW396" s="20"/>
      <c r="CX396" s="20"/>
      <c r="CY396" s="20"/>
      <c r="CZ396" s="20"/>
      <c r="DA396" s="20"/>
      <c r="DB396" s="20"/>
      <c r="DC396" s="20"/>
      <c r="DD396" s="20"/>
      <c r="DE396" s="20"/>
      <c r="DF396" s="20"/>
      <c r="DG396" s="20"/>
      <c r="DH396" s="20"/>
      <c r="DI396" s="20"/>
      <c r="DJ396" s="20"/>
      <c r="DK396" s="20"/>
      <c r="DL396" s="20"/>
      <c r="DM396" s="20"/>
      <c r="DN396" s="20"/>
      <c r="DO396" s="20"/>
      <c r="DP396" s="20"/>
      <c r="DQ396" s="20"/>
      <c r="DR396" s="20"/>
      <c r="DS396" s="20"/>
      <c r="DT396" s="20"/>
      <c r="DU396" s="20"/>
      <c r="DV396" s="20"/>
      <c r="DW396" s="20"/>
      <c r="DX396" s="20"/>
      <c r="DY396" s="20"/>
      <c r="DZ396" s="20"/>
      <c r="EA396" s="20"/>
      <c r="EB396" s="20"/>
      <c r="EC396" s="20"/>
      <c r="ED396" s="20"/>
      <c r="EE396" s="20"/>
      <c r="EF396" s="20"/>
      <c r="EG396" s="20"/>
      <c r="EH396" s="20"/>
      <c r="EI396" s="20"/>
      <c r="EJ396" s="20"/>
      <c r="EK396" s="20"/>
      <c r="EL396" s="20"/>
      <c r="EM396" s="20"/>
      <c r="EN396" s="20"/>
      <c r="EO396" s="20"/>
      <c r="EP396" s="20"/>
      <c r="EQ396" s="20"/>
      <c r="ER396" s="20"/>
      <c r="ES396" s="20"/>
      <c r="ET396" s="20"/>
      <c r="EU396" s="20"/>
      <c r="EV396" s="20"/>
      <c r="EW396" s="20"/>
      <c r="EX396" s="20"/>
      <c r="EY396" s="20"/>
      <c r="EZ396" s="20"/>
      <c r="FA396" s="20"/>
      <c r="FB396" s="20"/>
      <c r="FC396" s="20"/>
      <c r="FD396" s="20"/>
      <c r="FE396" s="20"/>
      <c r="FF396" s="20"/>
      <c r="FG396" s="20"/>
      <c r="FH396" s="20"/>
      <c r="FI396" s="20"/>
      <c r="FJ396" s="20"/>
      <c r="FK396" s="20"/>
      <c r="FL396" s="20"/>
      <c r="FM396" s="20"/>
      <c r="FN396" s="20"/>
      <c r="FO396" s="20"/>
      <c r="FP396" s="20"/>
      <c r="FQ396" s="20"/>
      <c r="FR396" s="20"/>
      <c r="FS396" s="20"/>
      <c r="FT396" s="20"/>
      <c r="FU396" s="20"/>
      <c r="FV396" s="20"/>
      <c r="FW396" s="20"/>
      <c r="FX396" s="20"/>
      <c r="FY396" s="20"/>
      <c r="FZ396" s="20"/>
      <c r="GA396" s="20"/>
      <c r="GB396" s="20"/>
      <c r="GC396" s="20"/>
      <c r="GD396" s="20"/>
      <c r="GE396" s="20"/>
      <c r="GF396" s="20"/>
      <c r="GG396" s="20"/>
      <c r="GH396" s="20"/>
      <c r="GI396" s="20"/>
      <c r="GJ396" s="20"/>
      <c r="GK396" s="20"/>
      <c r="GL396" s="20"/>
      <c r="GM396" s="20"/>
      <c r="GN396" s="20"/>
      <c r="GO396" s="20"/>
      <c r="GP396" s="20"/>
      <c r="GQ396" s="20"/>
      <c r="GR396" s="20"/>
      <c r="GS396" s="20"/>
      <c r="GT396" s="20"/>
      <c r="GU396" s="20"/>
      <c r="GV396" s="20"/>
      <c r="GW396" s="20"/>
      <c r="GX396" s="20"/>
      <c r="GY396" s="20"/>
      <c r="GZ396" s="20"/>
      <c r="HA396" s="20"/>
      <c r="HB396" s="20"/>
      <c r="HC396" s="20"/>
      <c r="HD396" s="20"/>
      <c r="HE396" s="20"/>
      <c r="HF396" s="20"/>
      <c r="HG396" s="20"/>
      <c r="HH396" s="20"/>
      <c r="HI396" s="20"/>
      <c r="HJ396" s="20"/>
      <c r="HK396" s="20"/>
      <c r="HL396" s="20"/>
      <c r="HM396" s="20"/>
      <c r="HN396" s="20"/>
      <c r="HO396" s="20"/>
      <c r="HP396" s="20"/>
      <c r="HQ396" s="20"/>
      <c r="HR396" s="20"/>
      <c r="HS396" s="20"/>
      <c r="HT396" s="20"/>
      <c r="HU396" s="20"/>
      <c r="HV396" s="20"/>
      <c r="HW396" s="20"/>
      <c r="HX396" s="20"/>
      <c r="HY396" s="20"/>
      <c r="HZ396" s="20"/>
      <c r="IA396" s="20"/>
      <c r="IB396" s="20"/>
      <c r="IC396" s="20"/>
      <c r="ID396" s="20"/>
      <c r="IE396" s="20"/>
      <c r="IF396" s="20"/>
      <c r="IG396" s="20"/>
      <c r="IH396" s="20"/>
      <c r="II396" s="20"/>
      <c r="IJ396" s="20"/>
      <c r="IK396" s="20"/>
      <c r="IL396" s="20"/>
      <c r="IM396" s="20"/>
      <c r="IN396" s="20"/>
      <c r="IO396" s="20"/>
      <c r="IP396" s="20"/>
      <c r="IQ396" s="20"/>
      <c r="IR396" s="20"/>
      <c r="IS396" s="20"/>
      <c r="IT396" s="20"/>
      <c r="IU396" s="20"/>
    </row>
    <row r="397" spans="1:255" x14ac:dyDescent="0.2">
      <c r="A397" s="60"/>
      <c r="B397" s="61"/>
      <c r="C397" s="61" t="s">
        <v>609</v>
      </c>
      <c r="D397" s="62"/>
      <c r="E397" s="63"/>
      <c r="F397" s="64">
        <v>648.51</v>
      </c>
      <c r="G397" s="65" t="s">
        <v>78</v>
      </c>
      <c r="H397" s="64">
        <v>680.94</v>
      </c>
      <c r="I397" s="64">
        <v>115.49</v>
      </c>
      <c r="J397" s="66">
        <v>33.39</v>
      </c>
      <c r="K397" s="67">
        <v>3856</v>
      </c>
      <c r="O397" s="20"/>
      <c r="P397" s="20"/>
      <c r="Q397" s="20"/>
      <c r="R397" s="20"/>
      <c r="S397" s="20"/>
      <c r="T397" s="20">
        <v>115.49</v>
      </c>
      <c r="U397" s="20">
        <v>3856</v>
      </c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  <c r="BC397" s="20"/>
      <c r="BD397" s="20"/>
      <c r="BE397" s="20"/>
      <c r="BF397" s="20"/>
      <c r="BG397" s="20"/>
      <c r="BH397" s="20"/>
      <c r="BI397" s="20"/>
      <c r="BJ397" s="20"/>
      <c r="BK397" s="20"/>
      <c r="BL397" s="20"/>
      <c r="BM397" s="20"/>
      <c r="BN397" s="20"/>
      <c r="BO397" s="20"/>
      <c r="BP397" s="20"/>
      <c r="BQ397" s="20"/>
      <c r="BR397" s="20"/>
      <c r="BS397" s="20"/>
      <c r="BT397" s="20"/>
      <c r="BU397" s="20"/>
      <c r="BV397" s="20"/>
      <c r="BW397" s="20"/>
      <c r="BX397" s="20"/>
      <c r="BY397" s="20"/>
      <c r="BZ397" s="20"/>
      <c r="CA397" s="20"/>
      <c r="CB397" s="20"/>
      <c r="CC397" s="20"/>
      <c r="CD397" s="20"/>
      <c r="CE397" s="20"/>
      <c r="CF397" s="20"/>
      <c r="CG397" s="20"/>
      <c r="CH397" s="20"/>
      <c r="CI397" s="20"/>
      <c r="CJ397" s="20"/>
      <c r="CK397" s="20"/>
      <c r="CL397" s="20"/>
      <c r="CM397" s="20"/>
      <c r="CN397" s="20"/>
      <c r="CO397" s="20"/>
      <c r="CP397" s="20"/>
      <c r="CQ397" s="20"/>
      <c r="CR397" s="20"/>
      <c r="CS397" s="20"/>
      <c r="CT397" s="20"/>
      <c r="CU397" s="20"/>
      <c r="CV397" s="20">
        <v>1</v>
      </c>
      <c r="CW397" s="20"/>
      <c r="CX397" s="20"/>
      <c r="CY397" s="20"/>
      <c r="CZ397" s="20"/>
      <c r="DA397" s="20"/>
      <c r="DB397" s="20"/>
      <c r="DC397" s="20"/>
      <c r="DD397" s="20"/>
      <c r="DE397" s="20"/>
      <c r="DF397" s="20"/>
      <c r="DG397" s="20">
        <v>3856</v>
      </c>
      <c r="DH397" s="20">
        <v>1</v>
      </c>
      <c r="DI397" s="20"/>
      <c r="DJ397" s="20"/>
      <c r="DK397" s="20"/>
      <c r="DL397" s="20"/>
      <c r="DM397" s="20"/>
      <c r="DN397" s="20"/>
      <c r="DO397" s="20"/>
      <c r="DP397" s="20"/>
      <c r="DQ397" s="20">
        <v>115.49</v>
      </c>
      <c r="DR397" s="20"/>
      <c r="DS397" s="20">
        <v>3856</v>
      </c>
      <c r="DT397" s="20"/>
      <c r="DU397" s="20"/>
      <c r="DV397" s="20"/>
      <c r="DW397" s="20"/>
      <c r="DX397" s="20"/>
      <c r="DY397" s="20"/>
      <c r="DZ397" s="20"/>
      <c r="EA397" s="20"/>
      <c r="EB397" s="20"/>
      <c r="EC397" s="20"/>
      <c r="ED397" s="20"/>
      <c r="EE397" s="20"/>
      <c r="EF397" s="20"/>
      <c r="EG397" s="20"/>
      <c r="EH397" s="20"/>
      <c r="EI397" s="20"/>
      <c r="EJ397" s="20"/>
      <c r="EK397" s="20"/>
      <c r="EL397" s="20"/>
      <c r="EM397" s="20"/>
      <c r="EN397" s="20"/>
      <c r="EO397" s="20"/>
      <c r="EP397" s="20"/>
      <c r="EQ397" s="20"/>
      <c r="ER397" s="20"/>
      <c r="ES397" s="20"/>
      <c r="ET397" s="20"/>
      <c r="EU397" s="20"/>
      <c r="EV397" s="20"/>
      <c r="EW397" s="20"/>
      <c r="EX397" s="20"/>
      <c r="EY397" s="20"/>
      <c r="EZ397" s="20"/>
      <c r="FA397" s="20"/>
      <c r="FB397" s="20"/>
      <c r="FC397" s="20"/>
      <c r="FD397" s="20"/>
      <c r="FE397" s="20"/>
      <c r="FF397" s="20"/>
      <c r="FG397" s="20"/>
      <c r="FH397" s="20"/>
      <c r="FI397" s="20"/>
      <c r="FJ397" s="20"/>
      <c r="FK397" s="20"/>
      <c r="FL397" s="20"/>
      <c r="FM397" s="20"/>
      <c r="FN397" s="20"/>
      <c r="FO397" s="20"/>
      <c r="FP397" s="20"/>
      <c r="FQ397" s="20"/>
      <c r="FR397" s="20"/>
      <c r="FS397" s="20"/>
      <c r="FT397" s="20"/>
      <c r="FU397" s="20"/>
      <c r="FV397" s="20"/>
      <c r="FW397" s="20"/>
      <c r="FX397" s="20"/>
      <c r="FY397" s="20"/>
      <c r="FZ397" s="20"/>
      <c r="GA397" s="20"/>
      <c r="GB397" s="20"/>
      <c r="GC397" s="20"/>
      <c r="GD397" s="20"/>
      <c r="GE397" s="20"/>
      <c r="GF397" s="20"/>
      <c r="GG397" s="20"/>
      <c r="GH397" s="20"/>
      <c r="GI397" s="20"/>
      <c r="GJ397" s="20">
        <v>115.49</v>
      </c>
      <c r="GK397" s="20">
        <v>115.49</v>
      </c>
      <c r="GL397" s="20"/>
      <c r="GM397" s="20"/>
      <c r="GN397" s="20"/>
      <c r="GO397" s="20"/>
      <c r="GP397" s="20"/>
      <c r="GQ397" s="20"/>
      <c r="GR397" s="20"/>
      <c r="GS397" s="20"/>
      <c r="GT397" s="20"/>
      <c r="GU397" s="20"/>
      <c r="GV397" s="20"/>
      <c r="GW397" s="20"/>
      <c r="GX397" s="20"/>
      <c r="GY397" s="20"/>
      <c r="GZ397" s="20"/>
      <c r="HA397" s="20"/>
      <c r="HB397" s="20">
        <v>115.49</v>
      </c>
      <c r="HC397" s="20"/>
      <c r="HD397" s="20"/>
      <c r="HE397" s="20"/>
      <c r="HF397" s="20">
        <v>115.49</v>
      </c>
      <c r="HG397" s="20"/>
      <c r="HH397" s="20"/>
      <c r="HI397" s="20"/>
      <c r="HJ397" s="20"/>
      <c r="HK397" s="20"/>
      <c r="HL397" s="20">
        <v>115.49</v>
      </c>
      <c r="HM397" s="20"/>
      <c r="HN397" s="20">
        <v>115.49</v>
      </c>
      <c r="HO397" s="20"/>
      <c r="HP397" s="20"/>
      <c r="HQ397" s="20"/>
      <c r="HR397" s="20"/>
      <c r="HS397" s="20"/>
      <c r="HT397" s="20"/>
      <c r="HU397" s="20"/>
      <c r="HV397" s="20"/>
      <c r="HW397" s="20"/>
      <c r="HX397" s="20">
        <v>115.49</v>
      </c>
      <c r="HY397" s="20"/>
      <c r="HZ397" s="20"/>
      <c r="IA397" s="20"/>
      <c r="IB397" s="20"/>
      <c r="IC397" s="20"/>
      <c r="ID397" s="20"/>
      <c r="IE397" s="20"/>
      <c r="IF397" s="20"/>
      <c r="IG397" s="20"/>
      <c r="IH397" s="20"/>
      <c r="II397" s="20"/>
      <c r="IJ397" s="20"/>
      <c r="IK397" s="20"/>
      <c r="IL397" s="20"/>
      <c r="IM397" s="20"/>
      <c r="IN397" s="20"/>
      <c r="IO397" s="20"/>
      <c r="IP397" s="20"/>
      <c r="IQ397" s="20"/>
      <c r="IR397" s="20"/>
      <c r="IS397" s="20"/>
      <c r="IT397" s="20"/>
      <c r="IU397" s="20"/>
    </row>
    <row r="398" spans="1:255" x14ac:dyDescent="0.2">
      <c r="A398" s="71"/>
      <c r="B398" s="72"/>
      <c r="C398" s="72" t="s">
        <v>610</v>
      </c>
      <c r="D398" s="73"/>
      <c r="E398" s="74"/>
      <c r="F398" s="75">
        <v>96.35</v>
      </c>
      <c r="G398" s="76" t="s">
        <v>78</v>
      </c>
      <c r="H398" s="75">
        <v>101.17</v>
      </c>
      <c r="I398" s="75">
        <v>17.16</v>
      </c>
      <c r="J398" s="77">
        <v>13.26</v>
      </c>
      <c r="K398" s="78">
        <v>228</v>
      </c>
      <c r="O398" s="20"/>
      <c r="P398" s="20"/>
      <c r="Q398" s="20"/>
      <c r="R398" s="20"/>
      <c r="S398" s="20"/>
      <c r="T398" s="20">
        <v>17.16</v>
      </c>
      <c r="U398" s="20">
        <v>228</v>
      </c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  <c r="BG398" s="20"/>
      <c r="BH398" s="20"/>
      <c r="BI398" s="20"/>
      <c r="BJ398" s="20"/>
      <c r="BK398" s="20"/>
      <c r="BL398" s="20"/>
      <c r="BM398" s="20"/>
      <c r="BN398" s="20"/>
      <c r="BO398" s="20"/>
      <c r="BP398" s="20"/>
      <c r="BQ398" s="20"/>
      <c r="BR398" s="20"/>
      <c r="BS398" s="20"/>
      <c r="BT398" s="20"/>
      <c r="BU398" s="20"/>
      <c r="BV398" s="20"/>
      <c r="BW398" s="20"/>
      <c r="BX398" s="20"/>
      <c r="BY398" s="20"/>
      <c r="BZ398" s="20"/>
      <c r="CA398" s="20"/>
      <c r="CB398" s="20"/>
      <c r="CC398" s="20"/>
      <c r="CD398" s="20"/>
      <c r="CE398" s="20"/>
      <c r="CF398" s="20"/>
      <c r="CG398" s="20"/>
      <c r="CH398" s="20"/>
      <c r="CI398" s="20"/>
      <c r="CJ398" s="20"/>
      <c r="CK398" s="20"/>
      <c r="CL398" s="20"/>
      <c r="CM398" s="20"/>
      <c r="CN398" s="20"/>
      <c r="CO398" s="20"/>
      <c r="CP398" s="20"/>
      <c r="CQ398" s="20"/>
      <c r="CR398" s="20"/>
      <c r="CS398" s="20"/>
      <c r="CT398" s="20"/>
      <c r="CU398" s="20"/>
      <c r="CV398" s="20">
        <v>1</v>
      </c>
      <c r="CW398" s="20"/>
      <c r="CX398" s="20"/>
      <c r="CY398" s="20"/>
      <c r="CZ398" s="20"/>
      <c r="DA398" s="20"/>
      <c r="DB398" s="20"/>
      <c r="DC398" s="20"/>
      <c r="DD398" s="20"/>
      <c r="DE398" s="20"/>
      <c r="DF398" s="20"/>
      <c r="DG398" s="20"/>
      <c r="DH398" s="20"/>
      <c r="DI398" s="20"/>
      <c r="DJ398" s="20"/>
      <c r="DK398" s="20"/>
      <c r="DL398" s="20"/>
      <c r="DM398" s="20"/>
      <c r="DN398" s="20"/>
      <c r="DO398" s="20"/>
      <c r="DP398" s="20"/>
      <c r="DQ398" s="20">
        <v>17.16</v>
      </c>
      <c r="DR398" s="20"/>
      <c r="DS398" s="20">
        <v>228</v>
      </c>
      <c r="DT398" s="20"/>
      <c r="DU398" s="20"/>
      <c r="DV398" s="20"/>
      <c r="DW398" s="20"/>
      <c r="DX398" s="20"/>
      <c r="DY398" s="20"/>
      <c r="DZ398" s="20"/>
      <c r="EA398" s="20"/>
      <c r="EB398" s="20"/>
      <c r="EC398" s="20"/>
      <c r="ED398" s="20"/>
      <c r="EE398" s="20"/>
      <c r="EF398" s="20"/>
      <c r="EG398" s="20"/>
      <c r="EH398" s="20"/>
      <c r="EI398" s="20"/>
      <c r="EJ398" s="20"/>
      <c r="EK398" s="20"/>
      <c r="EL398" s="20"/>
      <c r="EM398" s="20"/>
      <c r="EN398" s="20"/>
      <c r="EO398" s="20"/>
      <c r="EP398" s="20"/>
      <c r="EQ398" s="20"/>
      <c r="ER398" s="20"/>
      <c r="ES398" s="20"/>
      <c r="ET398" s="20"/>
      <c r="EU398" s="20"/>
      <c r="EV398" s="20"/>
      <c r="EW398" s="20"/>
      <c r="EX398" s="20"/>
      <c r="EY398" s="20"/>
      <c r="EZ398" s="20"/>
      <c r="FA398" s="20"/>
      <c r="FB398" s="20"/>
      <c r="FC398" s="20"/>
      <c r="FD398" s="20"/>
      <c r="FE398" s="20"/>
      <c r="FF398" s="20"/>
      <c r="FG398" s="20"/>
      <c r="FH398" s="20"/>
      <c r="FI398" s="20"/>
      <c r="FJ398" s="20"/>
      <c r="FK398" s="20"/>
      <c r="FL398" s="20"/>
      <c r="FM398" s="20"/>
      <c r="FN398" s="20"/>
      <c r="FO398" s="20"/>
      <c r="FP398" s="20"/>
      <c r="FQ398" s="20"/>
      <c r="FR398" s="20"/>
      <c r="FS398" s="20"/>
      <c r="FT398" s="20"/>
      <c r="FU398" s="20"/>
      <c r="FV398" s="20"/>
      <c r="FW398" s="20"/>
      <c r="FX398" s="20"/>
      <c r="FY398" s="20"/>
      <c r="FZ398" s="20"/>
      <c r="GA398" s="20"/>
      <c r="GB398" s="20"/>
      <c r="GC398" s="20"/>
      <c r="GD398" s="20"/>
      <c r="GE398" s="20"/>
      <c r="GF398" s="20"/>
      <c r="GG398" s="20"/>
      <c r="GH398" s="20"/>
      <c r="GI398" s="20"/>
      <c r="GJ398" s="20">
        <v>17.16</v>
      </c>
      <c r="GK398" s="20"/>
      <c r="GL398" s="20">
        <v>17.16</v>
      </c>
      <c r="GM398" s="20"/>
      <c r="GN398" s="20"/>
      <c r="GO398" s="20"/>
      <c r="GP398" s="20"/>
      <c r="GQ398" s="20"/>
      <c r="GR398" s="20"/>
      <c r="GS398" s="20"/>
      <c r="GT398" s="20"/>
      <c r="GU398" s="20"/>
      <c r="GV398" s="20"/>
      <c r="GW398" s="20"/>
      <c r="GX398" s="20"/>
      <c r="GY398" s="20"/>
      <c r="GZ398" s="20"/>
      <c r="HA398" s="20"/>
      <c r="HB398" s="20">
        <v>17.16</v>
      </c>
      <c r="HC398" s="20"/>
      <c r="HD398" s="20"/>
      <c r="HE398" s="20"/>
      <c r="HF398" s="20">
        <v>17.16</v>
      </c>
      <c r="HG398" s="20"/>
      <c r="HH398" s="20"/>
      <c r="HI398" s="20"/>
      <c r="HJ398" s="20"/>
      <c r="HK398" s="20"/>
      <c r="HL398" s="20">
        <v>17.16</v>
      </c>
      <c r="HM398" s="20"/>
      <c r="HN398" s="20">
        <v>17.16</v>
      </c>
      <c r="HO398" s="20"/>
      <c r="HP398" s="20"/>
      <c r="HQ398" s="20"/>
      <c r="HR398" s="20"/>
      <c r="HS398" s="20"/>
      <c r="HT398" s="20"/>
      <c r="HU398" s="20"/>
      <c r="HV398" s="20"/>
      <c r="HW398" s="20"/>
      <c r="HX398" s="20"/>
      <c r="HY398" s="20"/>
      <c r="HZ398" s="20"/>
      <c r="IA398" s="20"/>
      <c r="IB398" s="20"/>
      <c r="IC398" s="20"/>
      <c r="ID398" s="20"/>
      <c r="IE398" s="20"/>
      <c r="IF398" s="20"/>
      <c r="IG398" s="20"/>
      <c r="IH398" s="20"/>
      <c r="II398" s="20"/>
      <c r="IJ398" s="20"/>
      <c r="IK398" s="20"/>
      <c r="IL398" s="20"/>
      <c r="IM398" s="20"/>
      <c r="IN398" s="20"/>
      <c r="IO398" s="20"/>
      <c r="IP398" s="20"/>
      <c r="IQ398" s="20"/>
      <c r="IR398" s="20"/>
      <c r="IS398" s="20"/>
      <c r="IT398" s="20"/>
      <c r="IU398" s="20"/>
    </row>
    <row r="399" spans="1:255" x14ac:dyDescent="0.2">
      <c r="A399" s="71"/>
      <c r="B399" s="72"/>
      <c r="C399" s="72" t="s">
        <v>611</v>
      </c>
      <c r="D399" s="73"/>
      <c r="E399" s="74"/>
      <c r="F399" s="75">
        <v>7.92</v>
      </c>
      <c r="G399" s="76" t="s">
        <v>78</v>
      </c>
      <c r="H399" s="75">
        <v>8.32</v>
      </c>
      <c r="I399" s="75">
        <v>1.41</v>
      </c>
      <c r="J399" s="77">
        <v>33.39</v>
      </c>
      <c r="K399" s="78">
        <v>47</v>
      </c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20"/>
      <c r="BH399" s="20"/>
      <c r="BI399" s="20"/>
      <c r="BJ399" s="20"/>
      <c r="BK399" s="20"/>
      <c r="BL399" s="20"/>
      <c r="BM399" s="20"/>
      <c r="BN399" s="20"/>
      <c r="BO399" s="20"/>
      <c r="BP399" s="20"/>
      <c r="BQ399" s="20"/>
      <c r="BR399" s="20"/>
      <c r="BS399" s="20"/>
      <c r="BT399" s="20"/>
      <c r="BU399" s="20"/>
      <c r="BV399" s="20"/>
      <c r="BW399" s="20"/>
      <c r="BX399" s="20"/>
      <c r="BY399" s="20"/>
      <c r="BZ399" s="20"/>
      <c r="CA399" s="20"/>
      <c r="CB399" s="20"/>
      <c r="CC399" s="20"/>
      <c r="CD399" s="20"/>
      <c r="CE399" s="20"/>
      <c r="CF399" s="20"/>
      <c r="CG399" s="20"/>
      <c r="CH399" s="20"/>
      <c r="CI399" s="20"/>
      <c r="CJ399" s="20"/>
      <c r="CK399" s="20"/>
      <c r="CL399" s="20"/>
      <c r="CM399" s="20"/>
      <c r="CN399" s="20"/>
      <c r="CO399" s="20"/>
      <c r="CP399" s="20"/>
      <c r="CQ399" s="20"/>
      <c r="CR399" s="20"/>
      <c r="CS399" s="20"/>
      <c r="CT399" s="20"/>
      <c r="CU399" s="20"/>
      <c r="CV399" s="20"/>
      <c r="CW399" s="20"/>
      <c r="CX399" s="20"/>
      <c r="CY399" s="20"/>
      <c r="CZ399" s="20"/>
      <c r="DA399" s="20"/>
      <c r="DB399" s="20"/>
      <c r="DC399" s="20"/>
      <c r="DD399" s="20"/>
      <c r="DE399" s="20"/>
      <c r="DF399" s="20"/>
      <c r="DG399" s="20"/>
      <c r="DH399" s="20"/>
      <c r="DI399" s="20"/>
      <c r="DJ399" s="20"/>
      <c r="DK399" s="20"/>
      <c r="DL399" s="20"/>
      <c r="DM399" s="20"/>
      <c r="DN399" s="20"/>
      <c r="DO399" s="20"/>
      <c r="DP399" s="20"/>
      <c r="DQ399" s="20"/>
      <c r="DR399" s="20"/>
      <c r="DS399" s="20"/>
      <c r="DT399" s="20"/>
      <c r="DU399" s="20"/>
      <c r="DV399" s="20"/>
      <c r="DW399" s="20"/>
      <c r="DX399" s="20"/>
      <c r="DY399" s="20"/>
      <c r="DZ399" s="20"/>
      <c r="EA399" s="20"/>
      <c r="EB399" s="20"/>
      <c r="EC399" s="20"/>
      <c r="ED399" s="20"/>
      <c r="EE399" s="20"/>
      <c r="EF399" s="20"/>
      <c r="EG399" s="20"/>
      <c r="EH399" s="20"/>
      <c r="EI399" s="20"/>
      <c r="EJ399" s="20"/>
      <c r="EK399" s="20"/>
      <c r="EL399" s="20"/>
      <c r="EM399" s="20"/>
      <c r="EN399" s="20"/>
      <c r="EO399" s="20"/>
      <c r="EP399" s="20"/>
      <c r="EQ399" s="20"/>
      <c r="ER399" s="20"/>
      <c r="ES399" s="20"/>
      <c r="ET399" s="20"/>
      <c r="EU399" s="20"/>
      <c r="EV399" s="20"/>
      <c r="EW399" s="20"/>
      <c r="EX399" s="20"/>
      <c r="EY399" s="20"/>
      <c r="EZ399" s="20"/>
      <c r="FA399" s="20"/>
      <c r="FB399" s="20"/>
      <c r="FC399" s="20"/>
      <c r="FD399" s="20"/>
      <c r="FE399" s="20"/>
      <c r="FF399" s="20"/>
      <c r="FG399" s="20"/>
      <c r="FH399" s="20"/>
      <c r="FI399" s="20"/>
      <c r="FJ399" s="20"/>
      <c r="FK399" s="20"/>
      <c r="FL399" s="20"/>
      <c r="FM399" s="20"/>
      <c r="FN399" s="20"/>
      <c r="FO399" s="20"/>
      <c r="FP399" s="20"/>
      <c r="FQ399" s="20"/>
      <c r="FR399" s="20"/>
      <c r="FS399" s="20"/>
      <c r="FT399" s="20"/>
      <c r="FU399" s="20"/>
      <c r="FV399" s="20"/>
      <c r="FW399" s="20"/>
      <c r="FX399" s="20"/>
      <c r="FY399" s="20"/>
      <c r="FZ399" s="20"/>
      <c r="GA399" s="20"/>
      <c r="GB399" s="20"/>
      <c r="GC399" s="20"/>
      <c r="GD399" s="20"/>
      <c r="GE399" s="20"/>
      <c r="GF399" s="20"/>
      <c r="GG399" s="20"/>
      <c r="GH399" s="20"/>
      <c r="GI399" s="20"/>
      <c r="GJ399" s="20"/>
      <c r="GK399" s="20"/>
      <c r="GL399" s="20"/>
      <c r="GM399" s="20">
        <v>1.41</v>
      </c>
      <c r="GN399" s="20"/>
      <c r="GO399" s="20"/>
      <c r="GP399" s="20"/>
      <c r="GQ399" s="20"/>
      <c r="GR399" s="20"/>
      <c r="GS399" s="20"/>
      <c r="GT399" s="20"/>
      <c r="GU399" s="20"/>
      <c r="GV399" s="20"/>
      <c r="GW399" s="20"/>
      <c r="GX399" s="20"/>
      <c r="GY399" s="20"/>
      <c r="GZ399" s="20"/>
      <c r="HA399" s="20"/>
      <c r="HB399" s="20"/>
      <c r="HC399" s="20"/>
      <c r="HD399" s="20"/>
      <c r="HE399" s="20"/>
      <c r="HF399" s="20"/>
      <c r="HG399" s="20"/>
      <c r="HH399" s="20"/>
      <c r="HI399" s="20"/>
      <c r="HJ399" s="20"/>
      <c r="HK399" s="20"/>
      <c r="HL399" s="20"/>
      <c r="HM399" s="20"/>
      <c r="HN399" s="20"/>
      <c r="HO399" s="20"/>
      <c r="HP399" s="20"/>
      <c r="HQ399" s="20"/>
      <c r="HR399" s="20"/>
      <c r="HS399" s="20"/>
      <c r="HT399" s="20"/>
      <c r="HU399" s="20"/>
      <c r="HV399" s="20"/>
      <c r="HW399" s="20"/>
      <c r="HX399" s="20">
        <v>1.41</v>
      </c>
      <c r="HY399" s="20"/>
      <c r="HZ399" s="20"/>
      <c r="IA399" s="20"/>
      <c r="IB399" s="20"/>
      <c r="IC399" s="20"/>
      <c r="ID399" s="20"/>
      <c r="IE399" s="20"/>
      <c r="IF399" s="20"/>
      <c r="IG399" s="20"/>
      <c r="IH399" s="20"/>
      <c r="II399" s="20"/>
      <c r="IJ399" s="20"/>
      <c r="IK399" s="20"/>
      <c r="IL399" s="20"/>
      <c r="IM399" s="20"/>
      <c r="IN399" s="20"/>
      <c r="IO399" s="20"/>
      <c r="IP399" s="20"/>
      <c r="IQ399" s="20"/>
      <c r="IR399" s="20"/>
      <c r="IS399" s="20"/>
      <c r="IT399" s="20"/>
      <c r="IU399" s="20"/>
    </row>
    <row r="400" spans="1:255" x14ac:dyDescent="0.2">
      <c r="A400" s="71"/>
      <c r="B400" s="72"/>
      <c r="C400" s="72" t="s">
        <v>612</v>
      </c>
      <c r="D400" s="73"/>
      <c r="E400" s="74"/>
      <c r="F400" s="75">
        <v>577.76</v>
      </c>
      <c r="G400" s="76"/>
      <c r="H400" s="75">
        <v>577.76</v>
      </c>
      <c r="I400" s="75">
        <v>97.99</v>
      </c>
      <c r="J400" s="77">
        <v>9.11</v>
      </c>
      <c r="K400" s="78">
        <v>893</v>
      </c>
      <c r="O400" s="20"/>
      <c r="P400" s="20"/>
      <c r="Q400" s="20"/>
      <c r="R400" s="20"/>
      <c r="S400" s="20"/>
      <c r="T400" s="20">
        <v>97.99</v>
      </c>
      <c r="U400" s="20">
        <v>893</v>
      </c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  <c r="BG400" s="20"/>
      <c r="BH400" s="20"/>
      <c r="BI400" s="20"/>
      <c r="BJ400" s="20"/>
      <c r="BK400" s="20"/>
      <c r="BL400" s="20"/>
      <c r="BM400" s="20"/>
      <c r="BN400" s="20"/>
      <c r="BO400" s="20"/>
      <c r="BP400" s="20"/>
      <c r="BQ400" s="20"/>
      <c r="BR400" s="20"/>
      <c r="BS400" s="20"/>
      <c r="BT400" s="20"/>
      <c r="BU400" s="20"/>
      <c r="BV400" s="20"/>
      <c r="BW400" s="20"/>
      <c r="BX400" s="20"/>
      <c r="BY400" s="20"/>
      <c r="BZ400" s="20"/>
      <c r="CA400" s="20"/>
      <c r="CB400" s="20"/>
      <c r="CC400" s="20"/>
      <c r="CD400" s="20"/>
      <c r="CE400" s="20"/>
      <c r="CF400" s="20"/>
      <c r="CG400" s="20"/>
      <c r="CH400" s="20"/>
      <c r="CI400" s="20"/>
      <c r="CJ400" s="20"/>
      <c r="CK400" s="20"/>
      <c r="CL400" s="20"/>
      <c r="CM400" s="20"/>
      <c r="CN400" s="20"/>
      <c r="CO400" s="20"/>
      <c r="CP400" s="20"/>
      <c r="CQ400" s="20"/>
      <c r="CR400" s="20"/>
      <c r="CS400" s="20"/>
      <c r="CT400" s="20"/>
      <c r="CU400" s="20"/>
      <c r="CV400" s="20">
        <v>1</v>
      </c>
      <c r="CW400" s="20"/>
      <c r="CX400" s="20"/>
      <c r="CY400" s="20"/>
      <c r="CZ400" s="20"/>
      <c r="DA400" s="20"/>
      <c r="DB400" s="20"/>
      <c r="DC400" s="20"/>
      <c r="DD400" s="20"/>
      <c r="DE400" s="20"/>
      <c r="DF400" s="20"/>
      <c r="DG400" s="20"/>
      <c r="DH400" s="20"/>
      <c r="DI400" s="20"/>
      <c r="DJ400" s="20"/>
      <c r="DK400" s="20">
        <v>97.99</v>
      </c>
      <c r="DL400" s="20"/>
      <c r="DM400" s="20">
        <v>893</v>
      </c>
      <c r="DN400" s="20"/>
      <c r="DO400" s="20"/>
      <c r="DP400" s="20"/>
      <c r="DQ400" s="20"/>
      <c r="DR400" s="20"/>
      <c r="DS400" s="20"/>
      <c r="DT400" s="20"/>
      <c r="DU400" s="20"/>
      <c r="DV400" s="20"/>
      <c r="DW400" s="20"/>
      <c r="DX400" s="20"/>
      <c r="DY400" s="20"/>
      <c r="DZ400" s="20"/>
      <c r="EA400" s="20"/>
      <c r="EB400" s="20"/>
      <c r="EC400" s="20"/>
      <c r="ED400" s="20"/>
      <c r="EE400" s="20"/>
      <c r="EF400" s="20"/>
      <c r="EG400" s="20"/>
      <c r="EH400" s="20"/>
      <c r="EI400" s="20"/>
      <c r="EJ400" s="20"/>
      <c r="EK400" s="20"/>
      <c r="EL400" s="20"/>
      <c r="EM400" s="20"/>
      <c r="EN400" s="20"/>
      <c r="EO400" s="20"/>
      <c r="EP400" s="20"/>
      <c r="EQ400" s="20"/>
      <c r="ER400" s="20"/>
      <c r="ES400" s="20"/>
      <c r="ET400" s="20"/>
      <c r="EU400" s="20"/>
      <c r="EV400" s="20"/>
      <c r="EW400" s="20"/>
      <c r="EX400" s="20"/>
      <c r="EY400" s="20"/>
      <c r="EZ400" s="20"/>
      <c r="FA400" s="20"/>
      <c r="FB400" s="20"/>
      <c r="FC400" s="20"/>
      <c r="FD400" s="20"/>
      <c r="FE400" s="20"/>
      <c r="FF400" s="20"/>
      <c r="FG400" s="20"/>
      <c r="FH400" s="20"/>
      <c r="FI400" s="20"/>
      <c r="FJ400" s="20"/>
      <c r="FK400" s="20"/>
      <c r="FL400" s="20"/>
      <c r="FM400" s="20"/>
      <c r="FN400" s="20"/>
      <c r="FO400" s="20"/>
      <c r="FP400" s="20"/>
      <c r="FQ400" s="20"/>
      <c r="FR400" s="20"/>
      <c r="FS400" s="20"/>
      <c r="FT400" s="20"/>
      <c r="FU400" s="20"/>
      <c r="FV400" s="20"/>
      <c r="FW400" s="20"/>
      <c r="FX400" s="20"/>
      <c r="FY400" s="20"/>
      <c r="FZ400" s="20"/>
      <c r="GA400" s="20"/>
      <c r="GB400" s="20"/>
      <c r="GC400" s="20"/>
      <c r="GD400" s="20"/>
      <c r="GE400" s="20"/>
      <c r="GF400" s="20"/>
      <c r="GG400" s="20"/>
      <c r="GH400" s="20"/>
      <c r="GI400" s="20"/>
      <c r="GJ400" s="20">
        <v>97.99</v>
      </c>
      <c r="GK400" s="20"/>
      <c r="GL400" s="20"/>
      <c r="GM400" s="20"/>
      <c r="GN400" s="20">
        <v>97.99</v>
      </c>
      <c r="GO400" s="20"/>
      <c r="GP400" s="20">
        <v>97.99</v>
      </c>
      <c r="GQ400" s="20">
        <v>97.99</v>
      </c>
      <c r="GR400" s="20"/>
      <c r="GS400" s="20">
        <v>97.99</v>
      </c>
      <c r="GT400" s="20"/>
      <c r="GU400" s="20"/>
      <c r="GV400" s="20"/>
      <c r="GW400" s="20">
        <v>0</v>
      </c>
      <c r="GX400" s="20">
        <v>0</v>
      </c>
      <c r="GY400" s="20"/>
      <c r="GZ400" s="20"/>
      <c r="HA400" s="20"/>
      <c r="HB400" s="20">
        <v>97.99</v>
      </c>
      <c r="HC400" s="20"/>
      <c r="HD400" s="20"/>
      <c r="HE400" s="20"/>
      <c r="HF400" s="20">
        <v>97.99</v>
      </c>
      <c r="HG400" s="20"/>
      <c r="HH400" s="20"/>
      <c r="HI400" s="20"/>
      <c r="HJ400" s="20"/>
      <c r="HK400" s="20"/>
      <c r="HL400" s="20">
        <v>97.99</v>
      </c>
      <c r="HM400" s="20"/>
      <c r="HN400" s="20">
        <v>97.99</v>
      </c>
      <c r="HO400" s="20"/>
      <c r="HP400" s="20"/>
      <c r="HQ400" s="20"/>
      <c r="HR400" s="20"/>
      <c r="HS400" s="20"/>
      <c r="HT400" s="20"/>
      <c r="HU400" s="20"/>
      <c r="HV400" s="20"/>
      <c r="HW400" s="20"/>
      <c r="HX400" s="20"/>
      <c r="HY400" s="20"/>
      <c r="HZ400" s="20"/>
      <c r="IA400" s="20"/>
      <c r="IB400" s="20"/>
      <c r="IC400" s="20"/>
      <c r="ID400" s="20"/>
      <c r="IE400" s="20"/>
      <c r="IF400" s="20"/>
      <c r="IG400" s="20"/>
      <c r="IH400" s="20"/>
      <c r="II400" s="20"/>
      <c r="IJ400" s="20"/>
      <c r="IK400" s="20"/>
      <c r="IL400" s="20"/>
      <c r="IM400" s="20"/>
      <c r="IN400" s="20"/>
      <c r="IO400" s="20"/>
      <c r="IP400" s="20"/>
      <c r="IQ400" s="20"/>
      <c r="IR400" s="20"/>
      <c r="IS400" s="20"/>
      <c r="IT400" s="20"/>
      <c r="IU400" s="20"/>
    </row>
    <row r="401" spans="1:255" x14ac:dyDescent="0.2">
      <c r="A401" s="79"/>
      <c r="B401" s="80"/>
      <c r="C401" s="80" t="s">
        <v>613</v>
      </c>
      <c r="D401" s="81"/>
      <c r="E401" s="82">
        <v>121</v>
      </c>
      <c r="F401" s="83" t="s">
        <v>614</v>
      </c>
      <c r="G401" s="84"/>
      <c r="H401" s="85">
        <v>834</v>
      </c>
      <c r="I401" s="85">
        <v>141.44999999999999</v>
      </c>
      <c r="J401" s="87">
        <v>1.21</v>
      </c>
      <c r="K401" s="86">
        <v>4723</v>
      </c>
      <c r="O401" s="20"/>
      <c r="P401" s="20"/>
      <c r="Q401" s="20"/>
      <c r="R401" s="20"/>
      <c r="S401" s="20"/>
      <c r="T401" s="20">
        <v>141.44999999999999</v>
      </c>
      <c r="U401" s="20">
        <v>4723</v>
      </c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  <c r="BG401" s="20"/>
      <c r="BH401" s="20"/>
      <c r="BI401" s="20"/>
      <c r="BJ401" s="20"/>
      <c r="BK401" s="20"/>
      <c r="BL401" s="20"/>
      <c r="BM401" s="20"/>
      <c r="BN401" s="20"/>
      <c r="BO401" s="20"/>
      <c r="BP401" s="20"/>
      <c r="BQ401" s="20"/>
      <c r="BR401" s="20"/>
      <c r="BS401" s="20"/>
      <c r="BT401" s="20"/>
      <c r="BU401" s="20"/>
      <c r="BV401" s="20"/>
      <c r="BW401" s="20"/>
      <c r="BX401" s="20"/>
      <c r="BY401" s="20"/>
      <c r="BZ401" s="20"/>
      <c r="CA401" s="20"/>
      <c r="CB401" s="20"/>
      <c r="CC401" s="20"/>
      <c r="CD401" s="20"/>
      <c r="CE401" s="20"/>
      <c r="CF401" s="20"/>
      <c r="CG401" s="20"/>
      <c r="CH401" s="20"/>
      <c r="CI401" s="20"/>
      <c r="CJ401" s="20"/>
      <c r="CK401" s="20"/>
      <c r="CL401" s="20"/>
      <c r="CM401" s="20"/>
      <c r="CN401" s="20"/>
      <c r="CO401" s="20"/>
      <c r="CP401" s="20"/>
      <c r="CQ401" s="20"/>
      <c r="CR401" s="20"/>
      <c r="CS401" s="20"/>
      <c r="CT401" s="20"/>
      <c r="CU401" s="20"/>
      <c r="CV401" s="20">
        <v>1</v>
      </c>
      <c r="CW401" s="20"/>
      <c r="CX401" s="20"/>
      <c r="CY401" s="20"/>
      <c r="CZ401" s="20"/>
      <c r="DA401" s="20"/>
      <c r="DB401" s="20"/>
      <c r="DC401" s="20"/>
      <c r="DD401" s="20"/>
      <c r="DE401" s="20"/>
      <c r="DF401" s="20"/>
      <c r="DG401" s="20"/>
      <c r="DH401" s="20"/>
      <c r="DI401" s="20"/>
      <c r="DJ401" s="20"/>
      <c r="DK401" s="20"/>
      <c r="DL401" s="20"/>
      <c r="DM401" s="20"/>
      <c r="DN401" s="20"/>
      <c r="DO401" s="20"/>
      <c r="DP401" s="20"/>
      <c r="DQ401" s="20">
        <v>141.44999999999999</v>
      </c>
      <c r="DR401" s="20"/>
      <c r="DS401" s="20">
        <v>4723</v>
      </c>
      <c r="DT401" s="20"/>
      <c r="DU401" s="20"/>
      <c r="DV401" s="20"/>
      <c r="DW401" s="20"/>
      <c r="DX401" s="20"/>
      <c r="DY401" s="20"/>
      <c r="DZ401" s="20"/>
      <c r="EA401" s="20"/>
      <c r="EB401" s="20"/>
      <c r="EC401" s="20"/>
      <c r="ED401" s="20"/>
      <c r="EE401" s="20"/>
      <c r="EF401" s="20"/>
      <c r="EG401" s="20"/>
      <c r="EH401" s="20"/>
      <c r="EI401" s="20"/>
      <c r="EJ401" s="20"/>
      <c r="EK401" s="20"/>
      <c r="EL401" s="20"/>
      <c r="EM401" s="20"/>
      <c r="EN401" s="20"/>
      <c r="EO401" s="20"/>
      <c r="EP401" s="20"/>
      <c r="EQ401" s="20"/>
      <c r="ER401" s="20"/>
      <c r="ES401" s="20"/>
      <c r="ET401" s="20"/>
      <c r="EU401" s="20"/>
      <c r="EV401" s="20"/>
      <c r="EW401" s="20"/>
      <c r="EX401" s="20"/>
      <c r="EY401" s="20"/>
      <c r="EZ401" s="20"/>
      <c r="FA401" s="20"/>
      <c r="FB401" s="20"/>
      <c r="FC401" s="20"/>
      <c r="FD401" s="20"/>
      <c r="FE401" s="20"/>
      <c r="FF401" s="20"/>
      <c r="FG401" s="20"/>
      <c r="FH401" s="20"/>
      <c r="FI401" s="20"/>
      <c r="FJ401" s="20"/>
      <c r="FK401" s="20"/>
      <c r="FL401" s="20"/>
      <c r="FM401" s="20"/>
      <c r="FN401" s="20"/>
      <c r="FO401" s="20"/>
      <c r="FP401" s="20"/>
      <c r="FQ401" s="20"/>
      <c r="FR401" s="20"/>
      <c r="FS401" s="20"/>
      <c r="FT401" s="20"/>
      <c r="FU401" s="20"/>
      <c r="FV401" s="20"/>
      <c r="FW401" s="20"/>
      <c r="FX401" s="20"/>
      <c r="FY401" s="20"/>
      <c r="FZ401" s="20"/>
      <c r="GA401" s="20"/>
      <c r="GB401" s="20"/>
      <c r="GC401" s="20"/>
      <c r="GD401" s="20"/>
      <c r="GE401" s="20"/>
      <c r="GF401" s="20"/>
      <c r="GG401" s="20"/>
      <c r="GH401" s="20"/>
      <c r="GI401" s="20"/>
      <c r="GJ401" s="20"/>
      <c r="GK401" s="20"/>
      <c r="GL401" s="20"/>
      <c r="GM401" s="20"/>
      <c r="GN401" s="20"/>
      <c r="GO401" s="20"/>
      <c r="GP401" s="20"/>
      <c r="GQ401" s="20"/>
      <c r="GR401" s="20"/>
      <c r="GS401" s="20"/>
      <c r="GT401" s="20"/>
      <c r="GU401" s="20"/>
      <c r="GV401" s="20"/>
      <c r="GW401" s="20"/>
      <c r="GX401" s="20"/>
      <c r="GY401" s="20">
        <v>141.44999999999999</v>
      </c>
      <c r="GZ401" s="20"/>
      <c r="HA401" s="20"/>
      <c r="HB401" s="20">
        <v>141.44999999999999</v>
      </c>
      <c r="HC401" s="20"/>
      <c r="HD401" s="20"/>
      <c r="HE401" s="20"/>
      <c r="HF401" s="20">
        <v>141.44999999999999</v>
      </c>
      <c r="HG401" s="20"/>
      <c r="HH401" s="20"/>
      <c r="HI401" s="20"/>
      <c r="HJ401" s="20"/>
      <c r="HK401" s="20"/>
      <c r="HL401" s="20">
        <v>141.44999999999999</v>
      </c>
      <c r="HM401" s="20"/>
      <c r="HN401" s="20">
        <v>141.44999999999999</v>
      </c>
      <c r="HO401" s="20"/>
      <c r="HP401" s="20"/>
      <c r="HQ401" s="20"/>
      <c r="HR401" s="20"/>
      <c r="HS401" s="20"/>
      <c r="HT401" s="20"/>
      <c r="HU401" s="20"/>
      <c r="HV401" s="20"/>
      <c r="HW401" s="20"/>
      <c r="HX401" s="20"/>
      <c r="HY401" s="20"/>
      <c r="HZ401" s="20"/>
      <c r="IA401" s="20"/>
      <c r="IB401" s="20"/>
      <c r="IC401" s="20"/>
      <c r="ID401" s="20"/>
      <c r="IE401" s="20"/>
      <c r="IF401" s="20"/>
      <c r="IG401" s="20"/>
      <c r="IH401" s="20"/>
      <c r="II401" s="20"/>
      <c r="IJ401" s="20"/>
      <c r="IK401" s="20"/>
      <c r="IL401" s="20"/>
      <c r="IM401" s="20"/>
      <c r="IN401" s="20"/>
      <c r="IO401" s="20"/>
      <c r="IP401" s="20"/>
      <c r="IQ401" s="20"/>
      <c r="IR401" s="20"/>
      <c r="IS401" s="20"/>
      <c r="IT401" s="20"/>
      <c r="IU401" s="20"/>
    </row>
    <row r="402" spans="1:255" x14ac:dyDescent="0.2">
      <c r="A402" s="79"/>
      <c r="B402" s="80"/>
      <c r="C402" s="80" t="s">
        <v>615</v>
      </c>
      <c r="D402" s="81"/>
      <c r="E402" s="82">
        <v>72</v>
      </c>
      <c r="F402" s="83" t="s">
        <v>614</v>
      </c>
      <c r="G402" s="84"/>
      <c r="H402" s="85">
        <v>496.27</v>
      </c>
      <c r="I402" s="85">
        <v>84.17</v>
      </c>
      <c r="J402" s="87">
        <v>0.72</v>
      </c>
      <c r="K402" s="86">
        <v>2810</v>
      </c>
      <c r="O402" s="20"/>
      <c r="P402" s="20"/>
      <c r="Q402" s="20"/>
      <c r="R402" s="20"/>
      <c r="S402" s="20"/>
      <c r="T402" s="20">
        <v>84.17</v>
      </c>
      <c r="U402" s="20">
        <v>2810</v>
      </c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  <c r="BG402" s="20"/>
      <c r="BH402" s="20"/>
      <c r="BI402" s="20"/>
      <c r="BJ402" s="20"/>
      <c r="BK402" s="20"/>
      <c r="BL402" s="20"/>
      <c r="BM402" s="20"/>
      <c r="BN402" s="20"/>
      <c r="BO402" s="20"/>
      <c r="BP402" s="20"/>
      <c r="BQ402" s="20"/>
      <c r="BR402" s="20"/>
      <c r="BS402" s="20"/>
      <c r="BT402" s="20"/>
      <c r="BU402" s="20"/>
      <c r="BV402" s="20"/>
      <c r="BW402" s="20"/>
      <c r="BX402" s="20"/>
      <c r="BY402" s="20"/>
      <c r="BZ402" s="20"/>
      <c r="CA402" s="20"/>
      <c r="CB402" s="20"/>
      <c r="CC402" s="20"/>
      <c r="CD402" s="20"/>
      <c r="CE402" s="20"/>
      <c r="CF402" s="20"/>
      <c r="CG402" s="20"/>
      <c r="CH402" s="20"/>
      <c r="CI402" s="20"/>
      <c r="CJ402" s="20"/>
      <c r="CK402" s="20"/>
      <c r="CL402" s="20"/>
      <c r="CM402" s="20"/>
      <c r="CN402" s="20"/>
      <c r="CO402" s="20"/>
      <c r="CP402" s="20"/>
      <c r="CQ402" s="20"/>
      <c r="CR402" s="20"/>
      <c r="CS402" s="20"/>
      <c r="CT402" s="20"/>
      <c r="CU402" s="20"/>
      <c r="CV402" s="20">
        <v>1</v>
      </c>
      <c r="CW402" s="20"/>
      <c r="CX402" s="20"/>
      <c r="CY402" s="20"/>
      <c r="CZ402" s="20"/>
      <c r="DA402" s="20"/>
      <c r="DB402" s="20"/>
      <c r="DC402" s="20"/>
      <c r="DD402" s="20"/>
      <c r="DE402" s="20"/>
      <c r="DF402" s="20"/>
      <c r="DG402" s="20"/>
      <c r="DH402" s="20"/>
      <c r="DI402" s="20"/>
      <c r="DJ402" s="20"/>
      <c r="DK402" s="20"/>
      <c r="DL402" s="20"/>
      <c r="DM402" s="20"/>
      <c r="DN402" s="20"/>
      <c r="DO402" s="20"/>
      <c r="DP402" s="20"/>
      <c r="DQ402" s="20">
        <v>84.17</v>
      </c>
      <c r="DR402" s="20"/>
      <c r="DS402" s="20">
        <v>2810</v>
      </c>
      <c r="DT402" s="20"/>
      <c r="DU402" s="20"/>
      <c r="DV402" s="20"/>
      <c r="DW402" s="20"/>
      <c r="DX402" s="20"/>
      <c r="DY402" s="20"/>
      <c r="DZ402" s="20"/>
      <c r="EA402" s="20"/>
      <c r="EB402" s="20"/>
      <c r="EC402" s="20"/>
      <c r="ED402" s="20"/>
      <c r="EE402" s="20"/>
      <c r="EF402" s="20"/>
      <c r="EG402" s="20"/>
      <c r="EH402" s="20"/>
      <c r="EI402" s="20"/>
      <c r="EJ402" s="20"/>
      <c r="EK402" s="20"/>
      <c r="EL402" s="20"/>
      <c r="EM402" s="20"/>
      <c r="EN402" s="20"/>
      <c r="EO402" s="20"/>
      <c r="EP402" s="20"/>
      <c r="EQ402" s="20"/>
      <c r="ER402" s="20"/>
      <c r="ES402" s="20"/>
      <c r="ET402" s="20"/>
      <c r="EU402" s="20"/>
      <c r="EV402" s="20"/>
      <c r="EW402" s="20"/>
      <c r="EX402" s="20"/>
      <c r="EY402" s="20"/>
      <c r="EZ402" s="20"/>
      <c r="FA402" s="20"/>
      <c r="FB402" s="20"/>
      <c r="FC402" s="20"/>
      <c r="FD402" s="20"/>
      <c r="FE402" s="20"/>
      <c r="FF402" s="20"/>
      <c r="FG402" s="20"/>
      <c r="FH402" s="20"/>
      <c r="FI402" s="20"/>
      <c r="FJ402" s="20"/>
      <c r="FK402" s="20"/>
      <c r="FL402" s="20"/>
      <c r="FM402" s="20"/>
      <c r="FN402" s="20"/>
      <c r="FO402" s="20"/>
      <c r="FP402" s="20"/>
      <c r="FQ402" s="20"/>
      <c r="FR402" s="20"/>
      <c r="FS402" s="20"/>
      <c r="FT402" s="20"/>
      <c r="FU402" s="20"/>
      <c r="FV402" s="20"/>
      <c r="FW402" s="20"/>
      <c r="FX402" s="20"/>
      <c r="FY402" s="20"/>
      <c r="FZ402" s="20"/>
      <c r="GA402" s="20"/>
      <c r="GB402" s="20"/>
      <c r="GC402" s="20"/>
      <c r="GD402" s="20"/>
      <c r="GE402" s="20"/>
      <c r="GF402" s="20"/>
      <c r="GG402" s="20"/>
      <c r="GH402" s="20"/>
      <c r="GI402" s="20"/>
      <c r="GJ402" s="20"/>
      <c r="GK402" s="20"/>
      <c r="GL402" s="20"/>
      <c r="GM402" s="20"/>
      <c r="GN402" s="20"/>
      <c r="GO402" s="20"/>
      <c r="GP402" s="20"/>
      <c r="GQ402" s="20"/>
      <c r="GR402" s="20"/>
      <c r="GS402" s="20"/>
      <c r="GT402" s="20"/>
      <c r="GU402" s="20"/>
      <c r="GV402" s="20"/>
      <c r="GW402" s="20"/>
      <c r="GX402" s="20"/>
      <c r="GY402" s="20"/>
      <c r="GZ402" s="20">
        <v>84.17</v>
      </c>
      <c r="HA402" s="20"/>
      <c r="HB402" s="20">
        <v>84.17</v>
      </c>
      <c r="HC402" s="20"/>
      <c r="HD402" s="20"/>
      <c r="HE402" s="20"/>
      <c r="HF402" s="20">
        <v>84.17</v>
      </c>
      <c r="HG402" s="20"/>
      <c r="HH402" s="20"/>
      <c r="HI402" s="20"/>
      <c r="HJ402" s="20"/>
      <c r="HK402" s="20"/>
      <c r="HL402" s="20">
        <v>84.17</v>
      </c>
      <c r="HM402" s="20"/>
      <c r="HN402" s="20">
        <v>84.17</v>
      </c>
      <c r="HO402" s="20"/>
      <c r="HP402" s="20"/>
      <c r="HQ402" s="20"/>
      <c r="HR402" s="20"/>
      <c r="HS402" s="20"/>
      <c r="HT402" s="20"/>
      <c r="HU402" s="20"/>
      <c r="HV402" s="20"/>
      <c r="HW402" s="20"/>
      <c r="HX402" s="20"/>
      <c r="HY402" s="20"/>
      <c r="HZ402" s="20"/>
      <c r="IA402" s="20"/>
      <c r="IB402" s="20"/>
      <c r="IC402" s="20"/>
      <c r="ID402" s="20"/>
      <c r="IE402" s="20"/>
      <c r="IF402" s="20"/>
      <c r="IG402" s="20"/>
      <c r="IH402" s="20"/>
      <c r="II402" s="20"/>
      <c r="IJ402" s="20"/>
      <c r="IK402" s="20"/>
      <c r="IL402" s="20"/>
      <c r="IM402" s="20"/>
      <c r="IN402" s="20"/>
      <c r="IO402" s="20"/>
      <c r="IP402" s="20"/>
      <c r="IQ402" s="20"/>
      <c r="IR402" s="20"/>
      <c r="IS402" s="20"/>
      <c r="IT402" s="20"/>
      <c r="IU402" s="20"/>
    </row>
    <row r="403" spans="1:255" x14ac:dyDescent="0.2">
      <c r="A403" s="71"/>
      <c r="B403" s="72"/>
      <c r="C403" s="72" t="s">
        <v>616</v>
      </c>
      <c r="D403" s="73" t="s">
        <v>617</v>
      </c>
      <c r="E403" s="74">
        <v>74.2</v>
      </c>
      <c r="F403" s="75"/>
      <c r="G403" s="76" t="s">
        <v>78</v>
      </c>
      <c r="H403" s="75">
        <v>77.91</v>
      </c>
      <c r="I403" s="88">
        <v>13.213536</v>
      </c>
      <c r="J403" s="77"/>
      <c r="K403" s="78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  <c r="BG403" s="20"/>
      <c r="BH403" s="20"/>
      <c r="BI403" s="20"/>
      <c r="BJ403" s="20"/>
      <c r="BK403" s="20"/>
      <c r="BL403" s="20"/>
      <c r="BM403" s="20"/>
      <c r="BN403" s="20"/>
      <c r="BO403" s="20"/>
      <c r="BP403" s="20"/>
      <c r="BQ403" s="20"/>
      <c r="BR403" s="20"/>
      <c r="BS403" s="20"/>
      <c r="BT403" s="20"/>
      <c r="BU403" s="20"/>
      <c r="BV403" s="20"/>
      <c r="BW403" s="20"/>
      <c r="BX403" s="20"/>
      <c r="BY403" s="20"/>
      <c r="BZ403" s="20"/>
      <c r="CA403" s="20"/>
      <c r="CB403" s="20"/>
      <c r="CC403" s="20"/>
      <c r="CD403" s="20"/>
      <c r="CE403" s="20"/>
      <c r="CF403" s="20"/>
      <c r="CG403" s="20"/>
      <c r="CH403" s="20"/>
      <c r="CI403" s="20"/>
      <c r="CJ403" s="20"/>
      <c r="CK403" s="20"/>
      <c r="CL403" s="20"/>
      <c r="CM403" s="20"/>
      <c r="CN403" s="20"/>
      <c r="CO403" s="20"/>
      <c r="CP403" s="20"/>
      <c r="CQ403" s="20"/>
      <c r="CR403" s="20"/>
      <c r="CS403" s="20"/>
      <c r="CT403" s="20"/>
      <c r="CU403" s="20"/>
      <c r="CV403" s="20"/>
      <c r="CW403" s="20"/>
      <c r="CX403" s="20"/>
      <c r="CY403" s="20"/>
      <c r="CZ403" s="20"/>
      <c r="DA403" s="20"/>
      <c r="DB403" s="20"/>
      <c r="DC403" s="20"/>
      <c r="DD403" s="20"/>
      <c r="DE403" s="20"/>
      <c r="DF403" s="20"/>
      <c r="DG403" s="20"/>
      <c r="DH403" s="20"/>
      <c r="DI403" s="20"/>
      <c r="DJ403" s="20"/>
      <c r="DK403" s="20"/>
      <c r="DL403" s="20"/>
      <c r="DM403" s="20"/>
      <c r="DN403" s="20"/>
      <c r="DO403" s="20"/>
      <c r="DP403" s="20"/>
      <c r="DQ403" s="20"/>
      <c r="DR403" s="20"/>
      <c r="DS403" s="20"/>
      <c r="DT403" s="20"/>
      <c r="DU403" s="20"/>
      <c r="DV403" s="20"/>
      <c r="DW403" s="20"/>
      <c r="DX403" s="20"/>
      <c r="DY403" s="20"/>
      <c r="DZ403" s="20"/>
      <c r="EA403" s="20"/>
      <c r="EB403" s="20"/>
      <c r="EC403" s="20"/>
      <c r="ED403" s="20"/>
      <c r="EE403" s="20"/>
      <c r="EF403" s="20"/>
      <c r="EG403" s="20"/>
      <c r="EH403" s="20"/>
      <c r="EI403" s="20"/>
      <c r="EJ403" s="20"/>
      <c r="EK403" s="20"/>
      <c r="EL403" s="20"/>
      <c r="EM403" s="20"/>
      <c r="EN403" s="20"/>
      <c r="EO403" s="20"/>
      <c r="EP403" s="20"/>
      <c r="EQ403" s="20"/>
      <c r="ER403" s="20"/>
      <c r="ES403" s="20"/>
      <c r="ET403" s="20"/>
      <c r="EU403" s="20"/>
      <c r="EV403" s="20"/>
      <c r="EW403" s="20"/>
      <c r="EX403" s="20"/>
      <c r="EY403" s="20"/>
      <c r="EZ403" s="20"/>
      <c r="FA403" s="20"/>
      <c r="FB403" s="20"/>
      <c r="FC403" s="20"/>
      <c r="FD403" s="20"/>
      <c r="FE403" s="20"/>
      <c r="FF403" s="20"/>
      <c r="FG403" s="20"/>
      <c r="FH403" s="20"/>
      <c r="FI403" s="20"/>
      <c r="FJ403" s="20"/>
      <c r="FK403" s="20"/>
      <c r="FL403" s="20"/>
      <c r="FM403" s="20"/>
      <c r="FN403" s="20"/>
      <c r="FO403" s="20"/>
      <c r="FP403" s="20"/>
      <c r="FQ403" s="20"/>
      <c r="FR403" s="20"/>
      <c r="FS403" s="20"/>
      <c r="FT403" s="20"/>
      <c r="FU403" s="20"/>
      <c r="FV403" s="20"/>
      <c r="FW403" s="20"/>
      <c r="FX403" s="20"/>
      <c r="FY403" s="20"/>
      <c r="FZ403" s="20"/>
      <c r="GA403" s="20"/>
      <c r="GB403" s="20"/>
      <c r="GC403" s="20"/>
      <c r="GD403" s="20"/>
      <c r="GE403" s="20"/>
      <c r="GF403" s="20"/>
      <c r="GG403" s="20"/>
      <c r="GH403" s="20"/>
      <c r="GI403" s="20"/>
      <c r="GJ403" s="20"/>
      <c r="GK403" s="20"/>
      <c r="GL403" s="20"/>
      <c r="GM403" s="20"/>
      <c r="GN403" s="20"/>
      <c r="GO403" s="20"/>
      <c r="GP403" s="20"/>
      <c r="GQ403" s="20"/>
      <c r="GR403" s="20"/>
      <c r="GS403" s="20"/>
      <c r="GT403" s="20"/>
      <c r="GU403" s="20"/>
      <c r="GV403" s="20"/>
      <c r="GW403" s="20"/>
      <c r="GX403" s="20"/>
      <c r="GY403" s="20"/>
      <c r="GZ403" s="20"/>
      <c r="HA403" s="20"/>
      <c r="HB403" s="20"/>
      <c r="HC403" s="20"/>
      <c r="HD403" s="20"/>
      <c r="HE403" s="20"/>
      <c r="HF403" s="20"/>
      <c r="HG403" s="20"/>
      <c r="HH403" s="20"/>
      <c r="HI403" s="20"/>
      <c r="HJ403" s="20"/>
      <c r="HK403" s="20"/>
      <c r="HL403" s="20"/>
      <c r="HM403" s="20"/>
      <c r="HN403" s="20"/>
      <c r="HO403" s="20"/>
      <c r="HP403" s="20"/>
      <c r="HQ403" s="20"/>
      <c r="HR403" s="20"/>
      <c r="HS403" s="20"/>
      <c r="HT403" s="20"/>
      <c r="HU403" s="20"/>
      <c r="HV403" s="20"/>
      <c r="HW403" s="20"/>
      <c r="HX403" s="20"/>
      <c r="HY403" s="20"/>
      <c r="HZ403" s="20"/>
      <c r="IA403" s="20"/>
      <c r="IB403" s="20"/>
      <c r="IC403" s="20"/>
      <c r="ID403" s="20"/>
      <c r="IE403" s="20"/>
      <c r="IF403" s="20"/>
      <c r="IG403" s="20"/>
      <c r="IH403" s="20"/>
      <c r="II403" s="20"/>
      <c r="IJ403" s="20"/>
      <c r="IK403" s="20"/>
      <c r="IL403" s="20"/>
      <c r="IM403" s="20"/>
      <c r="IN403" s="20"/>
      <c r="IO403" s="20"/>
      <c r="IP403" s="20"/>
      <c r="IQ403" s="20"/>
      <c r="IR403" s="20"/>
      <c r="IS403" s="20"/>
      <c r="IT403" s="20"/>
      <c r="IU403" s="20"/>
    </row>
    <row r="404" spans="1:255" ht="24" x14ac:dyDescent="0.2">
      <c r="A404" s="125" t="s">
        <v>268</v>
      </c>
      <c r="B404" s="131" t="s">
        <v>35</v>
      </c>
      <c r="C404" s="126" t="s">
        <v>269</v>
      </c>
      <c r="D404" s="127" t="s">
        <v>52</v>
      </c>
      <c r="E404" s="128">
        <v>4.4000000000000004</v>
      </c>
      <c r="F404" s="100">
        <v>1248.0999999999999</v>
      </c>
      <c r="G404" s="96"/>
      <c r="H404" s="100">
        <v>1248.0999999999999</v>
      </c>
      <c r="I404" s="129">
        <v>602.85</v>
      </c>
      <c r="J404" s="97">
        <v>9.11</v>
      </c>
      <c r="K404" s="130">
        <v>5492</v>
      </c>
      <c r="L404" s="20"/>
      <c r="M404" s="20"/>
      <c r="N404" s="20"/>
      <c r="O404" s="20"/>
      <c r="P404" s="20"/>
      <c r="Q404" s="20"/>
      <c r="R404" s="20"/>
      <c r="S404" s="20"/>
      <c r="T404" s="20">
        <v>602.85</v>
      </c>
      <c r="U404" s="20">
        <v>5492</v>
      </c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  <c r="BG404" s="20"/>
      <c r="BH404" s="20"/>
      <c r="BI404" s="20"/>
      <c r="BJ404" s="20"/>
      <c r="BK404" s="20"/>
      <c r="BL404" s="20"/>
      <c r="BM404" s="20"/>
      <c r="BN404" s="20"/>
      <c r="BO404" s="20"/>
      <c r="BP404" s="20"/>
      <c r="BQ404" s="20"/>
      <c r="BR404" s="20"/>
      <c r="BS404" s="20"/>
      <c r="BT404" s="20"/>
      <c r="BU404" s="20"/>
      <c r="BV404" s="20"/>
      <c r="BW404" s="20"/>
      <c r="BX404" s="20"/>
      <c r="BY404" s="20"/>
      <c r="BZ404" s="20"/>
      <c r="CA404" s="20"/>
      <c r="CB404" s="20"/>
      <c r="CC404" s="20"/>
      <c r="CD404" s="20"/>
      <c r="CE404" s="20"/>
      <c r="CF404" s="20"/>
      <c r="CG404" s="20"/>
      <c r="CH404" s="20"/>
      <c r="CI404" s="20"/>
      <c r="CJ404" s="20"/>
      <c r="CK404" s="20"/>
      <c r="CL404" s="20"/>
      <c r="CM404" s="20"/>
      <c r="CN404" s="20"/>
      <c r="CO404" s="20"/>
      <c r="CP404" s="20"/>
      <c r="CQ404" s="20"/>
      <c r="CR404" s="20"/>
      <c r="CS404" s="20"/>
      <c r="CT404" s="20"/>
      <c r="CU404" s="20"/>
      <c r="CV404" s="20">
        <v>1</v>
      </c>
      <c r="CW404" s="20"/>
      <c r="CX404" s="20"/>
      <c r="CY404" s="20"/>
      <c r="CZ404" s="20"/>
      <c r="DA404" s="20"/>
      <c r="DB404" s="20"/>
      <c r="DC404" s="20"/>
      <c r="DD404" s="20"/>
      <c r="DE404" s="20">
        <v>5492</v>
      </c>
      <c r="DF404" s="20"/>
      <c r="DG404" s="20"/>
      <c r="DH404" s="20"/>
      <c r="DI404" s="20"/>
      <c r="DJ404" s="20"/>
      <c r="DK404" s="20">
        <v>602.85</v>
      </c>
      <c r="DL404" s="20"/>
      <c r="DM404" s="20">
        <v>5492</v>
      </c>
      <c r="DN404" s="20"/>
      <c r="DO404" s="20"/>
      <c r="DP404" s="20"/>
      <c r="DQ404" s="20"/>
      <c r="DR404" s="20"/>
      <c r="DS404" s="20"/>
      <c r="DT404" s="20"/>
      <c r="DU404" s="20"/>
      <c r="DV404" s="20"/>
      <c r="DW404" s="20"/>
      <c r="DX404" s="20"/>
      <c r="DY404" s="20"/>
      <c r="DZ404" s="20"/>
      <c r="EA404" s="20"/>
      <c r="EB404" s="20"/>
      <c r="EC404" s="20"/>
      <c r="ED404" s="20"/>
      <c r="EE404" s="20"/>
      <c r="EF404" s="20"/>
      <c r="EG404" s="20"/>
      <c r="EH404" s="20"/>
      <c r="EI404" s="20"/>
      <c r="EJ404" s="20"/>
      <c r="EK404" s="20"/>
      <c r="EL404" s="20"/>
      <c r="EM404" s="20"/>
      <c r="EN404" s="20"/>
      <c r="EO404" s="20"/>
      <c r="EP404" s="20"/>
      <c r="EQ404" s="20"/>
      <c r="ER404" s="20"/>
      <c r="ES404" s="20"/>
      <c r="ET404" s="20"/>
      <c r="EU404" s="20"/>
      <c r="EV404" s="20"/>
      <c r="EW404" s="20"/>
      <c r="EX404" s="20"/>
      <c r="EY404" s="20"/>
      <c r="EZ404" s="20"/>
      <c r="FA404" s="20"/>
      <c r="FB404" s="20"/>
      <c r="FC404" s="20"/>
      <c r="FD404" s="20"/>
      <c r="FE404" s="20"/>
      <c r="FF404" s="20"/>
      <c r="FG404" s="20"/>
      <c r="FH404" s="20"/>
      <c r="FI404" s="20"/>
      <c r="FJ404" s="20"/>
      <c r="FK404" s="20"/>
      <c r="FL404" s="20"/>
      <c r="FM404" s="20"/>
      <c r="FN404" s="20"/>
      <c r="FO404" s="20"/>
      <c r="FP404" s="20"/>
      <c r="FQ404" s="20"/>
      <c r="FR404" s="20"/>
      <c r="FS404" s="20"/>
      <c r="FT404" s="20"/>
      <c r="FU404" s="20"/>
      <c r="FV404" s="20"/>
      <c r="FW404" s="20"/>
      <c r="FX404" s="20"/>
      <c r="FY404" s="20"/>
      <c r="FZ404" s="20"/>
      <c r="GA404" s="20"/>
      <c r="GB404" s="20"/>
      <c r="GC404" s="20"/>
      <c r="GD404" s="20"/>
      <c r="GE404" s="20"/>
      <c r="GF404" s="20"/>
      <c r="GG404" s="20"/>
      <c r="GH404" s="20"/>
      <c r="GI404" s="20"/>
      <c r="GJ404" s="20">
        <v>602.85</v>
      </c>
      <c r="GK404" s="20"/>
      <c r="GL404" s="20"/>
      <c r="GM404" s="20"/>
      <c r="GN404" s="20">
        <v>602.85</v>
      </c>
      <c r="GO404" s="20"/>
      <c r="GP404" s="20">
        <v>602.85</v>
      </c>
      <c r="GQ404" s="20">
        <v>602.85</v>
      </c>
      <c r="GR404" s="20"/>
      <c r="GS404" s="20">
        <v>602.85</v>
      </c>
      <c r="GT404" s="20"/>
      <c r="GU404" s="20"/>
      <c r="GV404" s="20"/>
      <c r="GW404" s="20"/>
      <c r="GX404" s="20"/>
      <c r="GY404" s="20"/>
      <c r="GZ404" s="20"/>
      <c r="HA404" s="20"/>
      <c r="HB404" s="20">
        <v>602.85</v>
      </c>
      <c r="HC404" s="20"/>
      <c r="HD404" s="20"/>
      <c r="HE404" s="20"/>
      <c r="HF404" s="20">
        <v>602.85</v>
      </c>
      <c r="HG404" s="20"/>
      <c r="HH404" s="20"/>
      <c r="HI404" s="20"/>
      <c r="HJ404" s="20"/>
      <c r="HK404" s="20"/>
      <c r="HL404" s="20">
        <v>602.85</v>
      </c>
      <c r="HM404" s="20"/>
      <c r="HN404" s="20">
        <v>602.85</v>
      </c>
      <c r="HO404" s="20"/>
      <c r="HP404" s="20"/>
      <c r="HQ404" s="20"/>
      <c r="HR404" s="20"/>
      <c r="HS404" s="20"/>
      <c r="HT404" s="20"/>
      <c r="HU404" s="20"/>
      <c r="HV404" s="20"/>
      <c r="HW404" s="20"/>
      <c r="HX404" s="20"/>
      <c r="HY404" s="20">
        <v>602.85</v>
      </c>
      <c r="HZ404" s="20"/>
      <c r="IA404" s="20"/>
      <c r="IB404" s="20"/>
      <c r="IC404" s="20"/>
      <c r="ID404" s="20"/>
      <c r="IE404" s="20"/>
      <c r="IF404" s="20"/>
      <c r="IG404" s="20"/>
      <c r="IH404" s="20"/>
      <c r="II404" s="20"/>
      <c r="IJ404" s="20"/>
      <c r="IK404" s="20"/>
      <c r="IL404" s="20"/>
      <c r="IM404" s="20"/>
      <c r="IN404" s="20"/>
      <c r="IO404" s="20"/>
      <c r="IP404" s="20"/>
      <c r="IQ404" s="20"/>
      <c r="IR404" s="20"/>
      <c r="IS404" s="20"/>
      <c r="IT404" s="20"/>
      <c r="IU404" s="20"/>
    </row>
    <row r="405" spans="1:255" x14ac:dyDescent="0.2">
      <c r="A405" s="58"/>
      <c r="B405" s="101" t="s">
        <v>619</v>
      </c>
      <c r="C405" s="101" t="s">
        <v>725</v>
      </c>
      <c r="D405" s="57"/>
      <c r="E405" s="57"/>
      <c r="F405" s="57"/>
      <c r="G405" s="57"/>
      <c r="H405" s="57"/>
      <c r="I405" s="57"/>
      <c r="J405" s="57"/>
      <c r="K405" s="59"/>
    </row>
    <row r="406" spans="1:255" ht="24" x14ac:dyDescent="0.2">
      <c r="A406" s="125" t="s">
        <v>271</v>
      </c>
      <c r="B406" s="131" t="s">
        <v>35</v>
      </c>
      <c r="C406" s="126" t="s">
        <v>272</v>
      </c>
      <c r="D406" s="127" t="s">
        <v>52</v>
      </c>
      <c r="E406" s="128">
        <v>12.56</v>
      </c>
      <c r="F406" s="100">
        <v>1248.0899999999999</v>
      </c>
      <c r="G406" s="96"/>
      <c r="H406" s="100">
        <v>1248.0899999999999</v>
      </c>
      <c r="I406" s="129">
        <v>1720.75</v>
      </c>
      <c r="J406" s="97">
        <v>9.11</v>
      </c>
      <c r="K406" s="130">
        <v>15676</v>
      </c>
      <c r="L406" s="20"/>
      <c r="M406" s="20"/>
      <c r="N406" s="20"/>
      <c r="O406" s="20"/>
      <c r="P406" s="20"/>
      <c r="Q406" s="20"/>
      <c r="R406" s="20"/>
      <c r="S406" s="20"/>
      <c r="T406" s="20">
        <v>1720.75</v>
      </c>
      <c r="U406" s="20">
        <v>15676</v>
      </c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  <c r="BG406" s="20"/>
      <c r="BH406" s="20"/>
      <c r="BI406" s="20"/>
      <c r="BJ406" s="20"/>
      <c r="BK406" s="20"/>
      <c r="BL406" s="20"/>
      <c r="BM406" s="20"/>
      <c r="BN406" s="20"/>
      <c r="BO406" s="20"/>
      <c r="BP406" s="20"/>
      <c r="BQ406" s="20"/>
      <c r="BR406" s="20"/>
      <c r="BS406" s="20"/>
      <c r="BT406" s="20"/>
      <c r="BU406" s="20"/>
      <c r="BV406" s="20"/>
      <c r="BW406" s="20"/>
      <c r="BX406" s="20"/>
      <c r="BY406" s="20"/>
      <c r="BZ406" s="20"/>
      <c r="CA406" s="20"/>
      <c r="CB406" s="20"/>
      <c r="CC406" s="20"/>
      <c r="CD406" s="20"/>
      <c r="CE406" s="20"/>
      <c r="CF406" s="20"/>
      <c r="CG406" s="20"/>
      <c r="CH406" s="20"/>
      <c r="CI406" s="20"/>
      <c r="CJ406" s="20"/>
      <c r="CK406" s="20"/>
      <c r="CL406" s="20"/>
      <c r="CM406" s="20"/>
      <c r="CN406" s="20"/>
      <c r="CO406" s="20"/>
      <c r="CP406" s="20"/>
      <c r="CQ406" s="20"/>
      <c r="CR406" s="20"/>
      <c r="CS406" s="20"/>
      <c r="CT406" s="20"/>
      <c r="CU406" s="20"/>
      <c r="CV406" s="20">
        <v>1</v>
      </c>
      <c r="CW406" s="20"/>
      <c r="CX406" s="20"/>
      <c r="CY406" s="20"/>
      <c r="CZ406" s="20"/>
      <c r="DA406" s="20"/>
      <c r="DB406" s="20"/>
      <c r="DC406" s="20"/>
      <c r="DD406" s="20"/>
      <c r="DE406" s="20">
        <v>15676</v>
      </c>
      <c r="DF406" s="20"/>
      <c r="DG406" s="20"/>
      <c r="DH406" s="20"/>
      <c r="DI406" s="20"/>
      <c r="DJ406" s="20"/>
      <c r="DK406" s="20">
        <v>1720.75</v>
      </c>
      <c r="DL406" s="20"/>
      <c r="DM406" s="20">
        <v>15676</v>
      </c>
      <c r="DN406" s="20"/>
      <c r="DO406" s="20"/>
      <c r="DP406" s="20"/>
      <c r="DQ406" s="20"/>
      <c r="DR406" s="20"/>
      <c r="DS406" s="20"/>
      <c r="DT406" s="20"/>
      <c r="DU406" s="20"/>
      <c r="DV406" s="20"/>
      <c r="DW406" s="20"/>
      <c r="DX406" s="20"/>
      <c r="DY406" s="20"/>
      <c r="DZ406" s="20"/>
      <c r="EA406" s="20"/>
      <c r="EB406" s="20"/>
      <c r="EC406" s="20"/>
      <c r="ED406" s="20"/>
      <c r="EE406" s="20"/>
      <c r="EF406" s="20"/>
      <c r="EG406" s="20"/>
      <c r="EH406" s="20"/>
      <c r="EI406" s="20"/>
      <c r="EJ406" s="20"/>
      <c r="EK406" s="20"/>
      <c r="EL406" s="20"/>
      <c r="EM406" s="20"/>
      <c r="EN406" s="20"/>
      <c r="EO406" s="20"/>
      <c r="EP406" s="20"/>
      <c r="EQ406" s="20"/>
      <c r="ER406" s="20"/>
      <c r="ES406" s="20"/>
      <c r="ET406" s="20"/>
      <c r="EU406" s="20"/>
      <c r="EV406" s="20"/>
      <c r="EW406" s="20"/>
      <c r="EX406" s="20"/>
      <c r="EY406" s="20"/>
      <c r="EZ406" s="20"/>
      <c r="FA406" s="20"/>
      <c r="FB406" s="20"/>
      <c r="FC406" s="20"/>
      <c r="FD406" s="20"/>
      <c r="FE406" s="20"/>
      <c r="FF406" s="20"/>
      <c r="FG406" s="20"/>
      <c r="FH406" s="20"/>
      <c r="FI406" s="20"/>
      <c r="FJ406" s="20"/>
      <c r="FK406" s="20"/>
      <c r="FL406" s="20"/>
      <c r="FM406" s="20"/>
      <c r="FN406" s="20"/>
      <c r="FO406" s="20"/>
      <c r="FP406" s="20"/>
      <c r="FQ406" s="20"/>
      <c r="FR406" s="20"/>
      <c r="FS406" s="20"/>
      <c r="FT406" s="20"/>
      <c r="FU406" s="20"/>
      <c r="FV406" s="20"/>
      <c r="FW406" s="20"/>
      <c r="FX406" s="20"/>
      <c r="FY406" s="20"/>
      <c r="FZ406" s="20"/>
      <c r="GA406" s="20"/>
      <c r="GB406" s="20"/>
      <c r="GC406" s="20"/>
      <c r="GD406" s="20"/>
      <c r="GE406" s="20"/>
      <c r="GF406" s="20"/>
      <c r="GG406" s="20"/>
      <c r="GH406" s="20"/>
      <c r="GI406" s="20"/>
      <c r="GJ406" s="20">
        <v>1720.75</v>
      </c>
      <c r="GK406" s="20"/>
      <c r="GL406" s="20"/>
      <c r="GM406" s="20"/>
      <c r="GN406" s="20">
        <v>1720.75</v>
      </c>
      <c r="GO406" s="20"/>
      <c r="GP406" s="20">
        <v>1720.75</v>
      </c>
      <c r="GQ406" s="20">
        <v>1720.75</v>
      </c>
      <c r="GR406" s="20"/>
      <c r="GS406" s="20">
        <v>1720.75</v>
      </c>
      <c r="GT406" s="20"/>
      <c r="GU406" s="20"/>
      <c r="GV406" s="20"/>
      <c r="GW406" s="20"/>
      <c r="GX406" s="20"/>
      <c r="GY406" s="20"/>
      <c r="GZ406" s="20"/>
      <c r="HA406" s="20"/>
      <c r="HB406" s="20">
        <v>1720.75</v>
      </c>
      <c r="HC406" s="20"/>
      <c r="HD406" s="20"/>
      <c r="HE406" s="20"/>
      <c r="HF406" s="20">
        <v>1720.75</v>
      </c>
      <c r="HG406" s="20"/>
      <c r="HH406" s="20"/>
      <c r="HI406" s="20"/>
      <c r="HJ406" s="20"/>
      <c r="HK406" s="20"/>
      <c r="HL406" s="20">
        <v>1720.75</v>
      </c>
      <c r="HM406" s="20"/>
      <c r="HN406" s="20">
        <v>1720.75</v>
      </c>
      <c r="HO406" s="20"/>
      <c r="HP406" s="20"/>
      <c r="HQ406" s="20"/>
      <c r="HR406" s="20"/>
      <c r="HS406" s="20"/>
      <c r="HT406" s="20"/>
      <c r="HU406" s="20"/>
      <c r="HV406" s="20"/>
      <c r="HW406" s="20"/>
      <c r="HX406" s="20"/>
      <c r="HY406" s="20">
        <v>1720.75</v>
      </c>
      <c r="HZ406" s="20"/>
      <c r="IA406" s="20"/>
      <c r="IB406" s="20"/>
      <c r="IC406" s="20"/>
      <c r="ID406" s="20"/>
      <c r="IE406" s="20"/>
      <c r="IF406" s="20"/>
      <c r="IG406" s="20"/>
      <c r="IH406" s="20"/>
      <c r="II406" s="20"/>
      <c r="IJ406" s="20"/>
      <c r="IK406" s="20"/>
      <c r="IL406" s="20"/>
      <c r="IM406" s="20"/>
      <c r="IN406" s="20"/>
      <c r="IO406" s="20"/>
      <c r="IP406" s="20"/>
      <c r="IQ406" s="20"/>
      <c r="IR406" s="20"/>
      <c r="IS406" s="20"/>
      <c r="IT406" s="20"/>
      <c r="IU406" s="20"/>
    </row>
    <row r="407" spans="1:255" x14ac:dyDescent="0.2">
      <c r="A407" s="58"/>
      <c r="B407" s="101" t="s">
        <v>619</v>
      </c>
      <c r="C407" s="101" t="s">
        <v>726</v>
      </c>
      <c r="D407" s="57"/>
      <c r="E407" s="57"/>
      <c r="F407" s="57"/>
      <c r="G407" s="57"/>
      <c r="H407" s="57"/>
      <c r="I407" s="57"/>
      <c r="J407" s="57"/>
      <c r="K407" s="59"/>
    </row>
    <row r="408" spans="1:255" ht="24" x14ac:dyDescent="0.2">
      <c r="A408" s="125" t="s">
        <v>274</v>
      </c>
      <c r="B408" s="131" t="s">
        <v>111</v>
      </c>
      <c r="C408" s="126" t="s">
        <v>112</v>
      </c>
      <c r="D408" s="127" t="s">
        <v>52</v>
      </c>
      <c r="E408" s="128">
        <v>3</v>
      </c>
      <c r="F408" s="129">
        <v>34.200000000000003</v>
      </c>
      <c r="G408" s="96"/>
      <c r="H408" s="129">
        <v>34.200000000000003</v>
      </c>
      <c r="I408" s="129">
        <v>102.6</v>
      </c>
      <c r="J408" s="97">
        <v>9.11</v>
      </c>
      <c r="K408" s="130">
        <v>935</v>
      </c>
      <c r="L408" s="20"/>
      <c r="M408" s="20"/>
      <c r="N408" s="20"/>
      <c r="O408" s="20"/>
      <c r="P408" s="20"/>
      <c r="Q408" s="20"/>
      <c r="R408" s="20"/>
      <c r="S408" s="20"/>
      <c r="T408" s="20">
        <v>102.6</v>
      </c>
      <c r="U408" s="20">
        <v>935</v>
      </c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  <c r="BG408" s="20"/>
      <c r="BH408" s="20"/>
      <c r="BI408" s="20"/>
      <c r="BJ408" s="20"/>
      <c r="BK408" s="20"/>
      <c r="BL408" s="20"/>
      <c r="BM408" s="20"/>
      <c r="BN408" s="20"/>
      <c r="BO408" s="20"/>
      <c r="BP408" s="20"/>
      <c r="BQ408" s="20"/>
      <c r="BR408" s="20"/>
      <c r="BS408" s="20"/>
      <c r="BT408" s="20"/>
      <c r="BU408" s="20"/>
      <c r="BV408" s="20"/>
      <c r="BW408" s="20"/>
      <c r="BX408" s="20"/>
      <c r="BY408" s="20"/>
      <c r="BZ408" s="20"/>
      <c r="CA408" s="20"/>
      <c r="CB408" s="20"/>
      <c r="CC408" s="20"/>
      <c r="CD408" s="20"/>
      <c r="CE408" s="20"/>
      <c r="CF408" s="20"/>
      <c r="CG408" s="20"/>
      <c r="CH408" s="20"/>
      <c r="CI408" s="20"/>
      <c r="CJ408" s="20"/>
      <c r="CK408" s="20"/>
      <c r="CL408" s="20"/>
      <c r="CM408" s="20"/>
      <c r="CN408" s="20"/>
      <c r="CO408" s="20"/>
      <c r="CP408" s="20"/>
      <c r="CQ408" s="20"/>
      <c r="CR408" s="20"/>
      <c r="CS408" s="20"/>
      <c r="CT408" s="20"/>
      <c r="CU408" s="20"/>
      <c r="CV408" s="20">
        <v>1</v>
      </c>
      <c r="CW408" s="20"/>
      <c r="CX408" s="20"/>
      <c r="CY408" s="20"/>
      <c r="CZ408" s="20"/>
      <c r="DA408" s="20"/>
      <c r="DB408" s="20"/>
      <c r="DC408" s="20"/>
      <c r="DD408" s="20"/>
      <c r="DE408" s="20"/>
      <c r="DF408" s="20"/>
      <c r="DG408" s="20"/>
      <c r="DH408" s="20"/>
      <c r="DI408" s="20"/>
      <c r="DJ408" s="20"/>
      <c r="DK408" s="20">
        <v>102.6</v>
      </c>
      <c r="DL408" s="20"/>
      <c r="DM408" s="20">
        <v>935</v>
      </c>
      <c r="DN408" s="20"/>
      <c r="DO408" s="20"/>
      <c r="DP408" s="20"/>
      <c r="DQ408" s="20"/>
      <c r="DR408" s="20"/>
      <c r="DS408" s="20"/>
      <c r="DT408" s="20"/>
      <c r="DU408" s="20"/>
      <c r="DV408" s="20"/>
      <c r="DW408" s="20"/>
      <c r="DX408" s="20"/>
      <c r="DY408" s="20"/>
      <c r="DZ408" s="20"/>
      <c r="EA408" s="20"/>
      <c r="EB408" s="20"/>
      <c r="EC408" s="20"/>
      <c r="ED408" s="20"/>
      <c r="EE408" s="20"/>
      <c r="EF408" s="20"/>
      <c r="EG408" s="20"/>
      <c r="EH408" s="20"/>
      <c r="EI408" s="20"/>
      <c r="EJ408" s="20"/>
      <c r="EK408" s="20"/>
      <c r="EL408" s="20"/>
      <c r="EM408" s="20"/>
      <c r="EN408" s="20"/>
      <c r="EO408" s="20"/>
      <c r="EP408" s="20"/>
      <c r="EQ408" s="20"/>
      <c r="ER408" s="20"/>
      <c r="ES408" s="20"/>
      <c r="ET408" s="20"/>
      <c r="EU408" s="20"/>
      <c r="EV408" s="20"/>
      <c r="EW408" s="20"/>
      <c r="EX408" s="20"/>
      <c r="EY408" s="20"/>
      <c r="EZ408" s="20"/>
      <c r="FA408" s="20"/>
      <c r="FB408" s="20"/>
      <c r="FC408" s="20"/>
      <c r="FD408" s="20"/>
      <c r="FE408" s="20"/>
      <c r="FF408" s="20"/>
      <c r="FG408" s="20"/>
      <c r="FH408" s="20"/>
      <c r="FI408" s="20"/>
      <c r="FJ408" s="20"/>
      <c r="FK408" s="20"/>
      <c r="FL408" s="20"/>
      <c r="FM408" s="20"/>
      <c r="FN408" s="20"/>
      <c r="FO408" s="20"/>
      <c r="FP408" s="20"/>
      <c r="FQ408" s="20"/>
      <c r="FR408" s="20"/>
      <c r="FS408" s="20"/>
      <c r="FT408" s="20"/>
      <c r="FU408" s="20"/>
      <c r="FV408" s="20"/>
      <c r="FW408" s="20"/>
      <c r="FX408" s="20"/>
      <c r="FY408" s="20"/>
      <c r="FZ408" s="20"/>
      <c r="GA408" s="20"/>
      <c r="GB408" s="20"/>
      <c r="GC408" s="20"/>
      <c r="GD408" s="20"/>
      <c r="GE408" s="20"/>
      <c r="GF408" s="20"/>
      <c r="GG408" s="20"/>
      <c r="GH408" s="20"/>
      <c r="GI408" s="20"/>
      <c r="GJ408" s="20">
        <v>102.6</v>
      </c>
      <c r="GK408" s="20"/>
      <c r="GL408" s="20"/>
      <c r="GM408" s="20"/>
      <c r="GN408" s="20">
        <v>102.6</v>
      </c>
      <c r="GO408" s="20"/>
      <c r="GP408" s="20">
        <v>102.6</v>
      </c>
      <c r="GQ408" s="20">
        <v>102.6</v>
      </c>
      <c r="GR408" s="20"/>
      <c r="GS408" s="20">
        <v>102.6</v>
      </c>
      <c r="GT408" s="20"/>
      <c r="GU408" s="20"/>
      <c r="GV408" s="20"/>
      <c r="GW408" s="20"/>
      <c r="GX408" s="20"/>
      <c r="GY408" s="20"/>
      <c r="GZ408" s="20"/>
      <c r="HA408" s="20"/>
      <c r="HB408" s="20">
        <v>102.6</v>
      </c>
      <c r="HC408" s="20"/>
      <c r="HD408" s="20"/>
      <c r="HE408" s="20"/>
      <c r="HF408" s="20">
        <v>102.6</v>
      </c>
      <c r="HG408" s="20"/>
      <c r="HH408" s="20"/>
      <c r="HI408" s="20"/>
      <c r="HJ408" s="20"/>
      <c r="HK408" s="20"/>
      <c r="HL408" s="20">
        <v>102.6</v>
      </c>
      <c r="HM408" s="20"/>
      <c r="HN408" s="20">
        <v>102.6</v>
      </c>
      <c r="HO408" s="20"/>
      <c r="HP408" s="20"/>
      <c r="HQ408" s="20"/>
      <c r="HR408" s="20"/>
      <c r="HS408" s="20"/>
      <c r="HT408" s="20"/>
      <c r="HU408" s="20"/>
      <c r="HV408" s="20"/>
      <c r="HW408" s="20"/>
      <c r="HX408" s="20"/>
      <c r="HY408" s="20"/>
      <c r="HZ408" s="20"/>
      <c r="IA408" s="20"/>
      <c r="IB408" s="20"/>
      <c r="IC408" s="20"/>
      <c r="ID408" s="20"/>
      <c r="IE408" s="20"/>
      <c r="IF408" s="20"/>
      <c r="IG408" s="20"/>
      <c r="IH408" s="20"/>
      <c r="II408" s="20"/>
      <c r="IJ408" s="20"/>
      <c r="IK408" s="20"/>
      <c r="IL408" s="20"/>
      <c r="IM408" s="20"/>
      <c r="IN408" s="20"/>
      <c r="IO408" s="20"/>
      <c r="IP408" s="20"/>
      <c r="IQ408" s="20"/>
      <c r="IR408" s="20"/>
      <c r="IS408" s="20"/>
      <c r="IT408" s="20"/>
      <c r="IU408" s="20"/>
    </row>
    <row r="409" spans="1:255" ht="13.5" thickBot="1" x14ac:dyDescent="0.25">
      <c r="A409" s="140"/>
      <c r="B409" s="141"/>
      <c r="C409" s="141" t="s">
        <v>632</v>
      </c>
      <c r="D409" s="141"/>
      <c r="E409" s="141"/>
      <c r="F409" s="141"/>
      <c r="G409" s="141"/>
      <c r="H409" s="191">
        <v>2524.19</v>
      </c>
      <c r="I409" s="192"/>
      <c r="J409" s="191">
        <v>22996</v>
      </c>
      <c r="K409" s="193"/>
      <c r="L409" s="132"/>
      <c r="M409" s="132"/>
      <c r="N409" s="132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20"/>
      <c r="BH409" s="20"/>
      <c r="BI409" s="20"/>
      <c r="BJ409" s="20"/>
      <c r="BK409" s="20"/>
      <c r="BL409" s="20"/>
      <c r="BM409" s="20"/>
      <c r="BN409" s="20"/>
      <c r="BO409" s="20"/>
      <c r="BP409" s="20"/>
      <c r="BQ409" s="20"/>
      <c r="BR409" s="20"/>
      <c r="BS409" s="20"/>
      <c r="BT409" s="20"/>
      <c r="BU409" s="20"/>
      <c r="BV409" s="20"/>
      <c r="BW409" s="20"/>
      <c r="BX409" s="20"/>
      <c r="BY409" s="20"/>
      <c r="BZ409" s="20"/>
      <c r="CA409" s="20"/>
      <c r="CB409" s="20"/>
      <c r="CC409" s="20"/>
      <c r="CD409" s="20"/>
      <c r="CE409" s="20"/>
      <c r="CF409" s="20"/>
      <c r="CG409" s="20"/>
      <c r="CH409" s="20"/>
      <c r="CI409" s="20"/>
      <c r="CJ409" s="20"/>
      <c r="CK409" s="20"/>
      <c r="CL409" s="20"/>
      <c r="CM409" s="20"/>
      <c r="CN409" s="20"/>
      <c r="CO409" s="20"/>
      <c r="CP409" s="20"/>
      <c r="CQ409" s="20"/>
      <c r="CR409" s="20"/>
      <c r="CS409" s="20"/>
      <c r="CT409" s="20"/>
      <c r="CU409" s="20"/>
      <c r="CV409" s="20"/>
      <c r="CW409" s="20"/>
      <c r="CX409" s="20"/>
      <c r="CY409" s="20"/>
      <c r="CZ409" s="20"/>
      <c r="DA409" s="20"/>
      <c r="DB409" s="20"/>
      <c r="DC409" s="20"/>
      <c r="DD409" s="20"/>
      <c r="DE409" s="20"/>
      <c r="DF409" s="20"/>
      <c r="DG409" s="20"/>
      <c r="DH409" s="20"/>
      <c r="DI409" s="20"/>
      <c r="DJ409" s="20"/>
      <c r="DK409" s="20"/>
      <c r="DL409" s="20"/>
      <c r="DM409" s="20"/>
      <c r="DN409" s="20"/>
      <c r="DO409" s="20"/>
      <c r="DP409" s="20"/>
      <c r="DQ409" s="20"/>
      <c r="DR409" s="20"/>
      <c r="DS409" s="20"/>
      <c r="DT409" s="20"/>
      <c r="DU409" s="20"/>
      <c r="DV409" s="20"/>
      <c r="DW409" s="20"/>
      <c r="DX409" s="20"/>
      <c r="DY409" s="20"/>
      <c r="DZ409" s="20"/>
      <c r="EA409" s="20"/>
      <c r="EB409" s="20"/>
      <c r="EC409" s="20"/>
      <c r="ED409" s="20"/>
      <c r="EE409" s="20"/>
      <c r="EF409" s="20"/>
      <c r="EG409" s="20"/>
      <c r="EH409" s="20"/>
      <c r="EI409" s="20"/>
      <c r="EJ409" s="20"/>
      <c r="EK409" s="20"/>
      <c r="EL409" s="20"/>
      <c r="EM409" s="20"/>
      <c r="EN409" s="20"/>
      <c r="EO409" s="20"/>
      <c r="EP409" s="20"/>
      <c r="EQ409" s="20"/>
      <c r="ER409" s="20"/>
      <c r="ES409" s="20"/>
      <c r="ET409" s="20"/>
      <c r="EU409" s="20"/>
      <c r="EV409" s="20"/>
      <c r="EW409" s="20"/>
      <c r="EX409" s="20"/>
      <c r="EY409" s="20"/>
      <c r="EZ409" s="20"/>
      <c r="FA409" s="20"/>
      <c r="FB409" s="20"/>
      <c r="FC409" s="20"/>
      <c r="FD409" s="20"/>
      <c r="FE409" s="20"/>
      <c r="FF409" s="20"/>
      <c r="FG409" s="20"/>
      <c r="FH409" s="20"/>
      <c r="FI409" s="20"/>
      <c r="FJ409" s="20"/>
      <c r="FK409" s="20"/>
      <c r="FL409" s="20"/>
      <c r="FM409" s="20"/>
      <c r="FN409" s="20"/>
      <c r="FO409" s="20"/>
      <c r="FP409" s="20"/>
      <c r="FQ409" s="20"/>
      <c r="FR409" s="20"/>
      <c r="FS409" s="20"/>
      <c r="FT409" s="20"/>
      <c r="FU409" s="20"/>
      <c r="FV409" s="20"/>
      <c r="FW409" s="20"/>
      <c r="FX409" s="20"/>
      <c r="FY409" s="20"/>
      <c r="FZ409" s="20"/>
      <c r="GA409" s="20"/>
      <c r="GB409" s="20"/>
      <c r="GC409" s="20"/>
      <c r="GD409" s="20"/>
      <c r="GE409" s="20"/>
      <c r="GF409" s="20"/>
      <c r="GG409" s="20"/>
      <c r="GH409" s="20"/>
      <c r="GI409" s="20"/>
      <c r="GJ409" s="20"/>
      <c r="GK409" s="20"/>
      <c r="GL409" s="20"/>
      <c r="GM409" s="20"/>
      <c r="GN409" s="20"/>
      <c r="GO409" s="20"/>
      <c r="GP409" s="20"/>
      <c r="GQ409" s="20"/>
      <c r="GR409" s="20"/>
      <c r="GS409" s="20"/>
      <c r="GT409" s="20"/>
      <c r="GU409" s="20"/>
      <c r="GV409" s="20"/>
      <c r="GW409" s="20"/>
      <c r="GX409" s="20"/>
      <c r="GY409" s="20"/>
      <c r="GZ409" s="20"/>
      <c r="HA409" s="20"/>
      <c r="HB409" s="20"/>
      <c r="HC409" s="20"/>
      <c r="HD409" s="20"/>
      <c r="HE409" s="20"/>
      <c r="HF409" s="20"/>
      <c r="HG409" s="20"/>
      <c r="HH409" s="20"/>
      <c r="HI409" s="20"/>
      <c r="HJ409" s="20"/>
      <c r="HK409" s="20"/>
      <c r="HL409" s="20"/>
      <c r="HM409" s="20"/>
      <c r="HN409" s="20"/>
      <c r="HO409" s="20"/>
      <c r="HP409" s="20"/>
      <c r="HQ409" s="20"/>
      <c r="HR409" s="20"/>
      <c r="HS409" s="20"/>
      <c r="HT409" s="20"/>
      <c r="HU409" s="20"/>
      <c r="HV409" s="20"/>
      <c r="HW409" s="20"/>
      <c r="HX409" s="20"/>
      <c r="HY409" s="20"/>
      <c r="HZ409" s="20"/>
      <c r="IA409" s="20"/>
      <c r="IB409" s="20"/>
      <c r="IC409" s="20"/>
      <c r="ID409" s="20"/>
      <c r="IE409" s="20"/>
      <c r="IF409" s="20"/>
      <c r="IG409" s="20"/>
      <c r="IH409" s="20"/>
      <c r="II409" s="20"/>
      <c r="IJ409" s="20"/>
      <c r="IK409" s="20"/>
      <c r="IL409" s="20"/>
      <c r="IM409" s="20"/>
      <c r="IN409" s="20"/>
      <c r="IO409" s="20"/>
      <c r="IP409" s="20"/>
      <c r="IQ409" s="20"/>
      <c r="IR409" s="20"/>
      <c r="IS409" s="20"/>
      <c r="IT409" s="20"/>
      <c r="IU409" s="20"/>
    </row>
    <row r="410" spans="1:255" x14ac:dyDescent="0.2">
      <c r="A410" s="113"/>
      <c r="B410" s="112"/>
      <c r="C410" s="112" t="s">
        <v>622</v>
      </c>
      <c r="D410" s="112"/>
      <c r="E410" s="112"/>
      <c r="F410" s="112"/>
      <c r="G410" s="112"/>
      <c r="H410" s="185">
        <v>2882.46</v>
      </c>
      <c r="I410" s="186"/>
      <c r="J410" s="185">
        <v>34613</v>
      </c>
      <c r="K410" s="187"/>
      <c r="O410" s="20"/>
      <c r="P410" s="20"/>
      <c r="Q410" s="20"/>
      <c r="R410" s="20">
        <v>2882.46</v>
      </c>
      <c r="S410" s="20">
        <v>34613</v>
      </c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20"/>
      <c r="BH410" s="20"/>
      <c r="BI410" s="20"/>
      <c r="BJ410" s="20"/>
      <c r="BK410" s="20"/>
      <c r="BL410" s="20"/>
      <c r="BM410" s="20"/>
      <c r="BN410" s="20"/>
      <c r="BO410" s="20"/>
      <c r="BP410" s="20"/>
      <c r="BQ410" s="20"/>
      <c r="BR410" s="20"/>
      <c r="BS410" s="20"/>
      <c r="BT410" s="20"/>
      <c r="BU410" s="20"/>
      <c r="BV410" s="20"/>
      <c r="BW410" s="20"/>
      <c r="BX410" s="20"/>
      <c r="BY410" s="20"/>
      <c r="BZ410" s="20"/>
      <c r="CA410" s="20"/>
      <c r="CB410" s="20"/>
      <c r="CC410" s="20"/>
      <c r="CD410" s="20"/>
      <c r="CE410" s="20"/>
      <c r="CF410" s="20"/>
      <c r="CG410" s="20"/>
      <c r="CH410" s="20"/>
      <c r="CI410" s="20"/>
      <c r="CJ410" s="20"/>
      <c r="CK410" s="20"/>
      <c r="CL410" s="20"/>
      <c r="CM410" s="20"/>
      <c r="CN410" s="20"/>
      <c r="CO410" s="20"/>
      <c r="CP410" s="20"/>
      <c r="CQ410" s="20"/>
      <c r="CR410" s="20"/>
      <c r="CS410" s="20"/>
      <c r="CT410" s="20"/>
      <c r="CU410" s="20"/>
      <c r="CV410" s="20"/>
      <c r="CW410" s="20"/>
      <c r="CX410" s="20"/>
      <c r="CY410" s="20"/>
      <c r="CZ410" s="20"/>
      <c r="DA410" s="20"/>
      <c r="DB410" s="20"/>
      <c r="DC410" s="20"/>
      <c r="DD410" s="20"/>
      <c r="DE410" s="20"/>
      <c r="DF410" s="20"/>
      <c r="DG410" s="20"/>
      <c r="DH410" s="20"/>
      <c r="DI410" s="20"/>
      <c r="DJ410" s="20"/>
      <c r="DK410" s="20"/>
      <c r="DL410" s="20"/>
      <c r="DM410" s="20"/>
      <c r="DN410" s="20"/>
      <c r="DO410" s="20"/>
      <c r="DP410" s="20"/>
      <c r="DQ410" s="20"/>
      <c r="DR410" s="20"/>
      <c r="DS410" s="20"/>
      <c r="DT410" s="20"/>
      <c r="DU410" s="20"/>
      <c r="DV410" s="20"/>
      <c r="DW410" s="20"/>
      <c r="DX410" s="20"/>
      <c r="DY410" s="20"/>
      <c r="DZ410" s="20"/>
      <c r="EA410" s="20"/>
      <c r="EB410" s="20"/>
      <c r="EC410" s="20"/>
      <c r="ED410" s="20"/>
      <c r="EE410" s="20"/>
      <c r="EF410" s="20"/>
      <c r="EG410" s="20"/>
      <c r="EH410" s="20"/>
      <c r="EI410" s="20"/>
      <c r="EJ410" s="20"/>
      <c r="EK410" s="20"/>
      <c r="EL410" s="20"/>
      <c r="EM410" s="20"/>
      <c r="EN410" s="20"/>
      <c r="EO410" s="20"/>
      <c r="EP410" s="20"/>
      <c r="EQ410" s="20"/>
      <c r="ER410" s="20"/>
      <c r="ES410" s="20"/>
      <c r="ET410" s="20"/>
      <c r="EU410" s="20"/>
      <c r="EV410" s="20"/>
      <c r="EW410" s="20"/>
      <c r="EX410" s="20"/>
      <c r="EY410" s="20"/>
      <c r="EZ410" s="20"/>
      <c r="FA410" s="20"/>
      <c r="FB410" s="20"/>
      <c r="FC410" s="20"/>
      <c r="FD410" s="20"/>
      <c r="FE410" s="20"/>
      <c r="FF410" s="20"/>
      <c r="FG410" s="20"/>
      <c r="FH410" s="20"/>
      <c r="FI410" s="20"/>
      <c r="FJ410" s="20"/>
      <c r="FK410" s="20"/>
      <c r="FL410" s="20"/>
      <c r="FM410" s="20"/>
      <c r="FN410" s="20"/>
      <c r="FO410" s="20"/>
      <c r="FP410" s="20"/>
      <c r="FQ410" s="20"/>
      <c r="FR410" s="20"/>
      <c r="FS410" s="20"/>
      <c r="FT410" s="20"/>
      <c r="FU410" s="20"/>
      <c r="FV410" s="20"/>
      <c r="FW410" s="20"/>
      <c r="FX410" s="20"/>
      <c r="FY410" s="20"/>
      <c r="FZ410" s="20"/>
      <c r="GA410" s="20"/>
      <c r="GB410" s="20"/>
      <c r="GC410" s="20"/>
      <c r="GD410" s="20"/>
      <c r="GE410" s="20"/>
      <c r="GF410" s="20"/>
      <c r="GG410" s="20"/>
      <c r="GH410" s="20"/>
      <c r="GI410" s="20"/>
      <c r="GJ410" s="20"/>
      <c r="GK410" s="20"/>
      <c r="GL410" s="20"/>
      <c r="GM410" s="20"/>
      <c r="GN410" s="20"/>
      <c r="GO410" s="20"/>
      <c r="GP410" s="20"/>
      <c r="GQ410" s="20"/>
      <c r="GR410" s="20"/>
      <c r="GS410" s="20"/>
      <c r="GT410" s="20"/>
      <c r="GU410" s="20"/>
      <c r="GV410" s="20"/>
      <c r="GW410" s="20"/>
      <c r="GX410" s="20"/>
      <c r="GY410" s="20"/>
      <c r="GZ410" s="20"/>
      <c r="HA410" s="20">
        <v>2882.46</v>
      </c>
      <c r="HB410" s="20"/>
      <c r="HC410" s="20"/>
      <c r="HD410" s="20"/>
      <c r="HE410" s="20"/>
      <c r="HF410" s="20"/>
      <c r="HG410" s="20"/>
      <c r="HH410" s="20"/>
      <c r="HI410" s="20"/>
      <c r="HJ410" s="20"/>
      <c r="HK410" s="20"/>
      <c r="HL410" s="20"/>
      <c r="HM410" s="20"/>
      <c r="HN410" s="20"/>
      <c r="HO410" s="20"/>
      <c r="HP410" s="20"/>
      <c r="HQ410" s="20"/>
      <c r="HR410" s="20"/>
      <c r="HS410" s="20"/>
      <c r="HT410" s="20"/>
      <c r="HU410" s="20"/>
      <c r="HV410" s="20"/>
      <c r="HW410" s="20"/>
      <c r="HX410" s="20"/>
      <c r="HY410" s="20"/>
      <c r="HZ410" s="20"/>
      <c r="IA410" s="20"/>
      <c r="IB410" s="20"/>
      <c r="IC410" s="20"/>
      <c r="ID410" s="20"/>
      <c r="IE410" s="20"/>
      <c r="IF410" s="20"/>
      <c r="IG410" s="20"/>
      <c r="IH410" s="20"/>
      <c r="II410" s="20"/>
      <c r="IJ410" s="20"/>
      <c r="IK410" s="20"/>
      <c r="IL410" s="20"/>
      <c r="IM410" s="20"/>
      <c r="IN410" s="20"/>
      <c r="IO410" s="20"/>
      <c r="IP410" s="20"/>
      <c r="IQ410" s="20"/>
      <c r="IR410" s="20"/>
      <c r="IS410" s="20"/>
      <c r="IT410" s="20"/>
      <c r="IU410" s="20"/>
    </row>
    <row r="411" spans="1:255" ht="13.5" thickBot="1" x14ac:dyDescent="0.25">
      <c r="A411" s="70"/>
      <c r="B411" s="69"/>
      <c r="C411" s="69"/>
      <c r="D411" s="69"/>
      <c r="E411" s="69"/>
      <c r="F411" s="69"/>
      <c r="G411" s="69"/>
      <c r="H411" s="188"/>
      <c r="I411" s="189"/>
      <c r="J411" s="188"/>
      <c r="K411" s="190"/>
    </row>
    <row r="412" spans="1:255" x14ac:dyDescent="0.2">
      <c r="A412" s="142"/>
      <c r="B412" s="142"/>
      <c r="C412" s="143" t="s">
        <v>647</v>
      </c>
      <c r="D412" s="143"/>
      <c r="E412" s="143"/>
      <c r="F412" s="143"/>
      <c r="G412" s="143"/>
      <c r="H412" s="143"/>
      <c r="I412" s="144">
        <v>338769.58999999997</v>
      </c>
      <c r="J412" s="143"/>
      <c r="K412" s="144">
        <v>2863384</v>
      </c>
      <c r="P412" s="20">
        <v>338769.58999999997</v>
      </c>
      <c r="Q412" s="20">
        <v>2863384</v>
      </c>
      <c r="R412" s="20"/>
      <c r="S412" s="20"/>
      <c r="T412" s="20"/>
      <c r="U412" s="20"/>
      <c r="V412" s="20"/>
      <c r="W412" s="20"/>
    </row>
    <row r="414" spans="1:255" x14ac:dyDescent="0.2">
      <c r="C414" s="146" t="s">
        <v>649</v>
      </c>
      <c r="D414" s="146"/>
      <c r="E414" s="146"/>
      <c r="F414" s="146"/>
      <c r="G414" s="146"/>
      <c r="H414" s="146"/>
      <c r="I414" s="146"/>
      <c r="J414" s="146"/>
      <c r="K414" s="146"/>
    </row>
    <row r="415" spans="1:255" x14ac:dyDescent="0.2">
      <c r="C415" s="11" t="s">
        <v>149</v>
      </c>
      <c r="D415" s="11"/>
      <c r="E415" s="11"/>
      <c r="F415" s="11"/>
      <c r="G415" s="11"/>
      <c r="H415" s="11"/>
      <c r="I415" s="147">
        <v>122430.23000000003</v>
      </c>
      <c r="J415" s="11"/>
      <c r="K415" s="147">
        <v>1249882</v>
      </c>
    </row>
    <row r="416" spans="1:255" x14ac:dyDescent="0.2">
      <c r="C416" s="148" t="s">
        <v>649</v>
      </c>
      <c r="D416" s="146"/>
      <c r="E416" s="146"/>
      <c r="F416" s="146"/>
      <c r="G416" s="146"/>
      <c r="H416" s="146"/>
      <c r="I416" s="146"/>
      <c r="J416" s="146"/>
      <c r="K416" s="146"/>
    </row>
    <row r="417" spans="3:11" x14ac:dyDescent="0.2">
      <c r="C417" s="150" t="s">
        <v>650</v>
      </c>
      <c r="D417" s="149"/>
      <c r="E417" s="149"/>
      <c r="F417" s="149"/>
      <c r="G417" s="149"/>
      <c r="H417" s="149"/>
      <c r="I417" s="151">
        <v>5368.93</v>
      </c>
      <c r="J417" s="149"/>
      <c r="K417" s="151">
        <v>179267</v>
      </c>
    </row>
    <row r="418" spans="3:11" x14ac:dyDescent="0.2">
      <c r="C418" s="152" t="s">
        <v>651</v>
      </c>
      <c r="D418" s="146"/>
      <c r="E418" s="146"/>
      <c r="F418" s="146"/>
      <c r="G418" s="146"/>
      <c r="H418" s="146"/>
      <c r="I418" s="146"/>
      <c r="J418" s="146"/>
      <c r="K418" s="146"/>
    </row>
    <row r="419" spans="3:11" hidden="1" x14ac:dyDescent="0.2">
      <c r="C419" s="153" t="s">
        <v>652</v>
      </c>
      <c r="D419" s="149"/>
      <c r="E419" s="149"/>
      <c r="F419" s="149"/>
      <c r="G419" s="149"/>
      <c r="H419" s="149"/>
      <c r="I419" s="151">
        <v>0</v>
      </c>
      <c r="J419" s="149"/>
      <c r="K419" s="151">
        <v>0</v>
      </c>
    </row>
    <row r="420" spans="3:11" hidden="1" x14ac:dyDescent="0.2">
      <c r="C420" s="153" t="s">
        <v>653</v>
      </c>
      <c r="D420" s="149"/>
      <c r="E420" s="149"/>
      <c r="F420" s="149"/>
      <c r="G420" s="149"/>
      <c r="H420" s="149"/>
      <c r="I420" s="151">
        <v>0</v>
      </c>
      <c r="J420" s="149"/>
      <c r="K420" s="151">
        <v>0</v>
      </c>
    </row>
    <row r="421" spans="3:11" hidden="1" x14ac:dyDescent="0.2">
      <c r="C421" s="153" t="s">
        <v>654</v>
      </c>
      <c r="D421" s="149"/>
      <c r="E421" s="149"/>
      <c r="F421" s="149"/>
      <c r="G421" s="149"/>
      <c r="H421" s="149"/>
      <c r="I421" s="151">
        <v>0</v>
      </c>
      <c r="J421" s="149"/>
      <c r="K421" s="151">
        <v>0</v>
      </c>
    </row>
    <row r="422" spans="3:11" hidden="1" x14ac:dyDescent="0.2">
      <c r="C422" s="153" t="s">
        <v>655</v>
      </c>
      <c r="D422" s="149"/>
      <c r="E422" s="149"/>
      <c r="F422" s="149"/>
      <c r="G422" s="149"/>
      <c r="H422" s="149"/>
      <c r="I422" s="151">
        <v>0</v>
      </c>
      <c r="J422" s="149"/>
      <c r="K422" s="151">
        <v>0</v>
      </c>
    </row>
    <row r="423" spans="3:11" hidden="1" x14ac:dyDescent="0.2">
      <c r="C423" s="153" t="s">
        <v>656</v>
      </c>
      <c r="D423" s="149"/>
      <c r="E423" s="149"/>
      <c r="F423" s="149"/>
      <c r="G423" s="149"/>
      <c r="H423" s="149"/>
      <c r="I423" s="151">
        <v>0</v>
      </c>
      <c r="J423" s="149"/>
      <c r="K423" s="151">
        <v>0</v>
      </c>
    </row>
    <row r="424" spans="3:11" hidden="1" x14ac:dyDescent="0.2">
      <c r="C424" s="153" t="s">
        <v>657</v>
      </c>
      <c r="D424" s="149"/>
      <c r="E424" s="149"/>
      <c r="F424" s="149"/>
      <c r="G424" s="149"/>
      <c r="H424" s="149"/>
      <c r="I424" s="151">
        <v>0</v>
      </c>
      <c r="J424" s="149"/>
      <c r="K424" s="151">
        <v>0</v>
      </c>
    </row>
    <row r="425" spans="3:11" hidden="1" x14ac:dyDescent="0.2">
      <c r="C425" s="153" t="s">
        <v>658</v>
      </c>
      <c r="D425" s="149"/>
      <c r="E425" s="149"/>
      <c r="F425" s="149"/>
      <c r="G425" s="149"/>
      <c r="H425" s="149"/>
      <c r="I425" s="151">
        <v>0</v>
      </c>
      <c r="J425" s="149"/>
      <c r="K425" s="151">
        <v>0</v>
      </c>
    </row>
    <row r="426" spans="3:11" hidden="1" x14ac:dyDescent="0.2">
      <c r="C426" s="153" t="s">
        <v>659</v>
      </c>
      <c r="D426" s="149"/>
      <c r="E426" s="149"/>
      <c r="F426" s="149"/>
      <c r="G426" s="149"/>
      <c r="H426" s="149"/>
      <c r="I426" s="151">
        <v>0</v>
      </c>
      <c r="J426" s="149"/>
      <c r="K426" s="151">
        <v>0</v>
      </c>
    </row>
    <row r="427" spans="3:11" hidden="1" x14ac:dyDescent="0.2">
      <c r="C427" s="153" t="s">
        <v>660</v>
      </c>
      <c r="D427" s="149"/>
      <c r="E427" s="149"/>
      <c r="F427" s="149"/>
      <c r="G427" s="149"/>
      <c r="H427" s="149"/>
      <c r="I427" s="151">
        <v>0</v>
      </c>
      <c r="J427" s="149"/>
      <c r="K427" s="151">
        <v>0</v>
      </c>
    </row>
    <row r="428" spans="3:11" hidden="1" x14ac:dyDescent="0.2">
      <c r="C428" s="153" t="s">
        <v>661</v>
      </c>
      <c r="D428" s="149"/>
      <c r="E428" s="149"/>
      <c r="F428" s="149"/>
      <c r="G428" s="149"/>
      <c r="H428" s="149"/>
      <c r="I428" s="151">
        <v>0</v>
      </c>
      <c r="J428" s="149"/>
      <c r="K428" s="151">
        <v>0</v>
      </c>
    </row>
    <row r="429" spans="3:11" hidden="1" x14ac:dyDescent="0.2">
      <c r="C429" s="153" t="s">
        <v>662</v>
      </c>
      <c r="D429" s="149"/>
      <c r="E429" s="149"/>
      <c r="F429" s="149"/>
      <c r="G429" s="149"/>
      <c r="H429" s="149"/>
      <c r="I429" s="151">
        <v>0</v>
      </c>
      <c r="J429" s="149"/>
      <c r="K429" s="151">
        <v>0</v>
      </c>
    </row>
    <row r="430" spans="3:11" hidden="1" x14ac:dyDescent="0.2">
      <c r="C430" s="153" t="s">
        <v>663</v>
      </c>
      <c r="D430" s="149"/>
      <c r="E430" s="149"/>
      <c r="F430" s="149"/>
      <c r="G430" s="149"/>
      <c r="H430" s="149"/>
      <c r="I430" s="151">
        <v>0</v>
      </c>
      <c r="J430" s="149"/>
      <c r="K430" s="151">
        <v>0</v>
      </c>
    </row>
    <row r="431" spans="3:11" hidden="1" x14ac:dyDescent="0.2">
      <c r="C431" s="153" t="s">
        <v>664</v>
      </c>
      <c r="D431" s="149"/>
      <c r="E431" s="149"/>
      <c r="F431" s="149"/>
      <c r="G431" s="149"/>
      <c r="H431" s="149"/>
      <c r="I431" s="151">
        <v>0</v>
      </c>
      <c r="J431" s="149"/>
      <c r="K431" s="151">
        <v>0</v>
      </c>
    </row>
    <row r="432" spans="3:11" hidden="1" x14ac:dyDescent="0.2">
      <c r="C432" s="153" t="s">
        <v>665</v>
      </c>
      <c r="D432" s="149"/>
      <c r="E432" s="149"/>
      <c r="F432" s="149"/>
      <c r="G432" s="149"/>
      <c r="H432" s="149"/>
      <c r="I432" s="151">
        <v>0</v>
      </c>
      <c r="J432" s="149"/>
      <c r="K432" s="151">
        <v>0</v>
      </c>
    </row>
    <row r="433" spans="1:11" hidden="1" x14ac:dyDescent="0.2">
      <c r="C433" s="153" t="s">
        <v>666</v>
      </c>
      <c r="D433" s="149"/>
      <c r="E433" s="149"/>
      <c r="F433" s="149"/>
      <c r="G433" s="149"/>
      <c r="H433" s="149"/>
      <c r="I433" s="151">
        <v>0</v>
      </c>
      <c r="J433" s="149"/>
      <c r="K433" s="151">
        <v>0</v>
      </c>
    </row>
    <row r="434" spans="1:11" x14ac:dyDescent="0.2">
      <c r="C434" s="153" t="s">
        <v>667</v>
      </c>
      <c r="D434" s="149"/>
      <c r="E434" s="149"/>
      <c r="F434" s="149"/>
      <c r="G434" s="149"/>
      <c r="H434" s="149"/>
      <c r="I434" s="151">
        <v>5368.93</v>
      </c>
      <c r="J434" s="149"/>
      <c r="K434" s="151">
        <v>179267</v>
      </c>
    </row>
    <row r="435" spans="1:11" x14ac:dyDescent="0.2">
      <c r="C435" s="155" t="s">
        <v>668</v>
      </c>
      <c r="D435" s="154"/>
      <c r="E435" s="154"/>
      <c r="F435" s="154"/>
      <c r="G435" s="154"/>
      <c r="H435" s="154"/>
      <c r="I435" s="156">
        <v>1008.89</v>
      </c>
      <c r="J435" s="154"/>
      <c r="K435" s="156">
        <v>13378</v>
      </c>
    </row>
    <row r="436" spans="1:11" hidden="1" x14ac:dyDescent="0.2">
      <c r="C436" s="152" t="s">
        <v>649</v>
      </c>
      <c r="D436" s="146"/>
      <c r="E436" s="146"/>
      <c r="F436" s="146"/>
      <c r="G436" s="146"/>
      <c r="H436" s="146"/>
      <c r="I436" s="146"/>
      <c r="J436" s="146"/>
      <c r="K436" s="146"/>
    </row>
    <row r="437" spans="1:11" hidden="1" x14ac:dyDescent="0.2">
      <c r="C437" s="157" t="s">
        <v>669</v>
      </c>
      <c r="D437" s="154"/>
      <c r="E437" s="154"/>
      <c r="F437" s="154"/>
      <c r="G437" s="154"/>
      <c r="H437" s="154"/>
      <c r="I437" s="156">
        <v>92.64</v>
      </c>
      <c r="J437" s="154"/>
      <c r="K437" s="156">
        <v>3093</v>
      </c>
    </row>
    <row r="438" spans="1:11" hidden="1" x14ac:dyDescent="0.2">
      <c r="C438" s="158" t="s">
        <v>670</v>
      </c>
      <c r="D438" s="132"/>
      <c r="E438" s="132"/>
      <c r="F438" s="132"/>
      <c r="G438" s="132"/>
      <c r="H438" s="132"/>
      <c r="I438" s="159">
        <v>116052.41000000002</v>
      </c>
      <c r="J438" s="132"/>
      <c r="K438" s="159">
        <v>1057237</v>
      </c>
    </row>
    <row r="439" spans="1:11" hidden="1" x14ac:dyDescent="0.2">
      <c r="C439" s="160" t="s">
        <v>649</v>
      </c>
      <c r="D439" s="132"/>
      <c r="E439" s="132"/>
      <c r="F439" s="132"/>
      <c r="G439" s="132"/>
      <c r="H439" s="132"/>
      <c r="I439" s="159"/>
      <c r="J439" s="132"/>
      <c r="K439" s="159"/>
    </row>
    <row r="440" spans="1:11" hidden="1" x14ac:dyDescent="0.2">
      <c r="C440" s="161" t="s">
        <v>671</v>
      </c>
      <c r="D440" s="132"/>
      <c r="E440" s="132"/>
      <c r="F440" s="132"/>
      <c r="G440" s="132"/>
      <c r="H440" s="132"/>
      <c r="I440" s="159">
        <v>116052.41000000002</v>
      </c>
      <c r="J440" s="132"/>
      <c r="K440" s="159">
        <v>1057237</v>
      </c>
    </row>
    <row r="441" spans="1:11" hidden="1" x14ac:dyDescent="0.2">
      <c r="C441" s="162" t="s">
        <v>672</v>
      </c>
      <c r="D441" s="132"/>
      <c r="E441" s="132"/>
      <c r="F441" s="132"/>
      <c r="G441" s="132"/>
      <c r="H441" s="132"/>
      <c r="I441" s="159">
        <v>0</v>
      </c>
      <c r="J441" s="132"/>
      <c r="K441" s="159">
        <v>0</v>
      </c>
    </row>
    <row r="442" spans="1:11" hidden="1" x14ac:dyDescent="0.2">
      <c r="C442" s="162" t="s">
        <v>673</v>
      </c>
      <c r="D442" s="132"/>
      <c r="E442" s="132"/>
      <c r="F442" s="132"/>
      <c r="G442" s="132"/>
      <c r="H442" s="132"/>
      <c r="I442" s="159">
        <v>116052.41000000002</v>
      </c>
      <c r="J442" s="132"/>
      <c r="K442" s="159">
        <v>1057237</v>
      </c>
    </row>
    <row r="443" spans="1:11" hidden="1" x14ac:dyDescent="0.2">
      <c r="C443" s="161" t="s">
        <v>674</v>
      </c>
      <c r="D443" s="132"/>
      <c r="E443" s="132"/>
      <c r="F443" s="132"/>
      <c r="G443" s="132"/>
      <c r="H443" s="132"/>
      <c r="I443" s="159">
        <v>0</v>
      </c>
      <c r="J443" s="132"/>
      <c r="K443" s="159">
        <v>0</v>
      </c>
    </row>
    <row r="444" spans="1:11" hidden="1" x14ac:dyDescent="0.2">
      <c r="C444" s="163" t="s">
        <v>675</v>
      </c>
      <c r="D444" s="145"/>
      <c r="E444" s="145"/>
      <c r="F444" s="145"/>
      <c r="G444" s="145"/>
      <c r="H444" s="145"/>
      <c r="I444" s="164">
        <v>0</v>
      </c>
      <c r="J444" s="145"/>
      <c r="K444" s="164">
        <v>0</v>
      </c>
    </row>
    <row r="446" spans="1:11" hidden="1" x14ac:dyDescent="0.2">
      <c r="C446" s="149" t="s">
        <v>676</v>
      </c>
      <c r="D446" s="149"/>
      <c r="E446" s="149"/>
      <c r="F446" s="149"/>
      <c r="G446" s="149"/>
      <c r="H446" s="149"/>
      <c r="I446" s="151">
        <v>5461.5700000000006</v>
      </c>
      <c r="J446" s="149"/>
      <c r="K446" s="151">
        <v>182360</v>
      </c>
    </row>
    <row r="448" spans="1:11" x14ac:dyDescent="0.2">
      <c r="A448" s="165"/>
      <c r="B448" s="165"/>
      <c r="C448" s="165" t="s">
        <v>677</v>
      </c>
      <c r="D448" s="165"/>
      <c r="E448" s="165"/>
      <c r="F448" s="165"/>
      <c r="G448" s="165"/>
      <c r="H448" s="165"/>
      <c r="I448" s="166">
        <v>6608.4899999999989</v>
      </c>
      <c r="J448" s="165"/>
      <c r="K448" s="166">
        <v>220657</v>
      </c>
    </row>
    <row r="449" spans="1:11" x14ac:dyDescent="0.2">
      <c r="A449" s="165"/>
      <c r="B449" s="165"/>
      <c r="C449" s="165" t="s">
        <v>678</v>
      </c>
      <c r="D449" s="165"/>
      <c r="E449" s="165"/>
      <c r="F449" s="165"/>
      <c r="G449" s="165"/>
      <c r="H449" s="165"/>
      <c r="I449" s="166">
        <v>3932.33</v>
      </c>
      <c r="J449" s="165"/>
      <c r="K449" s="166">
        <v>131300</v>
      </c>
    </row>
    <row r="451" spans="1:11" hidden="1" x14ac:dyDescent="0.2">
      <c r="C451" s="102" t="s">
        <v>679</v>
      </c>
      <c r="D451" s="102"/>
      <c r="E451" s="102"/>
      <c r="F451" s="102"/>
      <c r="G451" s="102"/>
      <c r="H451" s="102"/>
      <c r="I451" s="167">
        <v>205798.54</v>
      </c>
      <c r="J451" s="102"/>
      <c r="K451" s="167">
        <v>1261545</v>
      </c>
    </row>
    <row r="452" spans="1:11" hidden="1" x14ac:dyDescent="0.2">
      <c r="C452" s="168" t="s">
        <v>649</v>
      </c>
      <c r="D452" s="169"/>
      <c r="E452" s="169"/>
      <c r="F452" s="169"/>
      <c r="G452" s="169"/>
      <c r="H452" s="169"/>
      <c r="I452" s="169"/>
      <c r="J452" s="169"/>
      <c r="K452" s="169"/>
    </row>
    <row r="453" spans="1:11" hidden="1" x14ac:dyDescent="0.2">
      <c r="C453" s="170" t="s">
        <v>680</v>
      </c>
      <c r="D453" s="102"/>
      <c r="E453" s="102"/>
      <c r="F453" s="102"/>
      <c r="G453" s="102"/>
      <c r="H453" s="102"/>
      <c r="I453" s="167">
        <v>205798.54</v>
      </c>
      <c r="J453" s="102"/>
      <c r="K453" s="167">
        <v>1261545</v>
      </c>
    </row>
    <row r="454" spans="1:11" hidden="1" x14ac:dyDescent="0.2">
      <c r="C454" s="171" t="s">
        <v>681</v>
      </c>
      <c r="D454" s="102"/>
      <c r="E454" s="102"/>
      <c r="F454" s="102"/>
      <c r="G454" s="102"/>
      <c r="H454" s="102"/>
      <c r="I454" s="167">
        <v>0</v>
      </c>
      <c r="J454" s="102"/>
      <c r="K454" s="167">
        <v>0</v>
      </c>
    </row>
    <row r="455" spans="1:11" hidden="1" x14ac:dyDescent="0.2">
      <c r="C455" s="171" t="s">
        <v>682</v>
      </c>
      <c r="D455" s="102"/>
      <c r="E455" s="102"/>
      <c r="F455" s="102"/>
      <c r="G455" s="102"/>
      <c r="H455" s="102"/>
      <c r="I455" s="167">
        <v>205798.54</v>
      </c>
      <c r="J455" s="102"/>
      <c r="K455" s="167">
        <v>1261545</v>
      </c>
    </row>
    <row r="456" spans="1:11" hidden="1" x14ac:dyDescent="0.2">
      <c r="C456" s="170" t="s">
        <v>683</v>
      </c>
      <c r="D456" s="102"/>
      <c r="E456" s="102"/>
      <c r="F456" s="102"/>
      <c r="G456" s="102"/>
      <c r="H456" s="102"/>
      <c r="I456" s="167">
        <v>0</v>
      </c>
      <c r="J456" s="102"/>
      <c r="K456" s="167">
        <v>0</v>
      </c>
    </row>
    <row r="458" spans="1:11" hidden="1" x14ac:dyDescent="0.2">
      <c r="C458" s="11" t="s">
        <v>684</v>
      </c>
      <c r="D458" s="11"/>
      <c r="E458" s="11"/>
      <c r="F458" s="11"/>
      <c r="G458" s="11"/>
      <c r="H458" s="11"/>
      <c r="I458" s="147">
        <v>338769.58999999997</v>
      </c>
      <c r="J458" s="11"/>
      <c r="K458" s="147">
        <v>2863384</v>
      </c>
    </row>
    <row r="459" spans="1:11" hidden="1" x14ac:dyDescent="0.2">
      <c r="C459" s="148" t="s">
        <v>685</v>
      </c>
      <c r="D459" s="146"/>
      <c r="E459" s="146"/>
      <c r="F459" s="146"/>
      <c r="G459" s="146"/>
      <c r="H459" s="146"/>
      <c r="I459" s="146"/>
      <c r="J459" s="146"/>
      <c r="K459" s="146"/>
    </row>
    <row r="460" spans="1:11" hidden="1" x14ac:dyDescent="0.2">
      <c r="C460" s="172" t="s">
        <v>686</v>
      </c>
      <c r="D460" s="11"/>
      <c r="E460" s="11"/>
      <c r="F460" s="11"/>
      <c r="G460" s="11"/>
      <c r="H460" s="11"/>
      <c r="I460" s="147">
        <v>132971.05000000002</v>
      </c>
      <c r="J460" s="11"/>
      <c r="K460" s="147">
        <v>1601839</v>
      </c>
    </row>
    <row r="461" spans="1:11" hidden="1" x14ac:dyDescent="0.2">
      <c r="C461" s="172" t="s">
        <v>687</v>
      </c>
      <c r="D461" s="11"/>
      <c r="E461" s="11"/>
      <c r="F461" s="11"/>
      <c r="G461" s="11"/>
      <c r="H461" s="11"/>
      <c r="I461" s="147">
        <v>0</v>
      </c>
      <c r="J461" s="11"/>
      <c r="K461" s="147">
        <v>0</v>
      </c>
    </row>
    <row r="462" spans="1:11" hidden="1" x14ac:dyDescent="0.2">
      <c r="C462" s="170" t="s">
        <v>688</v>
      </c>
      <c r="D462" s="102"/>
      <c r="E462" s="102"/>
      <c r="F462" s="102"/>
      <c r="G462" s="102"/>
      <c r="H462" s="102"/>
      <c r="I462" s="167">
        <v>205798.54</v>
      </c>
      <c r="J462" s="102"/>
      <c r="K462" s="167">
        <v>1261545</v>
      </c>
    </row>
    <row r="463" spans="1:11" hidden="1" x14ac:dyDescent="0.2">
      <c r="C463" s="172" t="s">
        <v>182</v>
      </c>
      <c r="D463" s="11"/>
      <c r="E463" s="11"/>
      <c r="F463" s="11"/>
      <c r="G463" s="11"/>
      <c r="H463" s="11"/>
      <c r="I463" s="147">
        <v>0</v>
      </c>
      <c r="J463" s="11"/>
      <c r="K463" s="147">
        <v>0</v>
      </c>
    </row>
    <row r="464" spans="1:11" hidden="1" x14ac:dyDescent="0.2"/>
    <row r="465" spans="1:255" hidden="1" x14ac:dyDescent="0.2">
      <c r="C465" s="11" t="s">
        <v>689</v>
      </c>
      <c r="D465" s="11"/>
      <c r="E465" s="11"/>
      <c r="F465" s="11"/>
      <c r="G465" s="11"/>
      <c r="H465" s="11"/>
      <c r="I465" s="147">
        <v>132971.05000000002</v>
      </c>
      <c r="J465" s="11"/>
      <c r="K465" s="147">
        <v>1601839</v>
      </c>
    </row>
    <row r="467" spans="1:255" hidden="1" x14ac:dyDescent="0.2">
      <c r="C467" s="22" t="s">
        <v>200</v>
      </c>
      <c r="D467" s="22"/>
      <c r="E467" s="22"/>
      <c r="F467" s="22"/>
      <c r="G467" s="22"/>
      <c r="H467" s="22"/>
      <c r="I467" s="173">
        <v>338769.59</v>
      </c>
      <c r="J467" s="22"/>
      <c r="K467" s="173">
        <v>2863384</v>
      </c>
    </row>
    <row r="469" spans="1:255" hidden="1" x14ac:dyDescent="0.2">
      <c r="C469" s="146" t="s">
        <v>690</v>
      </c>
      <c r="D469" s="146"/>
      <c r="E469" s="146"/>
      <c r="F469" s="146"/>
      <c r="G469" s="146"/>
      <c r="H469" s="146"/>
      <c r="I469" s="146"/>
      <c r="J469" s="146"/>
      <c r="K469" s="146"/>
    </row>
    <row r="470" spans="1:255" hidden="1" x14ac:dyDescent="0.2">
      <c r="C470" s="174" t="s">
        <v>691</v>
      </c>
      <c r="D470" s="11"/>
      <c r="E470" s="11"/>
      <c r="F470" s="11"/>
      <c r="G470" s="11"/>
      <c r="H470" s="11"/>
      <c r="I470" s="147">
        <v>321850.9499999999</v>
      </c>
      <c r="J470" s="11"/>
      <c r="K470" s="147">
        <v>2318782</v>
      </c>
    </row>
    <row r="471" spans="1:255" hidden="1" x14ac:dyDescent="0.2">
      <c r="C471" s="148" t="s">
        <v>649</v>
      </c>
      <c r="D471" s="146"/>
      <c r="E471" s="146"/>
      <c r="F471" s="146"/>
      <c r="G471" s="146"/>
      <c r="H471" s="146"/>
      <c r="I471" s="146"/>
      <c r="J471" s="146"/>
      <c r="K471" s="146"/>
    </row>
    <row r="472" spans="1:255" hidden="1" x14ac:dyDescent="0.2">
      <c r="C472" s="172" t="s">
        <v>692</v>
      </c>
      <c r="D472" s="11"/>
      <c r="E472" s="11"/>
      <c r="F472" s="11"/>
      <c r="G472" s="11"/>
      <c r="H472" s="11"/>
      <c r="I472" s="147">
        <v>0</v>
      </c>
      <c r="J472" s="11"/>
      <c r="K472" s="147">
        <v>0</v>
      </c>
    </row>
    <row r="473" spans="1:255" hidden="1" x14ac:dyDescent="0.2">
      <c r="C473" s="172" t="s">
        <v>693</v>
      </c>
      <c r="D473" s="11"/>
      <c r="E473" s="11"/>
      <c r="F473" s="11"/>
      <c r="G473" s="11"/>
      <c r="H473" s="11"/>
      <c r="I473" s="147">
        <v>321850.9499999999</v>
      </c>
      <c r="J473" s="11"/>
      <c r="K473" s="147">
        <v>2318782</v>
      </c>
    </row>
    <row r="474" spans="1:255" hidden="1" x14ac:dyDescent="0.2">
      <c r="C474" s="158" t="s">
        <v>694</v>
      </c>
      <c r="D474" s="132"/>
      <c r="E474" s="132"/>
      <c r="F474" s="132"/>
      <c r="G474" s="132"/>
      <c r="H474" s="132"/>
      <c r="I474" s="159">
        <v>110496.49</v>
      </c>
      <c r="J474" s="132"/>
      <c r="K474" s="159">
        <v>1006623</v>
      </c>
    </row>
    <row r="475" spans="1:255" hidden="1" x14ac:dyDescent="0.2">
      <c r="C475" s="170" t="s">
        <v>695</v>
      </c>
      <c r="D475" s="102"/>
      <c r="E475" s="102"/>
      <c r="F475" s="102"/>
      <c r="G475" s="102"/>
      <c r="H475" s="102"/>
      <c r="I475" s="167">
        <v>205798.54</v>
      </c>
      <c r="J475" s="102"/>
      <c r="K475" s="167">
        <v>1261545</v>
      </c>
    </row>
    <row r="476" spans="1:255" hidden="1" x14ac:dyDescent="0.2">
      <c r="C476" s="174" t="s">
        <v>696</v>
      </c>
      <c r="D476" s="11"/>
      <c r="E476" s="11"/>
      <c r="F476" s="11"/>
      <c r="G476" s="11"/>
      <c r="H476" s="147">
        <v>607.19895599999995</v>
      </c>
      <c r="I476" s="11"/>
      <c r="J476" s="11"/>
      <c r="K476" s="11"/>
    </row>
    <row r="477" spans="1:255" hidden="1" x14ac:dyDescent="0.2">
      <c r="C477" s="174" t="s">
        <v>191</v>
      </c>
      <c r="D477" s="11"/>
      <c r="E477" s="11"/>
      <c r="F477" s="11"/>
      <c r="G477" s="11"/>
      <c r="H477" s="147">
        <v>7.4847191999999998</v>
      </c>
      <c r="I477" s="11"/>
      <c r="J477" s="11"/>
      <c r="K477" s="11"/>
    </row>
    <row r="478" spans="1:255" ht="13.5" thickBot="1" x14ac:dyDescent="0.25"/>
    <row r="479" spans="1:255" x14ac:dyDescent="0.2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</row>
    <row r="480" spans="1:255" x14ac:dyDescent="0.2">
      <c r="A480" s="197" t="s">
        <v>604</v>
      </c>
      <c r="B480" s="197"/>
      <c r="C480" s="198" t="s">
        <v>728</v>
      </c>
      <c r="D480" s="198"/>
      <c r="E480" s="198"/>
      <c r="F480" s="198"/>
      <c r="G480" s="198"/>
      <c r="H480" s="198"/>
      <c r="I480" s="198"/>
      <c r="J480" s="198"/>
      <c r="K480" s="198"/>
      <c r="BX480" s="46" t="s">
        <v>728</v>
      </c>
      <c r="IU480" s="20"/>
    </row>
    <row r="481" spans="1:255" ht="13.5" thickBot="1" x14ac:dyDescent="0.25"/>
    <row r="482" spans="1:255" ht="24" x14ac:dyDescent="0.2">
      <c r="A482" s="47">
        <v>21</v>
      </c>
      <c r="B482" s="55" t="s">
        <v>204</v>
      </c>
      <c r="C482" s="48" t="s">
        <v>699</v>
      </c>
      <c r="D482" s="49" t="s">
        <v>23</v>
      </c>
      <c r="E482" s="50">
        <v>3</v>
      </c>
      <c r="F482" s="51">
        <v>114.08</v>
      </c>
      <c r="G482" s="56" t="s">
        <v>6</v>
      </c>
      <c r="H482" s="51"/>
      <c r="I482" s="52">
        <v>546.5</v>
      </c>
      <c r="J482" s="53"/>
      <c r="K482" s="54">
        <v>16632</v>
      </c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20"/>
      <c r="BH482" s="20"/>
      <c r="BI482" s="20"/>
      <c r="BJ482" s="20"/>
      <c r="BK482" s="20"/>
      <c r="BL482" s="20"/>
      <c r="BM482" s="20"/>
      <c r="BN482" s="20"/>
      <c r="BO482" s="20"/>
      <c r="BP482" s="20"/>
      <c r="BQ482" s="20"/>
      <c r="BR482" s="20"/>
      <c r="BS482" s="20"/>
      <c r="BT482" s="20"/>
      <c r="BU482" s="20"/>
      <c r="BV482" s="20"/>
      <c r="BW482" s="20"/>
      <c r="BX482" s="20"/>
      <c r="BY482" s="20"/>
      <c r="BZ482" s="20"/>
      <c r="CA482" s="20"/>
      <c r="CB482" s="20"/>
      <c r="CC482" s="20"/>
      <c r="CD482" s="20"/>
      <c r="CE482" s="20"/>
      <c r="CF482" s="20"/>
      <c r="CG482" s="20"/>
      <c r="CH482" s="20"/>
      <c r="CI482" s="20"/>
      <c r="CJ482" s="20"/>
      <c r="CK482" s="20"/>
      <c r="CL482" s="20"/>
      <c r="CM482" s="20"/>
      <c r="CN482" s="20"/>
      <c r="CO482" s="20"/>
      <c r="CP482" s="20"/>
      <c r="CQ482" s="20"/>
      <c r="CR482" s="20"/>
      <c r="CS482" s="20"/>
      <c r="CT482" s="20"/>
      <c r="CU482" s="20"/>
      <c r="CV482" s="20"/>
      <c r="CW482" s="20"/>
      <c r="CX482" s="20"/>
      <c r="CY482" s="20"/>
      <c r="CZ482" s="20"/>
      <c r="DA482" s="20"/>
      <c r="DB482" s="20"/>
      <c r="DC482" s="20"/>
      <c r="DD482" s="20"/>
      <c r="DE482" s="20"/>
      <c r="DF482" s="20"/>
      <c r="DG482" s="20"/>
      <c r="DH482" s="20"/>
      <c r="DI482" s="20"/>
      <c r="DJ482" s="20"/>
      <c r="DK482" s="20"/>
      <c r="DL482" s="20"/>
      <c r="DM482" s="20"/>
      <c r="DN482" s="20"/>
      <c r="DO482" s="20"/>
      <c r="DP482" s="20"/>
      <c r="DQ482" s="20"/>
      <c r="DR482" s="20"/>
      <c r="DS482" s="20"/>
      <c r="DT482" s="20"/>
      <c r="DU482" s="20"/>
      <c r="DV482" s="20"/>
      <c r="DW482" s="20"/>
      <c r="DX482" s="20"/>
      <c r="DY482" s="20"/>
      <c r="DZ482" s="20"/>
      <c r="EA482" s="20"/>
      <c r="EB482" s="20"/>
      <c r="EC482" s="20"/>
      <c r="ED482" s="20"/>
      <c r="EE482" s="20"/>
      <c r="EF482" s="20"/>
      <c r="EG482" s="20"/>
      <c r="EH482" s="20"/>
      <c r="EI482" s="20"/>
      <c r="EJ482" s="20"/>
      <c r="EK482" s="20"/>
      <c r="EL482" s="20"/>
      <c r="EM482" s="20"/>
      <c r="EN482" s="20"/>
      <c r="EO482" s="20"/>
      <c r="EP482" s="20"/>
      <c r="EQ482" s="20"/>
      <c r="ER482" s="20"/>
      <c r="ES482" s="20"/>
      <c r="ET482" s="20"/>
      <c r="EU482" s="20"/>
      <c r="EV482" s="20"/>
      <c r="EW482" s="20"/>
      <c r="EX482" s="20"/>
      <c r="EY482" s="20"/>
      <c r="EZ482" s="20"/>
      <c r="FA482" s="20"/>
      <c r="FB482" s="20"/>
      <c r="FC482" s="20"/>
      <c r="FD482" s="20"/>
      <c r="FE482" s="20"/>
      <c r="FF482" s="20"/>
      <c r="FG482" s="20"/>
      <c r="FH482" s="20"/>
      <c r="FI482" s="20"/>
      <c r="FJ482" s="20"/>
      <c r="FK482" s="20"/>
      <c r="FL482" s="20"/>
      <c r="FM482" s="20"/>
      <c r="FN482" s="20"/>
      <c r="FO482" s="20"/>
      <c r="FP482" s="20"/>
      <c r="FQ482" s="20"/>
      <c r="FR482" s="20"/>
      <c r="FS482" s="20"/>
      <c r="FT482" s="20"/>
      <c r="FU482" s="20"/>
      <c r="FV482" s="20"/>
      <c r="FW482" s="20"/>
      <c r="FX482" s="20"/>
      <c r="FY482" s="20"/>
      <c r="FZ482" s="20"/>
      <c r="GA482" s="20"/>
      <c r="GB482" s="20"/>
      <c r="GC482" s="20"/>
      <c r="GD482" s="20"/>
      <c r="GE482" s="20"/>
      <c r="GF482" s="20"/>
      <c r="GG482" s="20"/>
      <c r="GH482" s="20"/>
      <c r="GI482" s="20"/>
      <c r="GJ482" s="20"/>
      <c r="GK482" s="20"/>
      <c r="GL482" s="20"/>
      <c r="GM482" s="20"/>
      <c r="GN482" s="20"/>
      <c r="GO482" s="20"/>
      <c r="GP482" s="20"/>
      <c r="GQ482" s="20"/>
      <c r="GR482" s="20"/>
      <c r="GS482" s="20"/>
      <c r="GT482" s="20"/>
      <c r="GU482" s="20"/>
      <c r="GV482" s="20"/>
      <c r="GW482" s="20"/>
      <c r="GX482" s="20"/>
      <c r="GY482" s="20"/>
      <c r="GZ482" s="20"/>
      <c r="HA482" s="20"/>
      <c r="HB482" s="20"/>
      <c r="HC482" s="20"/>
      <c r="HD482" s="20"/>
      <c r="HE482" s="20"/>
      <c r="HF482" s="20"/>
      <c r="HG482" s="20"/>
      <c r="HH482" s="20"/>
      <c r="HI482" s="20"/>
      <c r="HJ482" s="20"/>
      <c r="HK482" s="20"/>
      <c r="HL482" s="20"/>
      <c r="HM482" s="20"/>
      <c r="HN482" s="20"/>
      <c r="HO482" s="20"/>
      <c r="HP482" s="20"/>
      <c r="HQ482" s="20"/>
      <c r="HR482" s="20"/>
      <c r="HS482" s="20"/>
      <c r="HT482" s="20"/>
      <c r="HU482" s="20"/>
      <c r="HV482" s="20"/>
      <c r="HW482" s="20"/>
      <c r="HX482" s="20"/>
      <c r="HY482" s="20"/>
      <c r="HZ482" s="20"/>
      <c r="IA482" s="20"/>
      <c r="IB482" s="20"/>
      <c r="IC482" s="20"/>
      <c r="ID482" s="20"/>
      <c r="IE482" s="20"/>
      <c r="IF482" s="20"/>
      <c r="IG482" s="20"/>
      <c r="IH482" s="20"/>
      <c r="II482" s="20"/>
      <c r="IJ482" s="20"/>
      <c r="IK482" s="20"/>
      <c r="IL482" s="20"/>
      <c r="IM482" s="20"/>
      <c r="IN482" s="20"/>
      <c r="IO482" s="20"/>
      <c r="IP482" s="20"/>
      <c r="IQ482" s="20"/>
      <c r="IR482" s="20"/>
      <c r="IS482" s="20"/>
      <c r="IT482" s="20"/>
      <c r="IU482" s="20"/>
    </row>
    <row r="483" spans="1:255" x14ac:dyDescent="0.2">
      <c r="A483" s="60"/>
      <c r="B483" s="61"/>
      <c r="C483" s="61" t="s">
        <v>609</v>
      </c>
      <c r="D483" s="62"/>
      <c r="E483" s="63"/>
      <c r="F483" s="64">
        <v>48.39</v>
      </c>
      <c r="G483" s="65" t="s">
        <v>78</v>
      </c>
      <c r="H483" s="64">
        <v>50.81</v>
      </c>
      <c r="I483" s="64">
        <v>152.43</v>
      </c>
      <c r="J483" s="66">
        <v>33.39</v>
      </c>
      <c r="K483" s="67">
        <v>5090</v>
      </c>
      <c r="O483" s="20"/>
      <c r="P483" s="20"/>
      <c r="Q483" s="20"/>
      <c r="R483" s="20"/>
      <c r="S483" s="20"/>
      <c r="T483" s="20">
        <v>152.43</v>
      </c>
      <c r="U483" s="20">
        <v>5090</v>
      </c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20"/>
      <c r="BH483" s="20"/>
      <c r="BI483" s="20"/>
      <c r="BJ483" s="20"/>
      <c r="BK483" s="20"/>
      <c r="BL483" s="20"/>
      <c r="BM483" s="20"/>
      <c r="BN483" s="20"/>
      <c r="BO483" s="20"/>
      <c r="BP483" s="20"/>
      <c r="BQ483" s="20"/>
      <c r="BR483" s="20"/>
      <c r="BS483" s="20"/>
      <c r="BT483" s="20"/>
      <c r="BU483" s="20"/>
      <c r="BV483" s="20"/>
      <c r="BW483" s="20"/>
      <c r="BX483" s="20"/>
      <c r="BY483" s="20"/>
      <c r="BZ483" s="20"/>
      <c r="CA483" s="20"/>
      <c r="CB483" s="20"/>
      <c r="CC483" s="20"/>
      <c r="CD483" s="20"/>
      <c r="CE483" s="20"/>
      <c r="CF483" s="20"/>
      <c r="CG483" s="20"/>
      <c r="CH483" s="20"/>
      <c r="CI483" s="20"/>
      <c r="CJ483" s="20"/>
      <c r="CK483" s="20"/>
      <c r="CL483" s="20"/>
      <c r="CM483" s="20"/>
      <c r="CN483" s="20"/>
      <c r="CO483" s="20"/>
      <c r="CP483" s="20"/>
      <c r="CQ483" s="20"/>
      <c r="CR483" s="20"/>
      <c r="CS483" s="20"/>
      <c r="CT483" s="20"/>
      <c r="CU483" s="20"/>
      <c r="CV483" s="20">
        <v>1</v>
      </c>
      <c r="CW483" s="20"/>
      <c r="CX483" s="20"/>
      <c r="CY483" s="20"/>
      <c r="CZ483" s="20"/>
      <c r="DA483" s="20"/>
      <c r="DB483" s="20"/>
      <c r="DC483" s="20"/>
      <c r="DD483" s="20"/>
      <c r="DE483" s="20"/>
      <c r="DF483" s="20"/>
      <c r="DG483" s="20">
        <v>5090</v>
      </c>
      <c r="DH483" s="20">
        <v>1</v>
      </c>
      <c r="DI483" s="20"/>
      <c r="DJ483" s="20"/>
      <c r="DK483" s="20"/>
      <c r="DL483" s="20"/>
      <c r="DM483" s="20"/>
      <c r="DN483" s="20"/>
      <c r="DO483" s="20"/>
      <c r="DP483" s="20"/>
      <c r="DQ483" s="20">
        <v>152.43</v>
      </c>
      <c r="DR483" s="20"/>
      <c r="DS483" s="20">
        <v>5090</v>
      </c>
      <c r="DT483" s="20"/>
      <c r="DU483" s="20"/>
      <c r="DV483" s="20"/>
      <c r="DW483" s="20"/>
      <c r="DX483" s="20"/>
      <c r="DY483" s="20"/>
      <c r="DZ483" s="20"/>
      <c r="EA483" s="20"/>
      <c r="EB483" s="20"/>
      <c r="EC483" s="20"/>
      <c r="ED483" s="20"/>
      <c r="EE483" s="20"/>
      <c r="EF483" s="20"/>
      <c r="EG483" s="20"/>
      <c r="EH483" s="20"/>
      <c r="EI483" s="20"/>
      <c r="EJ483" s="20"/>
      <c r="EK483" s="20"/>
      <c r="EL483" s="20"/>
      <c r="EM483" s="20"/>
      <c r="EN483" s="20"/>
      <c r="EO483" s="20"/>
      <c r="EP483" s="20"/>
      <c r="EQ483" s="20"/>
      <c r="ER483" s="20"/>
      <c r="ES483" s="20"/>
      <c r="ET483" s="20"/>
      <c r="EU483" s="20"/>
      <c r="EV483" s="20"/>
      <c r="EW483" s="20"/>
      <c r="EX483" s="20"/>
      <c r="EY483" s="20"/>
      <c r="EZ483" s="20"/>
      <c r="FA483" s="20"/>
      <c r="FB483" s="20"/>
      <c r="FC483" s="20"/>
      <c r="FD483" s="20"/>
      <c r="FE483" s="20"/>
      <c r="FF483" s="20"/>
      <c r="FG483" s="20"/>
      <c r="FH483" s="20"/>
      <c r="FI483" s="20"/>
      <c r="FJ483" s="20"/>
      <c r="FK483" s="20"/>
      <c r="FL483" s="20"/>
      <c r="FM483" s="20"/>
      <c r="FN483" s="20"/>
      <c r="FO483" s="20"/>
      <c r="FP483" s="20"/>
      <c r="FQ483" s="20"/>
      <c r="FR483" s="20"/>
      <c r="FS483" s="20"/>
      <c r="FT483" s="20"/>
      <c r="FU483" s="20"/>
      <c r="FV483" s="20"/>
      <c r="FW483" s="20"/>
      <c r="FX483" s="20"/>
      <c r="FY483" s="20"/>
      <c r="FZ483" s="20"/>
      <c r="GA483" s="20"/>
      <c r="GB483" s="20"/>
      <c r="GC483" s="20"/>
      <c r="GD483" s="20"/>
      <c r="GE483" s="20"/>
      <c r="GF483" s="20"/>
      <c r="GG483" s="20"/>
      <c r="GH483" s="20"/>
      <c r="GI483" s="20"/>
      <c r="GJ483" s="20">
        <v>152.43</v>
      </c>
      <c r="GK483" s="20">
        <v>152.43</v>
      </c>
      <c r="GL483" s="20"/>
      <c r="GM483" s="20"/>
      <c r="GN483" s="20"/>
      <c r="GO483" s="20"/>
      <c r="GP483" s="20"/>
      <c r="GQ483" s="20"/>
      <c r="GR483" s="20"/>
      <c r="GS483" s="20"/>
      <c r="GT483" s="20"/>
      <c r="GU483" s="20"/>
      <c r="GV483" s="20"/>
      <c r="GW483" s="20"/>
      <c r="GX483" s="20"/>
      <c r="GY483" s="20"/>
      <c r="GZ483" s="20"/>
      <c r="HA483" s="20"/>
      <c r="HB483" s="20">
        <v>152.43</v>
      </c>
      <c r="HC483" s="20"/>
      <c r="HD483" s="20"/>
      <c r="HE483" s="20"/>
      <c r="HF483" s="20">
        <v>152.43</v>
      </c>
      <c r="HG483" s="20"/>
      <c r="HH483" s="20"/>
      <c r="HI483" s="20"/>
      <c r="HJ483" s="20"/>
      <c r="HK483" s="20"/>
      <c r="HL483" s="20">
        <v>152.43</v>
      </c>
      <c r="HM483" s="20"/>
      <c r="HN483" s="20">
        <v>152.43</v>
      </c>
      <c r="HO483" s="20"/>
      <c r="HP483" s="20"/>
      <c r="HQ483" s="20"/>
      <c r="HR483" s="20"/>
      <c r="HS483" s="20"/>
      <c r="HT483" s="20"/>
      <c r="HU483" s="20"/>
      <c r="HV483" s="20"/>
      <c r="HW483" s="20"/>
      <c r="HX483" s="20">
        <v>152.43</v>
      </c>
      <c r="HY483" s="20"/>
      <c r="HZ483" s="20"/>
      <c r="IA483" s="20"/>
      <c r="IB483" s="20"/>
      <c r="IC483" s="20"/>
      <c r="ID483" s="20"/>
      <c r="IE483" s="20"/>
      <c r="IF483" s="20"/>
      <c r="IG483" s="20"/>
      <c r="IH483" s="20"/>
      <c r="II483" s="20"/>
      <c r="IJ483" s="20"/>
      <c r="IK483" s="20"/>
      <c r="IL483" s="20"/>
      <c r="IM483" s="20"/>
      <c r="IN483" s="20"/>
      <c r="IO483" s="20"/>
      <c r="IP483" s="20"/>
      <c r="IQ483" s="20"/>
      <c r="IR483" s="20"/>
      <c r="IS483" s="20"/>
      <c r="IT483" s="20"/>
      <c r="IU483" s="20"/>
    </row>
    <row r="484" spans="1:255" x14ac:dyDescent="0.2">
      <c r="A484" s="71"/>
      <c r="B484" s="72"/>
      <c r="C484" s="72" t="s">
        <v>610</v>
      </c>
      <c r="D484" s="73"/>
      <c r="E484" s="74"/>
      <c r="F484" s="75">
        <v>25.51</v>
      </c>
      <c r="G484" s="76" t="s">
        <v>78</v>
      </c>
      <c r="H484" s="75">
        <v>26.79</v>
      </c>
      <c r="I484" s="75">
        <v>80.37</v>
      </c>
      <c r="J484" s="77">
        <v>13.26</v>
      </c>
      <c r="K484" s="78">
        <v>1066</v>
      </c>
      <c r="O484" s="20"/>
      <c r="P484" s="20"/>
      <c r="Q484" s="20"/>
      <c r="R484" s="20"/>
      <c r="S484" s="20"/>
      <c r="T484" s="20">
        <v>80.37</v>
      </c>
      <c r="U484" s="20">
        <v>1066</v>
      </c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20"/>
      <c r="BH484" s="20"/>
      <c r="BI484" s="20"/>
      <c r="BJ484" s="20"/>
      <c r="BK484" s="20"/>
      <c r="BL484" s="20"/>
      <c r="BM484" s="20"/>
      <c r="BN484" s="20"/>
      <c r="BO484" s="20"/>
      <c r="BP484" s="20"/>
      <c r="BQ484" s="20"/>
      <c r="BR484" s="20"/>
      <c r="BS484" s="20"/>
      <c r="BT484" s="20"/>
      <c r="BU484" s="20"/>
      <c r="BV484" s="20"/>
      <c r="BW484" s="20"/>
      <c r="BX484" s="20"/>
      <c r="BY484" s="20"/>
      <c r="BZ484" s="20"/>
      <c r="CA484" s="20"/>
      <c r="CB484" s="20"/>
      <c r="CC484" s="20"/>
      <c r="CD484" s="20"/>
      <c r="CE484" s="20"/>
      <c r="CF484" s="20"/>
      <c r="CG484" s="20"/>
      <c r="CH484" s="20"/>
      <c r="CI484" s="20"/>
      <c r="CJ484" s="20"/>
      <c r="CK484" s="20"/>
      <c r="CL484" s="20"/>
      <c r="CM484" s="20"/>
      <c r="CN484" s="20"/>
      <c r="CO484" s="20"/>
      <c r="CP484" s="20"/>
      <c r="CQ484" s="20"/>
      <c r="CR484" s="20"/>
      <c r="CS484" s="20"/>
      <c r="CT484" s="20"/>
      <c r="CU484" s="20"/>
      <c r="CV484" s="20">
        <v>1</v>
      </c>
      <c r="CW484" s="20"/>
      <c r="CX484" s="20"/>
      <c r="CY484" s="20"/>
      <c r="CZ484" s="20"/>
      <c r="DA484" s="20"/>
      <c r="DB484" s="20"/>
      <c r="DC484" s="20"/>
      <c r="DD484" s="20"/>
      <c r="DE484" s="20"/>
      <c r="DF484" s="20"/>
      <c r="DG484" s="20"/>
      <c r="DH484" s="20"/>
      <c r="DI484" s="20"/>
      <c r="DJ484" s="20"/>
      <c r="DK484" s="20"/>
      <c r="DL484" s="20"/>
      <c r="DM484" s="20"/>
      <c r="DN484" s="20"/>
      <c r="DO484" s="20"/>
      <c r="DP484" s="20"/>
      <c r="DQ484" s="20">
        <v>80.37</v>
      </c>
      <c r="DR484" s="20"/>
      <c r="DS484" s="20">
        <v>1066</v>
      </c>
      <c r="DT484" s="20"/>
      <c r="DU484" s="20"/>
      <c r="DV484" s="20"/>
      <c r="DW484" s="20"/>
      <c r="DX484" s="20"/>
      <c r="DY484" s="20"/>
      <c r="DZ484" s="20"/>
      <c r="EA484" s="20"/>
      <c r="EB484" s="20"/>
      <c r="EC484" s="20"/>
      <c r="ED484" s="20"/>
      <c r="EE484" s="20"/>
      <c r="EF484" s="20"/>
      <c r="EG484" s="20"/>
      <c r="EH484" s="20"/>
      <c r="EI484" s="20"/>
      <c r="EJ484" s="20"/>
      <c r="EK484" s="20"/>
      <c r="EL484" s="20"/>
      <c r="EM484" s="20"/>
      <c r="EN484" s="20"/>
      <c r="EO484" s="20"/>
      <c r="EP484" s="20"/>
      <c r="EQ484" s="20"/>
      <c r="ER484" s="20"/>
      <c r="ES484" s="20"/>
      <c r="ET484" s="20"/>
      <c r="EU484" s="20"/>
      <c r="EV484" s="20"/>
      <c r="EW484" s="20"/>
      <c r="EX484" s="20"/>
      <c r="EY484" s="20"/>
      <c r="EZ484" s="20"/>
      <c r="FA484" s="20"/>
      <c r="FB484" s="20"/>
      <c r="FC484" s="20"/>
      <c r="FD484" s="20"/>
      <c r="FE484" s="20"/>
      <c r="FF484" s="20"/>
      <c r="FG484" s="20"/>
      <c r="FH484" s="20"/>
      <c r="FI484" s="20"/>
      <c r="FJ484" s="20"/>
      <c r="FK484" s="20"/>
      <c r="FL484" s="20"/>
      <c r="FM484" s="20"/>
      <c r="FN484" s="20"/>
      <c r="FO484" s="20"/>
      <c r="FP484" s="20"/>
      <c r="FQ484" s="20"/>
      <c r="FR484" s="20"/>
      <c r="FS484" s="20"/>
      <c r="FT484" s="20"/>
      <c r="FU484" s="20"/>
      <c r="FV484" s="20"/>
      <c r="FW484" s="20"/>
      <c r="FX484" s="20"/>
      <c r="FY484" s="20"/>
      <c r="FZ484" s="20"/>
      <c r="GA484" s="20"/>
      <c r="GB484" s="20"/>
      <c r="GC484" s="20"/>
      <c r="GD484" s="20"/>
      <c r="GE484" s="20"/>
      <c r="GF484" s="20"/>
      <c r="GG484" s="20"/>
      <c r="GH484" s="20"/>
      <c r="GI484" s="20"/>
      <c r="GJ484" s="20">
        <v>80.37</v>
      </c>
      <c r="GK484" s="20"/>
      <c r="GL484" s="20">
        <v>80.37</v>
      </c>
      <c r="GM484" s="20"/>
      <c r="GN484" s="20"/>
      <c r="GO484" s="20"/>
      <c r="GP484" s="20"/>
      <c r="GQ484" s="20"/>
      <c r="GR484" s="20"/>
      <c r="GS484" s="20"/>
      <c r="GT484" s="20"/>
      <c r="GU484" s="20"/>
      <c r="GV484" s="20"/>
      <c r="GW484" s="20"/>
      <c r="GX484" s="20"/>
      <c r="GY484" s="20"/>
      <c r="GZ484" s="20"/>
      <c r="HA484" s="20"/>
      <c r="HB484" s="20">
        <v>80.37</v>
      </c>
      <c r="HC484" s="20"/>
      <c r="HD484" s="20"/>
      <c r="HE484" s="20"/>
      <c r="HF484" s="20">
        <v>80.37</v>
      </c>
      <c r="HG484" s="20"/>
      <c r="HH484" s="20"/>
      <c r="HI484" s="20"/>
      <c r="HJ484" s="20"/>
      <c r="HK484" s="20"/>
      <c r="HL484" s="20">
        <v>80.37</v>
      </c>
      <c r="HM484" s="20"/>
      <c r="HN484" s="20">
        <v>80.37</v>
      </c>
      <c r="HO484" s="20"/>
      <c r="HP484" s="20"/>
      <c r="HQ484" s="20"/>
      <c r="HR484" s="20"/>
      <c r="HS484" s="20"/>
      <c r="HT484" s="20"/>
      <c r="HU484" s="20"/>
      <c r="HV484" s="20"/>
      <c r="HW484" s="20"/>
      <c r="HX484" s="20"/>
      <c r="HY484" s="20"/>
      <c r="HZ484" s="20"/>
      <c r="IA484" s="20"/>
      <c r="IB484" s="20"/>
      <c r="IC484" s="20"/>
      <c r="ID484" s="20"/>
      <c r="IE484" s="20"/>
      <c r="IF484" s="20"/>
      <c r="IG484" s="20"/>
      <c r="IH484" s="20"/>
      <c r="II484" s="20"/>
      <c r="IJ484" s="20"/>
      <c r="IK484" s="20"/>
      <c r="IL484" s="20"/>
      <c r="IM484" s="20"/>
      <c r="IN484" s="20"/>
      <c r="IO484" s="20"/>
      <c r="IP484" s="20"/>
      <c r="IQ484" s="20"/>
      <c r="IR484" s="20"/>
      <c r="IS484" s="20"/>
      <c r="IT484" s="20"/>
      <c r="IU484" s="20"/>
    </row>
    <row r="485" spans="1:255" x14ac:dyDescent="0.2">
      <c r="A485" s="71"/>
      <c r="B485" s="72"/>
      <c r="C485" s="72" t="s">
        <v>611</v>
      </c>
      <c r="D485" s="73"/>
      <c r="E485" s="74"/>
      <c r="F485" s="75">
        <v>3.21</v>
      </c>
      <c r="G485" s="76" t="s">
        <v>78</v>
      </c>
      <c r="H485" s="75">
        <v>3.37</v>
      </c>
      <c r="I485" s="75">
        <v>10.11</v>
      </c>
      <c r="J485" s="77">
        <v>33.39</v>
      </c>
      <c r="K485" s="78">
        <v>338</v>
      </c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20"/>
      <c r="BH485" s="20"/>
      <c r="BI485" s="20"/>
      <c r="BJ485" s="20"/>
      <c r="BK485" s="20"/>
      <c r="BL485" s="20"/>
      <c r="BM485" s="20"/>
      <c r="BN485" s="20"/>
      <c r="BO485" s="20"/>
      <c r="BP485" s="20"/>
      <c r="BQ485" s="20"/>
      <c r="BR485" s="20"/>
      <c r="BS485" s="20"/>
      <c r="BT485" s="20"/>
      <c r="BU485" s="20"/>
      <c r="BV485" s="20"/>
      <c r="BW485" s="20"/>
      <c r="BX485" s="20"/>
      <c r="BY485" s="20"/>
      <c r="BZ485" s="20"/>
      <c r="CA485" s="20"/>
      <c r="CB485" s="20"/>
      <c r="CC485" s="20"/>
      <c r="CD485" s="20"/>
      <c r="CE485" s="20"/>
      <c r="CF485" s="20"/>
      <c r="CG485" s="20"/>
      <c r="CH485" s="20"/>
      <c r="CI485" s="20"/>
      <c r="CJ485" s="20"/>
      <c r="CK485" s="20"/>
      <c r="CL485" s="20"/>
      <c r="CM485" s="20"/>
      <c r="CN485" s="20"/>
      <c r="CO485" s="20"/>
      <c r="CP485" s="20"/>
      <c r="CQ485" s="20"/>
      <c r="CR485" s="20"/>
      <c r="CS485" s="20"/>
      <c r="CT485" s="20"/>
      <c r="CU485" s="20"/>
      <c r="CV485" s="20"/>
      <c r="CW485" s="20"/>
      <c r="CX485" s="20"/>
      <c r="CY485" s="20"/>
      <c r="CZ485" s="20"/>
      <c r="DA485" s="20"/>
      <c r="DB485" s="20"/>
      <c r="DC485" s="20"/>
      <c r="DD485" s="20"/>
      <c r="DE485" s="20"/>
      <c r="DF485" s="20"/>
      <c r="DG485" s="20"/>
      <c r="DH485" s="20"/>
      <c r="DI485" s="20"/>
      <c r="DJ485" s="20"/>
      <c r="DK485" s="20"/>
      <c r="DL485" s="20"/>
      <c r="DM485" s="20"/>
      <c r="DN485" s="20"/>
      <c r="DO485" s="20"/>
      <c r="DP485" s="20"/>
      <c r="DQ485" s="20"/>
      <c r="DR485" s="20"/>
      <c r="DS485" s="20"/>
      <c r="DT485" s="20"/>
      <c r="DU485" s="20"/>
      <c r="DV485" s="20"/>
      <c r="DW485" s="20"/>
      <c r="DX485" s="20"/>
      <c r="DY485" s="20"/>
      <c r="DZ485" s="20"/>
      <c r="EA485" s="20"/>
      <c r="EB485" s="20"/>
      <c r="EC485" s="20"/>
      <c r="ED485" s="20"/>
      <c r="EE485" s="20"/>
      <c r="EF485" s="20"/>
      <c r="EG485" s="20"/>
      <c r="EH485" s="20"/>
      <c r="EI485" s="20"/>
      <c r="EJ485" s="20"/>
      <c r="EK485" s="20"/>
      <c r="EL485" s="20"/>
      <c r="EM485" s="20"/>
      <c r="EN485" s="20"/>
      <c r="EO485" s="20"/>
      <c r="EP485" s="20"/>
      <c r="EQ485" s="20"/>
      <c r="ER485" s="20"/>
      <c r="ES485" s="20"/>
      <c r="ET485" s="20"/>
      <c r="EU485" s="20"/>
      <c r="EV485" s="20"/>
      <c r="EW485" s="20"/>
      <c r="EX485" s="20"/>
      <c r="EY485" s="20"/>
      <c r="EZ485" s="20"/>
      <c r="FA485" s="20"/>
      <c r="FB485" s="20"/>
      <c r="FC485" s="20"/>
      <c r="FD485" s="20"/>
      <c r="FE485" s="20"/>
      <c r="FF485" s="20"/>
      <c r="FG485" s="20"/>
      <c r="FH485" s="20"/>
      <c r="FI485" s="20"/>
      <c r="FJ485" s="20"/>
      <c r="FK485" s="20"/>
      <c r="FL485" s="20"/>
      <c r="FM485" s="20"/>
      <c r="FN485" s="20"/>
      <c r="FO485" s="20"/>
      <c r="FP485" s="20"/>
      <c r="FQ485" s="20"/>
      <c r="FR485" s="20"/>
      <c r="FS485" s="20"/>
      <c r="FT485" s="20"/>
      <c r="FU485" s="20"/>
      <c r="FV485" s="20"/>
      <c r="FW485" s="20"/>
      <c r="FX485" s="20"/>
      <c r="FY485" s="20"/>
      <c r="FZ485" s="20"/>
      <c r="GA485" s="20"/>
      <c r="GB485" s="20"/>
      <c r="GC485" s="20"/>
      <c r="GD485" s="20"/>
      <c r="GE485" s="20"/>
      <c r="GF485" s="20"/>
      <c r="GG485" s="20"/>
      <c r="GH485" s="20"/>
      <c r="GI485" s="20"/>
      <c r="GJ485" s="20"/>
      <c r="GK485" s="20"/>
      <c r="GL485" s="20"/>
      <c r="GM485" s="20">
        <v>10.11</v>
      </c>
      <c r="GN485" s="20"/>
      <c r="GO485" s="20"/>
      <c r="GP485" s="20"/>
      <c r="GQ485" s="20"/>
      <c r="GR485" s="20"/>
      <c r="GS485" s="20"/>
      <c r="GT485" s="20"/>
      <c r="GU485" s="20"/>
      <c r="GV485" s="20"/>
      <c r="GW485" s="20"/>
      <c r="GX485" s="20"/>
      <c r="GY485" s="20"/>
      <c r="GZ485" s="20"/>
      <c r="HA485" s="20"/>
      <c r="HB485" s="20"/>
      <c r="HC485" s="20"/>
      <c r="HD485" s="20"/>
      <c r="HE485" s="20"/>
      <c r="HF485" s="20"/>
      <c r="HG485" s="20"/>
      <c r="HH485" s="20"/>
      <c r="HI485" s="20"/>
      <c r="HJ485" s="20"/>
      <c r="HK485" s="20"/>
      <c r="HL485" s="20"/>
      <c r="HM485" s="20"/>
      <c r="HN485" s="20"/>
      <c r="HO485" s="20"/>
      <c r="HP485" s="20"/>
      <c r="HQ485" s="20"/>
      <c r="HR485" s="20"/>
      <c r="HS485" s="20"/>
      <c r="HT485" s="20"/>
      <c r="HU485" s="20"/>
      <c r="HV485" s="20"/>
      <c r="HW485" s="20"/>
      <c r="HX485" s="20">
        <v>10.11</v>
      </c>
      <c r="HY485" s="20"/>
      <c r="HZ485" s="20"/>
      <c r="IA485" s="20"/>
      <c r="IB485" s="20"/>
      <c r="IC485" s="20"/>
      <c r="ID485" s="20"/>
      <c r="IE485" s="20"/>
      <c r="IF485" s="20"/>
      <c r="IG485" s="20"/>
      <c r="IH485" s="20"/>
      <c r="II485" s="20"/>
      <c r="IJ485" s="20"/>
      <c r="IK485" s="20"/>
      <c r="IL485" s="20"/>
      <c r="IM485" s="20"/>
      <c r="IN485" s="20"/>
      <c r="IO485" s="20"/>
      <c r="IP485" s="20"/>
      <c r="IQ485" s="20"/>
      <c r="IR485" s="20"/>
      <c r="IS485" s="20"/>
      <c r="IT485" s="20"/>
      <c r="IU485" s="20"/>
    </row>
    <row r="486" spans="1:255" x14ac:dyDescent="0.2">
      <c r="A486" s="71"/>
      <c r="B486" s="72"/>
      <c r="C486" s="72" t="s">
        <v>612</v>
      </c>
      <c r="D486" s="73"/>
      <c r="E486" s="74"/>
      <c r="F486" s="75">
        <v>40.18</v>
      </c>
      <c r="G486" s="76"/>
      <c r="H486" s="75">
        <v>40.18</v>
      </c>
      <c r="I486" s="75">
        <v>120.54</v>
      </c>
      <c r="J486" s="77">
        <v>9.11</v>
      </c>
      <c r="K486" s="78">
        <v>1098</v>
      </c>
      <c r="O486" s="20"/>
      <c r="P486" s="20"/>
      <c r="Q486" s="20"/>
      <c r="R486" s="20"/>
      <c r="S486" s="20"/>
      <c r="T486" s="20">
        <v>120.54</v>
      </c>
      <c r="U486" s="20">
        <v>1098</v>
      </c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20"/>
      <c r="BH486" s="20"/>
      <c r="BI486" s="20"/>
      <c r="BJ486" s="20"/>
      <c r="BK486" s="20"/>
      <c r="BL486" s="20"/>
      <c r="BM486" s="20"/>
      <c r="BN486" s="20"/>
      <c r="BO486" s="20"/>
      <c r="BP486" s="20"/>
      <c r="BQ486" s="20"/>
      <c r="BR486" s="20"/>
      <c r="BS486" s="20"/>
      <c r="BT486" s="20"/>
      <c r="BU486" s="20"/>
      <c r="BV486" s="20"/>
      <c r="BW486" s="20"/>
      <c r="BX486" s="20"/>
      <c r="BY486" s="20"/>
      <c r="BZ486" s="20"/>
      <c r="CA486" s="20"/>
      <c r="CB486" s="20"/>
      <c r="CC486" s="20"/>
      <c r="CD486" s="20"/>
      <c r="CE486" s="20"/>
      <c r="CF486" s="20"/>
      <c r="CG486" s="20"/>
      <c r="CH486" s="20"/>
      <c r="CI486" s="20"/>
      <c r="CJ486" s="20"/>
      <c r="CK486" s="20"/>
      <c r="CL486" s="20"/>
      <c r="CM486" s="20"/>
      <c r="CN486" s="20"/>
      <c r="CO486" s="20"/>
      <c r="CP486" s="20"/>
      <c r="CQ486" s="20"/>
      <c r="CR486" s="20"/>
      <c r="CS486" s="20"/>
      <c r="CT486" s="20"/>
      <c r="CU486" s="20"/>
      <c r="CV486" s="20">
        <v>1</v>
      </c>
      <c r="CW486" s="20"/>
      <c r="CX486" s="20"/>
      <c r="CY486" s="20"/>
      <c r="CZ486" s="20"/>
      <c r="DA486" s="20"/>
      <c r="DB486" s="20"/>
      <c r="DC486" s="20"/>
      <c r="DD486" s="20"/>
      <c r="DE486" s="20"/>
      <c r="DF486" s="20"/>
      <c r="DG486" s="20"/>
      <c r="DH486" s="20"/>
      <c r="DI486" s="20"/>
      <c r="DJ486" s="20"/>
      <c r="DK486" s="20">
        <v>120.54</v>
      </c>
      <c r="DL486" s="20"/>
      <c r="DM486" s="20">
        <v>1098</v>
      </c>
      <c r="DN486" s="20"/>
      <c r="DO486" s="20"/>
      <c r="DP486" s="20"/>
      <c r="DQ486" s="20"/>
      <c r="DR486" s="20"/>
      <c r="DS486" s="20"/>
      <c r="DT486" s="20"/>
      <c r="DU486" s="20"/>
      <c r="DV486" s="20"/>
      <c r="DW486" s="20"/>
      <c r="DX486" s="20"/>
      <c r="DY486" s="20"/>
      <c r="DZ486" s="20"/>
      <c r="EA486" s="20"/>
      <c r="EB486" s="20"/>
      <c r="EC486" s="20"/>
      <c r="ED486" s="20"/>
      <c r="EE486" s="20"/>
      <c r="EF486" s="20"/>
      <c r="EG486" s="20"/>
      <c r="EH486" s="20"/>
      <c r="EI486" s="20"/>
      <c r="EJ486" s="20"/>
      <c r="EK486" s="20"/>
      <c r="EL486" s="20"/>
      <c r="EM486" s="20"/>
      <c r="EN486" s="20"/>
      <c r="EO486" s="20"/>
      <c r="EP486" s="20"/>
      <c r="EQ486" s="20"/>
      <c r="ER486" s="20"/>
      <c r="ES486" s="20"/>
      <c r="ET486" s="20"/>
      <c r="EU486" s="20"/>
      <c r="EV486" s="20"/>
      <c r="EW486" s="20"/>
      <c r="EX486" s="20"/>
      <c r="EY486" s="20"/>
      <c r="EZ486" s="20"/>
      <c r="FA486" s="20"/>
      <c r="FB486" s="20"/>
      <c r="FC486" s="20"/>
      <c r="FD486" s="20"/>
      <c r="FE486" s="20"/>
      <c r="FF486" s="20"/>
      <c r="FG486" s="20"/>
      <c r="FH486" s="20"/>
      <c r="FI486" s="20"/>
      <c r="FJ486" s="20"/>
      <c r="FK486" s="20"/>
      <c r="FL486" s="20"/>
      <c r="FM486" s="20"/>
      <c r="FN486" s="20"/>
      <c r="FO486" s="20"/>
      <c r="FP486" s="20"/>
      <c r="FQ486" s="20"/>
      <c r="FR486" s="20"/>
      <c r="FS486" s="20"/>
      <c r="FT486" s="20"/>
      <c r="FU486" s="20"/>
      <c r="FV486" s="20"/>
      <c r="FW486" s="20"/>
      <c r="FX486" s="20"/>
      <c r="FY486" s="20"/>
      <c r="FZ486" s="20"/>
      <c r="GA486" s="20"/>
      <c r="GB486" s="20"/>
      <c r="GC486" s="20"/>
      <c r="GD486" s="20"/>
      <c r="GE486" s="20"/>
      <c r="GF486" s="20"/>
      <c r="GG486" s="20"/>
      <c r="GH486" s="20"/>
      <c r="GI486" s="20"/>
      <c r="GJ486" s="20">
        <v>120.54</v>
      </c>
      <c r="GK486" s="20"/>
      <c r="GL486" s="20"/>
      <c r="GM486" s="20"/>
      <c r="GN486" s="20">
        <v>120.54</v>
      </c>
      <c r="GO486" s="20"/>
      <c r="GP486" s="20">
        <v>120.54</v>
      </c>
      <c r="GQ486" s="20">
        <v>120.54</v>
      </c>
      <c r="GR486" s="20"/>
      <c r="GS486" s="20">
        <v>120.54</v>
      </c>
      <c r="GT486" s="20"/>
      <c r="GU486" s="20"/>
      <c r="GV486" s="20"/>
      <c r="GW486" s="20">
        <v>0</v>
      </c>
      <c r="GX486" s="20">
        <v>0</v>
      </c>
      <c r="GY486" s="20"/>
      <c r="GZ486" s="20"/>
      <c r="HA486" s="20"/>
      <c r="HB486" s="20">
        <v>120.54</v>
      </c>
      <c r="HC486" s="20"/>
      <c r="HD486" s="20"/>
      <c r="HE486" s="20"/>
      <c r="HF486" s="20">
        <v>120.54</v>
      </c>
      <c r="HG486" s="20"/>
      <c r="HH486" s="20"/>
      <c r="HI486" s="20"/>
      <c r="HJ486" s="20"/>
      <c r="HK486" s="20"/>
      <c r="HL486" s="20">
        <v>120.54</v>
      </c>
      <c r="HM486" s="20"/>
      <c r="HN486" s="20">
        <v>120.54</v>
      </c>
      <c r="HO486" s="20"/>
      <c r="HP486" s="20"/>
      <c r="HQ486" s="20"/>
      <c r="HR486" s="20"/>
      <c r="HS486" s="20"/>
      <c r="HT486" s="20"/>
      <c r="HU486" s="20"/>
      <c r="HV486" s="20"/>
      <c r="HW486" s="20"/>
      <c r="HX486" s="20"/>
      <c r="HY486" s="20"/>
      <c r="HZ486" s="20"/>
      <c r="IA486" s="20"/>
      <c r="IB486" s="20"/>
      <c r="IC486" s="20"/>
      <c r="ID486" s="20"/>
      <c r="IE486" s="20"/>
      <c r="IF486" s="20"/>
      <c r="IG486" s="20"/>
      <c r="IH486" s="20"/>
      <c r="II486" s="20"/>
      <c r="IJ486" s="20"/>
      <c r="IK486" s="20"/>
      <c r="IL486" s="20"/>
      <c r="IM486" s="20"/>
      <c r="IN486" s="20"/>
      <c r="IO486" s="20"/>
      <c r="IP486" s="20"/>
      <c r="IQ486" s="20"/>
      <c r="IR486" s="20"/>
      <c r="IS486" s="20"/>
      <c r="IT486" s="20"/>
      <c r="IU486" s="20"/>
    </row>
    <row r="487" spans="1:255" x14ac:dyDescent="0.2">
      <c r="A487" s="79"/>
      <c r="B487" s="80"/>
      <c r="C487" s="80" t="s">
        <v>613</v>
      </c>
      <c r="D487" s="81"/>
      <c r="E487" s="82">
        <v>121</v>
      </c>
      <c r="F487" s="83" t="s">
        <v>614</v>
      </c>
      <c r="G487" s="84"/>
      <c r="H487" s="85">
        <v>65.56</v>
      </c>
      <c r="I487" s="85">
        <v>196.67</v>
      </c>
      <c r="J487" s="87">
        <v>1.21</v>
      </c>
      <c r="K487" s="86">
        <v>6568</v>
      </c>
      <c r="O487" s="20"/>
      <c r="P487" s="20"/>
      <c r="Q487" s="20"/>
      <c r="R487" s="20"/>
      <c r="S487" s="20"/>
      <c r="T487" s="20">
        <v>196.67</v>
      </c>
      <c r="U487" s="20">
        <v>6568</v>
      </c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20"/>
      <c r="BH487" s="20"/>
      <c r="BI487" s="20"/>
      <c r="BJ487" s="20"/>
      <c r="BK487" s="20"/>
      <c r="BL487" s="20"/>
      <c r="BM487" s="20"/>
      <c r="BN487" s="20"/>
      <c r="BO487" s="20"/>
      <c r="BP487" s="20"/>
      <c r="BQ487" s="20"/>
      <c r="BR487" s="20"/>
      <c r="BS487" s="20"/>
      <c r="BT487" s="20"/>
      <c r="BU487" s="20"/>
      <c r="BV487" s="20"/>
      <c r="BW487" s="20"/>
      <c r="BX487" s="20"/>
      <c r="BY487" s="20"/>
      <c r="BZ487" s="20"/>
      <c r="CA487" s="20"/>
      <c r="CB487" s="20"/>
      <c r="CC487" s="20"/>
      <c r="CD487" s="20"/>
      <c r="CE487" s="20"/>
      <c r="CF487" s="20"/>
      <c r="CG487" s="20"/>
      <c r="CH487" s="20"/>
      <c r="CI487" s="20"/>
      <c r="CJ487" s="20"/>
      <c r="CK487" s="20"/>
      <c r="CL487" s="20"/>
      <c r="CM487" s="20"/>
      <c r="CN487" s="20"/>
      <c r="CO487" s="20"/>
      <c r="CP487" s="20"/>
      <c r="CQ487" s="20"/>
      <c r="CR487" s="20"/>
      <c r="CS487" s="20"/>
      <c r="CT487" s="20"/>
      <c r="CU487" s="20"/>
      <c r="CV487" s="20">
        <v>1</v>
      </c>
      <c r="CW487" s="20"/>
      <c r="CX487" s="20"/>
      <c r="CY487" s="20"/>
      <c r="CZ487" s="20"/>
      <c r="DA487" s="20"/>
      <c r="DB487" s="20"/>
      <c r="DC487" s="20"/>
      <c r="DD487" s="20"/>
      <c r="DE487" s="20"/>
      <c r="DF487" s="20"/>
      <c r="DG487" s="20"/>
      <c r="DH487" s="20"/>
      <c r="DI487" s="20"/>
      <c r="DJ487" s="20"/>
      <c r="DK487" s="20"/>
      <c r="DL487" s="20"/>
      <c r="DM487" s="20"/>
      <c r="DN487" s="20"/>
      <c r="DO487" s="20"/>
      <c r="DP487" s="20"/>
      <c r="DQ487" s="20">
        <v>196.67</v>
      </c>
      <c r="DR487" s="20"/>
      <c r="DS487" s="20">
        <v>6568</v>
      </c>
      <c r="DT487" s="20"/>
      <c r="DU487" s="20"/>
      <c r="DV487" s="20"/>
      <c r="DW487" s="20"/>
      <c r="DX487" s="20"/>
      <c r="DY487" s="20"/>
      <c r="DZ487" s="20"/>
      <c r="EA487" s="20"/>
      <c r="EB487" s="20"/>
      <c r="EC487" s="20"/>
      <c r="ED487" s="20"/>
      <c r="EE487" s="20"/>
      <c r="EF487" s="20"/>
      <c r="EG487" s="20"/>
      <c r="EH487" s="20"/>
      <c r="EI487" s="20"/>
      <c r="EJ487" s="20"/>
      <c r="EK487" s="20"/>
      <c r="EL487" s="20"/>
      <c r="EM487" s="20"/>
      <c r="EN487" s="20"/>
      <c r="EO487" s="20"/>
      <c r="EP487" s="20"/>
      <c r="EQ487" s="20"/>
      <c r="ER487" s="20"/>
      <c r="ES487" s="20"/>
      <c r="ET487" s="20"/>
      <c r="EU487" s="20"/>
      <c r="EV487" s="20"/>
      <c r="EW487" s="20"/>
      <c r="EX487" s="20"/>
      <c r="EY487" s="20"/>
      <c r="EZ487" s="20"/>
      <c r="FA487" s="20"/>
      <c r="FB487" s="20"/>
      <c r="FC487" s="20"/>
      <c r="FD487" s="20"/>
      <c r="FE487" s="20"/>
      <c r="FF487" s="20"/>
      <c r="FG487" s="20"/>
      <c r="FH487" s="20"/>
      <c r="FI487" s="20"/>
      <c r="FJ487" s="20"/>
      <c r="FK487" s="20"/>
      <c r="FL487" s="20"/>
      <c r="FM487" s="20"/>
      <c r="FN487" s="20"/>
      <c r="FO487" s="20"/>
      <c r="FP487" s="20"/>
      <c r="FQ487" s="20"/>
      <c r="FR487" s="20"/>
      <c r="FS487" s="20"/>
      <c r="FT487" s="20"/>
      <c r="FU487" s="20"/>
      <c r="FV487" s="20"/>
      <c r="FW487" s="20"/>
      <c r="FX487" s="20"/>
      <c r="FY487" s="20"/>
      <c r="FZ487" s="20"/>
      <c r="GA487" s="20"/>
      <c r="GB487" s="20"/>
      <c r="GC487" s="20"/>
      <c r="GD487" s="20"/>
      <c r="GE487" s="20"/>
      <c r="GF487" s="20"/>
      <c r="GG487" s="20"/>
      <c r="GH487" s="20"/>
      <c r="GI487" s="20"/>
      <c r="GJ487" s="20"/>
      <c r="GK487" s="20"/>
      <c r="GL487" s="20"/>
      <c r="GM487" s="20"/>
      <c r="GN487" s="20"/>
      <c r="GO487" s="20"/>
      <c r="GP487" s="20"/>
      <c r="GQ487" s="20"/>
      <c r="GR487" s="20"/>
      <c r="GS487" s="20"/>
      <c r="GT487" s="20"/>
      <c r="GU487" s="20"/>
      <c r="GV487" s="20"/>
      <c r="GW487" s="20"/>
      <c r="GX487" s="20"/>
      <c r="GY487" s="20">
        <v>196.67</v>
      </c>
      <c r="GZ487" s="20"/>
      <c r="HA487" s="20"/>
      <c r="HB487" s="20">
        <v>196.67</v>
      </c>
      <c r="HC487" s="20"/>
      <c r="HD487" s="20"/>
      <c r="HE487" s="20"/>
      <c r="HF487" s="20">
        <v>196.67</v>
      </c>
      <c r="HG487" s="20"/>
      <c r="HH487" s="20"/>
      <c r="HI487" s="20"/>
      <c r="HJ487" s="20"/>
      <c r="HK487" s="20"/>
      <c r="HL487" s="20">
        <v>196.67</v>
      </c>
      <c r="HM487" s="20"/>
      <c r="HN487" s="20">
        <v>196.67</v>
      </c>
      <c r="HO487" s="20"/>
      <c r="HP487" s="20"/>
      <c r="HQ487" s="20"/>
      <c r="HR487" s="20"/>
      <c r="HS487" s="20"/>
      <c r="HT487" s="20"/>
      <c r="HU487" s="20"/>
      <c r="HV487" s="20"/>
      <c r="HW487" s="20"/>
      <c r="HX487" s="20"/>
      <c r="HY487" s="20"/>
      <c r="HZ487" s="20"/>
      <c r="IA487" s="20"/>
      <c r="IB487" s="20"/>
      <c r="IC487" s="20"/>
      <c r="ID487" s="20"/>
      <c r="IE487" s="20"/>
      <c r="IF487" s="20"/>
      <c r="IG487" s="20"/>
      <c r="IH487" s="20"/>
      <c r="II487" s="20"/>
      <c r="IJ487" s="20"/>
      <c r="IK487" s="20"/>
      <c r="IL487" s="20"/>
      <c r="IM487" s="20"/>
      <c r="IN487" s="20"/>
      <c r="IO487" s="20"/>
      <c r="IP487" s="20"/>
      <c r="IQ487" s="20"/>
      <c r="IR487" s="20"/>
      <c r="IS487" s="20"/>
      <c r="IT487" s="20"/>
      <c r="IU487" s="20"/>
    </row>
    <row r="488" spans="1:255" x14ac:dyDescent="0.2">
      <c r="A488" s="79"/>
      <c r="B488" s="80"/>
      <c r="C488" s="80" t="s">
        <v>615</v>
      </c>
      <c r="D488" s="81"/>
      <c r="E488" s="82">
        <v>72</v>
      </c>
      <c r="F488" s="83" t="s">
        <v>614</v>
      </c>
      <c r="G488" s="84"/>
      <c r="H488" s="85">
        <v>39.01</v>
      </c>
      <c r="I488" s="85">
        <v>117.03</v>
      </c>
      <c r="J488" s="87">
        <v>0.72</v>
      </c>
      <c r="K488" s="86">
        <v>3908</v>
      </c>
      <c r="O488" s="20"/>
      <c r="P488" s="20"/>
      <c r="Q488" s="20"/>
      <c r="R488" s="20"/>
      <c r="S488" s="20"/>
      <c r="T488" s="20">
        <v>117.03</v>
      </c>
      <c r="U488" s="20">
        <v>3908</v>
      </c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  <c r="BG488" s="20"/>
      <c r="BH488" s="20"/>
      <c r="BI488" s="20"/>
      <c r="BJ488" s="20"/>
      <c r="BK488" s="20"/>
      <c r="BL488" s="20"/>
      <c r="BM488" s="20"/>
      <c r="BN488" s="20"/>
      <c r="BO488" s="20"/>
      <c r="BP488" s="20"/>
      <c r="BQ488" s="20"/>
      <c r="BR488" s="20"/>
      <c r="BS488" s="20"/>
      <c r="BT488" s="20"/>
      <c r="BU488" s="20"/>
      <c r="BV488" s="20"/>
      <c r="BW488" s="20"/>
      <c r="BX488" s="20"/>
      <c r="BY488" s="20"/>
      <c r="BZ488" s="20"/>
      <c r="CA488" s="20"/>
      <c r="CB488" s="20"/>
      <c r="CC488" s="20"/>
      <c r="CD488" s="20"/>
      <c r="CE488" s="20"/>
      <c r="CF488" s="20"/>
      <c r="CG488" s="20"/>
      <c r="CH488" s="20"/>
      <c r="CI488" s="20"/>
      <c r="CJ488" s="20"/>
      <c r="CK488" s="20"/>
      <c r="CL488" s="20"/>
      <c r="CM488" s="20"/>
      <c r="CN488" s="20"/>
      <c r="CO488" s="20"/>
      <c r="CP488" s="20"/>
      <c r="CQ488" s="20"/>
      <c r="CR488" s="20"/>
      <c r="CS488" s="20"/>
      <c r="CT488" s="20"/>
      <c r="CU488" s="20"/>
      <c r="CV488" s="20">
        <v>1</v>
      </c>
      <c r="CW488" s="20"/>
      <c r="CX488" s="20"/>
      <c r="CY488" s="20"/>
      <c r="CZ488" s="20"/>
      <c r="DA488" s="20"/>
      <c r="DB488" s="20"/>
      <c r="DC488" s="20"/>
      <c r="DD488" s="20"/>
      <c r="DE488" s="20"/>
      <c r="DF488" s="20"/>
      <c r="DG488" s="20"/>
      <c r="DH488" s="20"/>
      <c r="DI488" s="20"/>
      <c r="DJ488" s="20"/>
      <c r="DK488" s="20"/>
      <c r="DL488" s="20"/>
      <c r="DM488" s="20"/>
      <c r="DN488" s="20"/>
      <c r="DO488" s="20"/>
      <c r="DP488" s="20"/>
      <c r="DQ488" s="20">
        <v>117.03</v>
      </c>
      <c r="DR488" s="20"/>
      <c r="DS488" s="20">
        <v>3908</v>
      </c>
      <c r="DT488" s="20"/>
      <c r="DU488" s="20"/>
      <c r="DV488" s="20"/>
      <c r="DW488" s="20"/>
      <c r="DX488" s="20"/>
      <c r="DY488" s="20"/>
      <c r="DZ488" s="20"/>
      <c r="EA488" s="20"/>
      <c r="EB488" s="20"/>
      <c r="EC488" s="20"/>
      <c r="ED488" s="20"/>
      <c r="EE488" s="20"/>
      <c r="EF488" s="20"/>
      <c r="EG488" s="20"/>
      <c r="EH488" s="20"/>
      <c r="EI488" s="20"/>
      <c r="EJ488" s="20"/>
      <c r="EK488" s="20"/>
      <c r="EL488" s="20"/>
      <c r="EM488" s="20"/>
      <c r="EN488" s="20"/>
      <c r="EO488" s="20"/>
      <c r="EP488" s="20"/>
      <c r="EQ488" s="20"/>
      <c r="ER488" s="20"/>
      <c r="ES488" s="20"/>
      <c r="ET488" s="20"/>
      <c r="EU488" s="20"/>
      <c r="EV488" s="20"/>
      <c r="EW488" s="20"/>
      <c r="EX488" s="20"/>
      <c r="EY488" s="20"/>
      <c r="EZ488" s="20"/>
      <c r="FA488" s="20"/>
      <c r="FB488" s="20"/>
      <c r="FC488" s="20"/>
      <c r="FD488" s="20"/>
      <c r="FE488" s="20"/>
      <c r="FF488" s="20"/>
      <c r="FG488" s="20"/>
      <c r="FH488" s="20"/>
      <c r="FI488" s="20"/>
      <c r="FJ488" s="20"/>
      <c r="FK488" s="20"/>
      <c r="FL488" s="20"/>
      <c r="FM488" s="20"/>
      <c r="FN488" s="20"/>
      <c r="FO488" s="20"/>
      <c r="FP488" s="20"/>
      <c r="FQ488" s="20"/>
      <c r="FR488" s="20"/>
      <c r="FS488" s="20"/>
      <c r="FT488" s="20"/>
      <c r="FU488" s="20"/>
      <c r="FV488" s="20"/>
      <c r="FW488" s="20"/>
      <c r="FX488" s="20"/>
      <c r="FY488" s="20"/>
      <c r="FZ488" s="20"/>
      <c r="GA488" s="20"/>
      <c r="GB488" s="20"/>
      <c r="GC488" s="20"/>
      <c r="GD488" s="20"/>
      <c r="GE488" s="20"/>
      <c r="GF488" s="20"/>
      <c r="GG488" s="20"/>
      <c r="GH488" s="20"/>
      <c r="GI488" s="20"/>
      <c r="GJ488" s="20"/>
      <c r="GK488" s="20"/>
      <c r="GL488" s="20"/>
      <c r="GM488" s="20"/>
      <c r="GN488" s="20"/>
      <c r="GO488" s="20"/>
      <c r="GP488" s="20"/>
      <c r="GQ488" s="20"/>
      <c r="GR488" s="20"/>
      <c r="GS488" s="20"/>
      <c r="GT488" s="20"/>
      <c r="GU488" s="20"/>
      <c r="GV488" s="20"/>
      <c r="GW488" s="20"/>
      <c r="GX488" s="20"/>
      <c r="GY488" s="20"/>
      <c r="GZ488" s="20">
        <v>117.03</v>
      </c>
      <c r="HA488" s="20"/>
      <c r="HB488" s="20">
        <v>117.03</v>
      </c>
      <c r="HC488" s="20"/>
      <c r="HD488" s="20"/>
      <c r="HE488" s="20"/>
      <c r="HF488" s="20">
        <v>117.03</v>
      </c>
      <c r="HG488" s="20"/>
      <c r="HH488" s="20"/>
      <c r="HI488" s="20"/>
      <c r="HJ488" s="20"/>
      <c r="HK488" s="20"/>
      <c r="HL488" s="20">
        <v>117.03</v>
      </c>
      <c r="HM488" s="20"/>
      <c r="HN488" s="20">
        <v>117.03</v>
      </c>
      <c r="HO488" s="20"/>
      <c r="HP488" s="20"/>
      <c r="HQ488" s="20"/>
      <c r="HR488" s="20"/>
      <c r="HS488" s="20"/>
      <c r="HT488" s="20"/>
      <c r="HU488" s="20"/>
      <c r="HV488" s="20"/>
      <c r="HW488" s="20"/>
      <c r="HX488" s="20"/>
      <c r="HY488" s="20"/>
      <c r="HZ488" s="20"/>
      <c r="IA488" s="20"/>
      <c r="IB488" s="20"/>
      <c r="IC488" s="20"/>
      <c r="ID488" s="20"/>
      <c r="IE488" s="20"/>
      <c r="IF488" s="20"/>
      <c r="IG488" s="20"/>
      <c r="IH488" s="20"/>
      <c r="II488" s="20"/>
      <c r="IJ488" s="20"/>
      <c r="IK488" s="20"/>
      <c r="IL488" s="20"/>
      <c r="IM488" s="20"/>
      <c r="IN488" s="20"/>
      <c r="IO488" s="20"/>
      <c r="IP488" s="20"/>
      <c r="IQ488" s="20"/>
      <c r="IR488" s="20"/>
      <c r="IS488" s="20"/>
      <c r="IT488" s="20"/>
      <c r="IU488" s="20"/>
    </row>
    <row r="489" spans="1:255" x14ac:dyDescent="0.2">
      <c r="A489" s="71"/>
      <c r="B489" s="72"/>
      <c r="C489" s="72" t="s">
        <v>616</v>
      </c>
      <c r="D489" s="73" t="s">
        <v>617</v>
      </c>
      <c r="E489" s="74">
        <v>5.03</v>
      </c>
      <c r="F489" s="75"/>
      <c r="G489" s="76" t="s">
        <v>78</v>
      </c>
      <c r="H489" s="75">
        <v>5.28</v>
      </c>
      <c r="I489" s="88">
        <v>15.8445</v>
      </c>
      <c r="J489" s="77"/>
      <c r="K489" s="78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  <c r="BG489" s="20"/>
      <c r="BH489" s="20"/>
      <c r="BI489" s="20"/>
      <c r="BJ489" s="20"/>
      <c r="BK489" s="20"/>
      <c r="BL489" s="20"/>
      <c r="BM489" s="20"/>
      <c r="BN489" s="20"/>
      <c r="BO489" s="20"/>
      <c r="BP489" s="20"/>
      <c r="BQ489" s="20"/>
      <c r="BR489" s="20"/>
      <c r="BS489" s="20"/>
      <c r="BT489" s="20"/>
      <c r="BU489" s="20"/>
      <c r="BV489" s="20"/>
      <c r="BW489" s="20"/>
      <c r="BX489" s="20"/>
      <c r="BY489" s="20"/>
      <c r="BZ489" s="20"/>
      <c r="CA489" s="20"/>
      <c r="CB489" s="20"/>
      <c r="CC489" s="20"/>
      <c r="CD489" s="20"/>
      <c r="CE489" s="20"/>
      <c r="CF489" s="20"/>
      <c r="CG489" s="20"/>
      <c r="CH489" s="20"/>
      <c r="CI489" s="20"/>
      <c r="CJ489" s="20"/>
      <c r="CK489" s="20"/>
      <c r="CL489" s="20"/>
      <c r="CM489" s="20"/>
      <c r="CN489" s="20"/>
      <c r="CO489" s="20"/>
      <c r="CP489" s="20"/>
      <c r="CQ489" s="20"/>
      <c r="CR489" s="20"/>
      <c r="CS489" s="20"/>
      <c r="CT489" s="20"/>
      <c r="CU489" s="20"/>
      <c r="CV489" s="20"/>
      <c r="CW489" s="20"/>
      <c r="CX489" s="20"/>
      <c r="CY489" s="20"/>
      <c r="CZ489" s="20"/>
      <c r="DA489" s="20"/>
      <c r="DB489" s="20"/>
      <c r="DC489" s="20"/>
      <c r="DD489" s="20"/>
      <c r="DE489" s="20"/>
      <c r="DF489" s="20"/>
      <c r="DG489" s="20"/>
      <c r="DH489" s="20"/>
      <c r="DI489" s="20"/>
      <c r="DJ489" s="20"/>
      <c r="DK489" s="20"/>
      <c r="DL489" s="20"/>
      <c r="DM489" s="20"/>
      <c r="DN489" s="20"/>
      <c r="DO489" s="20"/>
      <c r="DP489" s="20"/>
      <c r="DQ489" s="20"/>
      <c r="DR489" s="20"/>
      <c r="DS489" s="20"/>
      <c r="DT489" s="20"/>
      <c r="DU489" s="20"/>
      <c r="DV489" s="20"/>
      <c r="DW489" s="20"/>
      <c r="DX489" s="20"/>
      <c r="DY489" s="20"/>
      <c r="DZ489" s="20"/>
      <c r="EA489" s="20"/>
      <c r="EB489" s="20"/>
      <c r="EC489" s="20"/>
      <c r="ED489" s="20"/>
      <c r="EE489" s="20"/>
      <c r="EF489" s="20"/>
      <c r="EG489" s="20"/>
      <c r="EH489" s="20"/>
      <c r="EI489" s="20"/>
      <c r="EJ489" s="20"/>
      <c r="EK489" s="20"/>
      <c r="EL489" s="20"/>
      <c r="EM489" s="20"/>
      <c r="EN489" s="20"/>
      <c r="EO489" s="20"/>
      <c r="EP489" s="20"/>
      <c r="EQ489" s="20"/>
      <c r="ER489" s="20"/>
      <c r="ES489" s="20"/>
      <c r="ET489" s="20"/>
      <c r="EU489" s="20"/>
      <c r="EV489" s="20"/>
      <c r="EW489" s="20"/>
      <c r="EX489" s="20"/>
      <c r="EY489" s="20"/>
      <c r="EZ489" s="20"/>
      <c r="FA489" s="20"/>
      <c r="FB489" s="20"/>
      <c r="FC489" s="20"/>
      <c r="FD489" s="20"/>
      <c r="FE489" s="20"/>
      <c r="FF489" s="20"/>
      <c r="FG489" s="20"/>
      <c r="FH489" s="20"/>
      <c r="FI489" s="20"/>
      <c r="FJ489" s="20"/>
      <c r="FK489" s="20"/>
      <c r="FL489" s="20"/>
      <c r="FM489" s="20"/>
      <c r="FN489" s="20"/>
      <c r="FO489" s="20"/>
      <c r="FP489" s="20"/>
      <c r="FQ489" s="20"/>
      <c r="FR489" s="20"/>
      <c r="FS489" s="20"/>
      <c r="FT489" s="20"/>
      <c r="FU489" s="20"/>
      <c r="FV489" s="20"/>
      <c r="FW489" s="20"/>
      <c r="FX489" s="20"/>
      <c r="FY489" s="20"/>
      <c r="FZ489" s="20"/>
      <c r="GA489" s="20"/>
      <c r="GB489" s="20"/>
      <c r="GC489" s="20"/>
      <c r="GD489" s="20"/>
      <c r="GE489" s="20"/>
      <c r="GF489" s="20"/>
      <c r="GG489" s="20"/>
      <c r="GH489" s="20"/>
      <c r="GI489" s="20"/>
      <c r="GJ489" s="20"/>
      <c r="GK489" s="20"/>
      <c r="GL489" s="20"/>
      <c r="GM489" s="20"/>
      <c r="GN489" s="20"/>
      <c r="GO489" s="20"/>
      <c r="GP489" s="20"/>
      <c r="GQ489" s="20"/>
      <c r="GR489" s="20"/>
      <c r="GS489" s="20"/>
      <c r="GT489" s="20"/>
      <c r="GU489" s="20"/>
      <c r="GV489" s="20"/>
      <c r="GW489" s="20"/>
      <c r="GX489" s="20"/>
      <c r="GY489" s="20"/>
      <c r="GZ489" s="20"/>
      <c r="HA489" s="20"/>
      <c r="HB489" s="20"/>
      <c r="HC489" s="20"/>
      <c r="HD489" s="20"/>
      <c r="HE489" s="20"/>
      <c r="HF489" s="20"/>
      <c r="HG489" s="20"/>
      <c r="HH489" s="20"/>
      <c r="HI489" s="20"/>
      <c r="HJ489" s="20"/>
      <c r="HK489" s="20"/>
      <c r="HL489" s="20"/>
      <c r="HM489" s="20"/>
      <c r="HN489" s="20"/>
      <c r="HO489" s="20"/>
      <c r="HP489" s="20"/>
      <c r="HQ489" s="20"/>
      <c r="HR489" s="20"/>
      <c r="HS489" s="20"/>
      <c r="HT489" s="20"/>
      <c r="HU489" s="20"/>
      <c r="HV489" s="20"/>
      <c r="HW489" s="20"/>
      <c r="HX489" s="20"/>
      <c r="HY489" s="20"/>
      <c r="HZ489" s="20"/>
      <c r="IA489" s="20"/>
      <c r="IB489" s="20"/>
      <c r="IC489" s="20"/>
      <c r="ID489" s="20"/>
      <c r="IE489" s="20"/>
      <c r="IF489" s="20"/>
      <c r="IG489" s="20"/>
      <c r="IH489" s="20"/>
      <c r="II489" s="20"/>
      <c r="IJ489" s="20"/>
      <c r="IK489" s="20"/>
      <c r="IL489" s="20"/>
      <c r="IM489" s="20"/>
      <c r="IN489" s="20"/>
      <c r="IO489" s="20"/>
      <c r="IP489" s="20"/>
      <c r="IQ489" s="20"/>
      <c r="IR489" s="20"/>
      <c r="IS489" s="20"/>
      <c r="IT489" s="20"/>
      <c r="IU489" s="20"/>
    </row>
    <row r="490" spans="1:255" ht="36" x14ac:dyDescent="0.2">
      <c r="A490" s="91" t="s">
        <v>277</v>
      </c>
      <c r="B490" s="99" t="s">
        <v>35</v>
      </c>
      <c r="C490" s="92" t="s">
        <v>729</v>
      </c>
      <c r="D490" s="93" t="s">
        <v>23</v>
      </c>
      <c r="E490" s="94">
        <v>3</v>
      </c>
      <c r="F490" s="100">
        <v>89377.86</v>
      </c>
      <c r="G490" s="96"/>
      <c r="H490" s="100">
        <v>89377.86</v>
      </c>
      <c r="I490" s="95">
        <v>43741.27</v>
      </c>
      <c r="J490" s="97">
        <v>6.13</v>
      </c>
      <c r="K490" s="98">
        <v>268134</v>
      </c>
      <c r="L490" s="20"/>
      <c r="M490" s="20"/>
      <c r="N490" s="20"/>
      <c r="O490" s="20"/>
      <c r="P490" s="20"/>
      <c r="Q490" s="20"/>
      <c r="R490" s="20"/>
      <c r="S490" s="20"/>
      <c r="T490" s="20">
        <v>43741.27</v>
      </c>
      <c r="U490" s="20">
        <v>268134</v>
      </c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  <c r="BG490" s="20"/>
      <c r="BH490" s="20"/>
      <c r="BI490" s="20"/>
      <c r="BJ490" s="20"/>
      <c r="BK490" s="20"/>
      <c r="BL490" s="20"/>
      <c r="BM490" s="20"/>
      <c r="BN490" s="20"/>
      <c r="BO490" s="20"/>
      <c r="BP490" s="20"/>
      <c r="BQ490" s="20"/>
      <c r="BR490" s="20"/>
      <c r="BS490" s="20"/>
      <c r="BT490" s="20"/>
      <c r="BU490" s="20"/>
      <c r="BV490" s="20"/>
      <c r="BW490" s="20"/>
      <c r="BX490" s="20"/>
      <c r="BY490" s="20"/>
      <c r="BZ490" s="20"/>
      <c r="CA490" s="20"/>
      <c r="CB490" s="20"/>
      <c r="CC490" s="20"/>
      <c r="CD490" s="20"/>
      <c r="CE490" s="20"/>
      <c r="CF490" s="20"/>
      <c r="CG490" s="20"/>
      <c r="CH490" s="20"/>
      <c r="CI490" s="20"/>
      <c r="CJ490" s="20"/>
      <c r="CK490" s="20"/>
      <c r="CL490" s="20"/>
      <c r="CM490" s="20"/>
      <c r="CN490" s="20"/>
      <c r="CO490" s="20"/>
      <c r="CP490" s="20"/>
      <c r="CQ490" s="20"/>
      <c r="CR490" s="20"/>
      <c r="CS490" s="20"/>
      <c r="CT490" s="20"/>
      <c r="CU490" s="20"/>
      <c r="CV490" s="20">
        <v>3</v>
      </c>
      <c r="CW490" s="20"/>
      <c r="CX490" s="20"/>
      <c r="CY490" s="20"/>
      <c r="CZ490" s="20"/>
      <c r="DA490" s="20"/>
      <c r="DB490" s="20"/>
      <c r="DC490" s="20"/>
      <c r="DD490" s="20"/>
      <c r="DE490" s="20"/>
      <c r="DF490" s="20">
        <v>268134</v>
      </c>
      <c r="DG490" s="20"/>
      <c r="DH490" s="20"/>
      <c r="DI490" s="20"/>
      <c r="DJ490" s="20"/>
      <c r="DK490" s="20"/>
      <c r="DL490" s="20"/>
      <c r="DM490" s="20"/>
      <c r="DN490" s="20">
        <v>43741.27</v>
      </c>
      <c r="DO490" s="20"/>
      <c r="DP490" s="20">
        <v>268134</v>
      </c>
      <c r="DQ490" s="20"/>
      <c r="DR490" s="20"/>
      <c r="DS490" s="20"/>
      <c r="DT490" s="20"/>
      <c r="DU490" s="20"/>
      <c r="DV490" s="20"/>
      <c r="DW490" s="20"/>
      <c r="DX490" s="20"/>
      <c r="DY490" s="20"/>
      <c r="DZ490" s="20"/>
      <c r="EA490" s="20"/>
      <c r="EB490" s="20"/>
      <c r="EC490" s="20"/>
      <c r="ED490" s="20"/>
      <c r="EE490" s="20"/>
      <c r="EF490" s="20"/>
      <c r="EG490" s="20"/>
      <c r="EH490" s="20"/>
      <c r="EI490" s="20"/>
      <c r="EJ490" s="20"/>
      <c r="EK490" s="20"/>
      <c r="EL490" s="20"/>
      <c r="EM490" s="20"/>
      <c r="EN490" s="20"/>
      <c r="EO490" s="20"/>
      <c r="EP490" s="20"/>
      <c r="EQ490" s="20"/>
      <c r="ER490" s="20"/>
      <c r="ES490" s="20"/>
      <c r="ET490" s="20"/>
      <c r="EU490" s="20"/>
      <c r="EV490" s="20"/>
      <c r="EW490" s="20"/>
      <c r="EX490" s="20"/>
      <c r="EY490" s="20"/>
      <c r="EZ490" s="20"/>
      <c r="FA490" s="20"/>
      <c r="FB490" s="20"/>
      <c r="FC490" s="20"/>
      <c r="FD490" s="20"/>
      <c r="FE490" s="20"/>
      <c r="FF490" s="20"/>
      <c r="FG490" s="20"/>
      <c r="FH490" s="20"/>
      <c r="FI490" s="20"/>
      <c r="FJ490" s="20"/>
      <c r="FK490" s="20"/>
      <c r="FL490" s="20"/>
      <c r="FM490" s="20"/>
      <c r="FN490" s="20"/>
      <c r="FO490" s="20"/>
      <c r="FP490" s="20"/>
      <c r="FQ490" s="20"/>
      <c r="FR490" s="20"/>
      <c r="FS490" s="20"/>
      <c r="FT490" s="20"/>
      <c r="FU490" s="20"/>
      <c r="FV490" s="20"/>
      <c r="FW490" s="20"/>
      <c r="FX490" s="20"/>
      <c r="FY490" s="20"/>
      <c r="FZ490" s="20"/>
      <c r="GA490" s="20"/>
      <c r="GB490" s="20"/>
      <c r="GC490" s="20"/>
      <c r="GD490" s="20"/>
      <c r="GE490" s="20"/>
      <c r="GF490" s="20"/>
      <c r="GG490" s="20"/>
      <c r="GH490" s="20"/>
      <c r="GI490" s="20"/>
      <c r="GJ490" s="20"/>
      <c r="GK490" s="20"/>
      <c r="GL490" s="20"/>
      <c r="GM490" s="20"/>
      <c r="GN490" s="20">
        <v>43741.27</v>
      </c>
      <c r="GO490" s="20"/>
      <c r="GP490" s="20">
        <v>43741.27</v>
      </c>
      <c r="GQ490" s="20"/>
      <c r="GR490" s="20"/>
      <c r="GS490" s="20"/>
      <c r="GT490" s="20">
        <v>43741.27</v>
      </c>
      <c r="GU490" s="20"/>
      <c r="GV490" s="20">
        <v>43741.27</v>
      </c>
      <c r="GW490" s="20"/>
      <c r="GX490" s="20"/>
      <c r="GY490" s="20"/>
      <c r="GZ490" s="20"/>
      <c r="HA490" s="20"/>
      <c r="HB490" s="20"/>
      <c r="HC490" s="20"/>
      <c r="HD490" s="20">
        <v>43741.27</v>
      </c>
      <c r="HE490" s="20"/>
      <c r="HF490" s="20"/>
      <c r="HG490" s="20"/>
      <c r="HH490" s="20"/>
      <c r="HI490" s="20"/>
      <c r="HJ490" s="20"/>
      <c r="HK490" s="20"/>
      <c r="HL490" s="20"/>
      <c r="HM490" s="20"/>
      <c r="HN490" s="20"/>
      <c r="HO490" s="20"/>
      <c r="HP490" s="20"/>
      <c r="HQ490" s="20"/>
      <c r="HR490" s="20">
        <v>43741.27</v>
      </c>
      <c r="HS490" s="20"/>
      <c r="HT490" s="20"/>
      <c r="HU490" s="20"/>
      <c r="HV490" s="20"/>
      <c r="HW490" s="20"/>
      <c r="HX490" s="20"/>
      <c r="HY490" s="20"/>
      <c r="HZ490" s="20">
        <v>43741.27</v>
      </c>
      <c r="IA490" s="20"/>
      <c r="IB490" s="20"/>
      <c r="IC490" s="20"/>
      <c r="ID490" s="20"/>
      <c r="IE490" s="20"/>
      <c r="IF490" s="20"/>
      <c r="IG490" s="20"/>
      <c r="IH490" s="20"/>
      <c r="II490" s="20"/>
      <c r="IJ490" s="20"/>
      <c r="IK490" s="20"/>
      <c r="IL490" s="20"/>
      <c r="IM490" s="20"/>
      <c r="IN490" s="20"/>
      <c r="IO490" s="20"/>
      <c r="IP490" s="20"/>
      <c r="IQ490" s="20"/>
      <c r="IR490" s="20"/>
      <c r="IS490" s="20"/>
      <c r="IT490" s="20"/>
      <c r="IU490" s="20"/>
    </row>
    <row r="491" spans="1:255" x14ac:dyDescent="0.2">
      <c r="A491" s="58"/>
      <c r="B491" s="101" t="s">
        <v>619</v>
      </c>
      <c r="C491" s="101" t="s">
        <v>730</v>
      </c>
      <c r="D491" s="57"/>
      <c r="E491" s="57"/>
      <c r="F491" s="57"/>
      <c r="G491" s="57"/>
      <c r="H491" s="57"/>
      <c r="I491" s="57"/>
      <c r="J491" s="57"/>
      <c r="K491" s="59"/>
    </row>
    <row r="492" spans="1:255" ht="24" x14ac:dyDescent="0.2">
      <c r="A492" s="104" t="s">
        <v>280</v>
      </c>
      <c r="B492" s="105" t="s">
        <v>35</v>
      </c>
      <c r="C492" s="106" t="s">
        <v>706</v>
      </c>
      <c r="D492" s="107" t="s">
        <v>23</v>
      </c>
      <c r="E492" s="108">
        <v>6</v>
      </c>
      <c r="F492" s="109">
        <v>4211.21</v>
      </c>
      <c r="G492" s="65"/>
      <c r="H492" s="109">
        <v>4211.21</v>
      </c>
      <c r="I492" s="110">
        <v>4121.8599999999997</v>
      </c>
      <c r="J492" s="66">
        <v>6.13</v>
      </c>
      <c r="K492" s="111">
        <v>25267</v>
      </c>
      <c r="L492" s="20"/>
      <c r="M492" s="20"/>
      <c r="N492" s="20"/>
      <c r="O492" s="20"/>
      <c r="P492" s="20"/>
      <c r="Q492" s="20"/>
      <c r="R492" s="20"/>
      <c r="S492" s="20"/>
      <c r="T492" s="20">
        <v>4121.8599999999997</v>
      </c>
      <c r="U492" s="20">
        <v>25267</v>
      </c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  <c r="BG492" s="20"/>
      <c r="BH492" s="20"/>
      <c r="BI492" s="20"/>
      <c r="BJ492" s="20"/>
      <c r="BK492" s="20"/>
      <c r="BL492" s="20"/>
      <c r="BM492" s="20"/>
      <c r="BN492" s="20"/>
      <c r="BO492" s="20"/>
      <c r="BP492" s="20"/>
      <c r="BQ492" s="20"/>
      <c r="BR492" s="20"/>
      <c r="BS492" s="20"/>
      <c r="BT492" s="20"/>
      <c r="BU492" s="20"/>
      <c r="BV492" s="20"/>
      <c r="BW492" s="20"/>
      <c r="BX492" s="20"/>
      <c r="BY492" s="20"/>
      <c r="BZ492" s="20"/>
      <c r="CA492" s="20"/>
      <c r="CB492" s="20"/>
      <c r="CC492" s="20"/>
      <c r="CD492" s="20"/>
      <c r="CE492" s="20"/>
      <c r="CF492" s="20"/>
      <c r="CG492" s="20"/>
      <c r="CH492" s="20"/>
      <c r="CI492" s="20"/>
      <c r="CJ492" s="20"/>
      <c r="CK492" s="20"/>
      <c r="CL492" s="20"/>
      <c r="CM492" s="20"/>
      <c r="CN492" s="20"/>
      <c r="CO492" s="20"/>
      <c r="CP492" s="20"/>
      <c r="CQ492" s="20"/>
      <c r="CR492" s="20"/>
      <c r="CS492" s="20"/>
      <c r="CT492" s="20"/>
      <c r="CU492" s="20"/>
      <c r="CV492" s="20">
        <v>3</v>
      </c>
      <c r="CW492" s="20"/>
      <c r="CX492" s="20"/>
      <c r="CY492" s="20"/>
      <c r="CZ492" s="20"/>
      <c r="DA492" s="20"/>
      <c r="DB492" s="20"/>
      <c r="DC492" s="20"/>
      <c r="DD492" s="20"/>
      <c r="DE492" s="20"/>
      <c r="DF492" s="20">
        <v>25267</v>
      </c>
      <c r="DG492" s="20"/>
      <c r="DH492" s="20"/>
      <c r="DI492" s="20"/>
      <c r="DJ492" s="20"/>
      <c r="DK492" s="20"/>
      <c r="DL492" s="20"/>
      <c r="DM492" s="20"/>
      <c r="DN492" s="20">
        <v>4121.8599999999997</v>
      </c>
      <c r="DO492" s="20"/>
      <c r="DP492" s="20">
        <v>25267</v>
      </c>
      <c r="DQ492" s="20"/>
      <c r="DR492" s="20"/>
      <c r="DS492" s="20"/>
      <c r="DT492" s="20"/>
      <c r="DU492" s="20"/>
      <c r="DV492" s="20"/>
      <c r="DW492" s="20"/>
      <c r="DX492" s="20"/>
      <c r="DY492" s="20"/>
      <c r="DZ492" s="20"/>
      <c r="EA492" s="20"/>
      <c r="EB492" s="20"/>
      <c r="EC492" s="20"/>
      <c r="ED492" s="20"/>
      <c r="EE492" s="20"/>
      <c r="EF492" s="20"/>
      <c r="EG492" s="20"/>
      <c r="EH492" s="20"/>
      <c r="EI492" s="20"/>
      <c r="EJ492" s="20"/>
      <c r="EK492" s="20"/>
      <c r="EL492" s="20"/>
      <c r="EM492" s="20"/>
      <c r="EN492" s="20"/>
      <c r="EO492" s="20"/>
      <c r="EP492" s="20"/>
      <c r="EQ492" s="20"/>
      <c r="ER492" s="20"/>
      <c r="ES492" s="20"/>
      <c r="ET492" s="20"/>
      <c r="EU492" s="20"/>
      <c r="EV492" s="20"/>
      <c r="EW492" s="20"/>
      <c r="EX492" s="20"/>
      <c r="EY492" s="20"/>
      <c r="EZ492" s="20"/>
      <c r="FA492" s="20"/>
      <c r="FB492" s="20"/>
      <c r="FC492" s="20"/>
      <c r="FD492" s="20"/>
      <c r="FE492" s="20"/>
      <c r="FF492" s="20"/>
      <c r="FG492" s="20"/>
      <c r="FH492" s="20"/>
      <c r="FI492" s="20"/>
      <c r="FJ492" s="20"/>
      <c r="FK492" s="20"/>
      <c r="FL492" s="20"/>
      <c r="FM492" s="20"/>
      <c r="FN492" s="20"/>
      <c r="FO492" s="20"/>
      <c r="FP492" s="20"/>
      <c r="FQ492" s="20"/>
      <c r="FR492" s="20"/>
      <c r="FS492" s="20"/>
      <c r="FT492" s="20"/>
      <c r="FU492" s="20"/>
      <c r="FV492" s="20"/>
      <c r="FW492" s="20"/>
      <c r="FX492" s="20"/>
      <c r="FY492" s="20"/>
      <c r="FZ492" s="20"/>
      <c r="GA492" s="20"/>
      <c r="GB492" s="20"/>
      <c r="GC492" s="20"/>
      <c r="GD492" s="20"/>
      <c r="GE492" s="20"/>
      <c r="GF492" s="20"/>
      <c r="GG492" s="20"/>
      <c r="GH492" s="20"/>
      <c r="GI492" s="20"/>
      <c r="GJ492" s="20"/>
      <c r="GK492" s="20"/>
      <c r="GL492" s="20"/>
      <c r="GM492" s="20"/>
      <c r="GN492" s="20">
        <v>4121.8599999999997</v>
      </c>
      <c r="GO492" s="20"/>
      <c r="GP492" s="20">
        <v>4121.8599999999997</v>
      </c>
      <c r="GQ492" s="20"/>
      <c r="GR492" s="20"/>
      <c r="GS492" s="20"/>
      <c r="GT492" s="20">
        <v>4121.8599999999997</v>
      </c>
      <c r="GU492" s="20"/>
      <c r="GV492" s="20">
        <v>4121.8599999999997</v>
      </c>
      <c r="GW492" s="20"/>
      <c r="GX492" s="20"/>
      <c r="GY492" s="20"/>
      <c r="GZ492" s="20"/>
      <c r="HA492" s="20"/>
      <c r="HB492" s="20"/>
      <c r="HC492" s="20"/>
      <c r="HD492" s="20">
        <v>4121.8599999999997</v>
      </c>
      <c r="HE492" s="20"/>
      <c r="HF492" s="20"/>
      <c r="HG492" s="20"/>
      <c r="HH492" s="20"/>
      <c r="HI492" s="20"/>
      <c r="HJ492" s="20"/>
      <c r="HK492" s="20"/>
      <c r="HL492" s="20"/>
      <c r="HM492" s="20"/>
      <c r="HN492" s="20"/>
      <c r="HO492" s="20"/>
      <c r="HP492" s="20"/>
      <c r="HQ492" s="20"/>
      <c r="HR492" s="20">
        <v>4121.8599999999997</v>
      </c>
      <c r="HS492" s="20"/>
      <c r="HT492" s="20"/>
      <c r="HU492" s="20"/>
      <c r="HV492" s="20"/>
      <c r="HW492" s="20"/>
      <c r="HX492" s="20"/>
      <c r="HY492" s="20"/>
      <c r="HZ492" s="20">
        <v>4121.8599999999997</v>
      </c>
      <c r="IA492" s="20"/>
      <c r="IB492" s="20"/>
      <c r="IC492" s="20"/>
      <c r="ID492" s="20"/>
      <c r="IE492" s="20"/>
      <c r="IF492" s="20"/>
      <c r="IG492" s="20"/>
      <c r="IH492" s="20"/>
      <c r="II492" s="20"/>
      <c r="IJ492" s="20"/>
      <c r="IK492" s="20"/>
      <c r="IL492" s="20"/>
      <c r="IM492" s="20"/>
      <c r="IN492" s="20"/>
      <c r="IO492" s="20"/>
      <c r="IP492" s="20"/>
      <c r="IQ492" s="20"/>
      <c r="IR492" s="20"/>
      <c r="IS492" s="20"/>
      <c r="IT492" s="20"/>
      <c r="IU492" s="20"/>
    </row>
    <row r="493" spans="1:255" x14ac:dyDescent="0.2">
      <c r="A493" s="89"/>
      <c r="B493" s="103" t="s">
        <v>619</v>
      </c>
      <c r="C493" s="103" t="s">
        <v>707</v>
      </c>
      <c r="D493" s="29"/>
      <c r="E493" s="29"/>
      <c r="F493" s="29"/>
      <c r="G493" s="29"/>
      <c r="H493" s="29"/>
      <c r="I493" s="29"/>
      <c r="J493" s="29"/>
      <c r="K493" s="90"/>
    </row>
    <row r="494" spans="1:255" ht="13.5" thickBot="1" x14ac:dyDescent="0.25">
      <c r="A494" s="114"/>
      <c r="B494" s="115"/>
      <c r="C494" s="115" t="s">
        <v>621</v>
      </c>
      <c r="D494" s="115"/>
      <c r="E494" s="115"/>
      <c r="F494" s="115"/>
      <c r="G494" s="115"/>
      <c r="H494" s="194">
        <v>47863.13</v>
      </c>
      <c r="I494" s="195"/>
      <c r="J494" s="194">
        <v>293401</v>
      </c>
      <c r="K494" s="196"/>
      <c r="L494" s="102"/>
      <c r="M494" s="102"/>
      <c r="N494" s="102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  <c r="BG494" s="20"/>
      <c r="BH494" s="20"/>
      <c r="BI494" s="20"/>
      <c r="BJ494" s="20"/>
      <c r="BK494" s="20"/>
      <c r="BL494" s="20"/>
      <c r="BM494" s="20"/>
      <c r="BN494" s="20"/>
      <c r="BO494" s="20"/>
      <c r="BP494" s="20"/>
      <c r="BQ494" s="20"/>
      <c r="BR494" s="20"/>
      <c r="BS494" s="20"/>
      <c r="BT494" s="20"/>
      <c r="BU494" s="20"/>
      <c r="BV494" s="20"/>
      <c r="BW494" s="20"/>
      <c r="BX494" s="20"/>
      <c r="BY494" s="20"/>
      <c r="BZ494" s="20"/>
      <c r="CA494" s="20"/>
      <c r="CB494" s="20"/>
      <c r="CC494" s="20"/>
      <c r="CD494" s="20"/>
      <c r="CE494" s="20"/>
      <c r="CF494" s="20"/>
      <c r="CG494" s="20"/>
      <c r="CH494" s="20"/>
      <c r="CI494" s="20"/>
      <c r="CJ494" s="20"/>
      <c r="CK494" s="20"/>
      <c r="CL494" s="20"/>
      <c r="CM494" s="20"/>
      <c r="CN494" s="20"/>
      <c r="CO494" s="20"/>
      <c r="CP494" s="20"/>
      <c r="CQ494" s="20"/>
      <c r="CR494" s="20"/>
      <c r="CS494" s="20"/>
      <c r="CT494" s="20"/>
      <c r="CU494" s="20"/>
      <c r="CV494" s="20"/>
      <c r="CW494" s="20"/>
      <c r="CX494" s="20"/>
      <c r="CY494" s="20"/>
      <c r="CZ494" s="20"/>
      <c r="DA494" s="20"/>
      <c r="DB494" s="20"/>
      <c r="DC494" s="20"/>
      <c r="DD494" s="20"/>
      <c r="DE494" s="20"/>
      <c r="DF494" s="20"/>
      <c r="DG494" s="20"/>
      <c r="DH494" s="20"/>
      <c r="DI494" s="20"/>
      <c r="DJ494" s="20"/>
      <c r="DK494" s="20"/>
      <c r="DL494" s="20"/>
      <c r="DM494" s="20"/>
      <c r="DN494" s="20"/>
      <c r="DO494" s="20"/>
      <c r="DP494" s="20"/>
      <c r="DQ494" s="20"/>
      <c r="DR494" s="20"/>
      <c r="DS494" s="20"/>
      <c r="DT494" s="20"/>
      <c r="DU494" s="20"/>
      <c r="DV494" s="20"/>
      <c r="DW494" s="20"/>
      <c r="DX494" s="20"/>
      <c r="DY494" s="20"/>
      <c r="DZ494" s="20"/>
      <c r="EA494" s="20"/>
      <c r="EB494" s="20"/>
      <c r="EC494" s="20"/>
      <c r="ED494" s="20"/>
      <c r="EE494" s="20"/>
      <c r="EF494" s="20"/>
      <c r="EG494" s="20"/>
      <c r="EH494" s="20"/>
      <c r="EI494" s="20"/>
      <c r="EJ494" s="20"/>
      <c r="EK494" s="20"/>
      <c r="EL494" s="20"/>
      <c r="EM494" s="20"/>
      <c r="EN494" s="20"/>
      <c r="EO494" s="20"/>
      <c r="EP494" s="20"/>
      <c r="EQ494" s="20"/>
      <c r="ER494" s="20"/>
      <c r="ES494" s="20"/>
      <c r="ET494" s="20"/>
      <c r="EU494" s="20"/>
      <c r="EV494" s="20"/>
      <c r="EW494" s="20"/>
      <c r="EX494" s="20"/>
      <c r="EY494" s="20"/>
      <c r="EZ494" s="20"/>
      <c r="FA494" s="20"/>
      <c r="FB494" s="20"/>
      <c r="FC494" s="20"/>
      <c r="FD494" s="20"/>
      <c r="FE494" s="20"/>
      <c r="FF494" s="20"/>
      <c r="FG494" s="20"/>
      <c r="FH494" s="20"/>
      <c r="FI494" s="20"/>
      <c r="FJ494" s="20"/>
      <c r="FK494" s="20"/>
      <c r="FL494" s="20"/>
      <c r="FM494" s="20"/>
      <c r="FN494" s="20"/>
      <c r="FO494" s="20"/>
      <c r="FP494" s="20"/>
      <c r="FQ494" s="20"/>
      <c r="FR494" s="20"/>
      <c r="FS494" s="20"/>
      <c r="FT494" s="20"/>
      <c r="FU494" s="20"/>
      <c r="FV494" s="20"/>
      <c r="FW494" s="20"/>
      <c r="FX494" s="20"/>
      <c r="FY494" s="20"/>
      <c r="FZ494" s="20"/>
      <c r="GA494" s="20"/>
      <c r="GB494" s="20"/>
      <c r="GC494" s="20"/>
      <c r="GD494" s="20"/>
      <c r="GE494" s="20"/>
      <c r="GF494" s="20"/>
      <c r="GG494" s="20"/>
      <c r="GH494" s="20"/>
      <c r="GI494" s="20"/>
      <c r="GJ494" s="20"/>
      <c r="GK494" s="20"/>
      <c r="GL494" s="20"/>
      <c r="GM494" s="20"/>
      <c r="GN494" s="20"/>
      <c r="GO494" s="20"/>
      <c r="GP494" s="20"/>
      <c r="GQ494" s="20"/>
      <c r="GR494" s="20"/>
      <c r="GS494" s="20"/>
      <c r="GT494" s="20"/>
      <c r="GU494" s="20"/>
      <c r="GV494" s="20"/>
      <c r="GW494" s="20"/>
      <c r="GX494" s="20"/>
      <c r="GY494" s="20"/>
      <c r="GZ494" s="20"/>
      <c r="HA494" s="20"/>
      <c r="HB494" s="20"/>
      <c r="HC494" s="20"/>
      <c r="HD494" s="20"/>
      <c r="HE494" s="20"/>
      <c r="HF494" s="20"/>
      <c r="HG494" s="20"/>
      <c r="HH494" s="20"/>
      <c r="HI494" s="20"/>
      <c r="HJ494" s="20"/>
      <c r="HK494" s="20"/>
      <c r="HL494" s="20"/>
      <c r="HM494" s="20"/>
      <c r="HN494" s="20"/>
      <c r="HO494" s="20"/>
      <c r="HP494" s="20"/>
      <c r="HQ494" s="20"/>
      <c r="HR494" s="20"/>
      <c r="HS494" s="20"/>
      <c r="HT494" s="20"/>
      <c r="HU494" s="20"/>
      <c r="HV494" s="20"/>
      <c r="HW494" s="20"/>
      <c r="HX494" s="20"/>
      <c r="HY494" s="20"/>
      <c r="HZ494" s="20"/>
      <c r="IA494" s="20"/>
      <c r="IB494" s="20"/>
      <c r="IC494" s="20"/>
      <c r="ID494" s="20"/>
      <c r="IE494" s="20"/>
      <c r="IF494" s="20"/>
      <c r="IG494" s="20"/>
      <c r="IH494" s="20"/>
      <c r="II494" s="20"/>
      <c r="IJ494" s="20"/>
      <c r="IK494" s="20"/>
      <c r="IL494" s="20"/>
      <c r="IM494" s="20"/>
      <c r="IN494" s="20"/>
      <c r="IO494" s="20"/>
      <c r="IP494" s="20"/>
      <c r="IQ494" s="20"/>
      <c r="IR494" s="20"/>
      <c r="IS494" s="20"/>
      <c r="IT494" s="20"/>
      <c r="IU494" s="20"/>
    </row>
    <row r="495" spans="1:255" x14ac:dyDescent="0.2">
      <c r="A495" s="113"/>
      <c r="B495" s="112"/>
      <c r="C495" s="112" t="s">
        <v>622</v>
      </c>
      <c r="D495" s="112"/>
      <c r="E495" s="112"/>
      <c r="F495" s="112"/>
      <c r="G495" s="112"/>
      <c r="H495" s="185">
        <v>48530.17</v>
      </c>
      <c r="I495" s="186"/>
      <c r="J495" s="185">
        <v>311131</v>
      </c>
      <c r="K495" s="187"/>
      <c r="O495" s="20"/>
      <c r="P495" s="20"/>
      <c r="Q495" s="20"/>
      <c r="R495" s="20">
        <v>48530.17</v>
      </c>
      <c r="S495" s="20">
        <v>311131</v>
      </c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  <c r="BG495" s="20"/>
      <c r="BH495" s="20"/>
      <c r="BI495" s="20"/>
      <c r="BJ495" s="20"/>
      <c r="BK495" s="20"/>
      <c r="BL495" s="20"/>
      <c r="BM495" s="20"/>
      <c r="BN495" s="20"/>
      <c r="BO495" s="20"/>
      <c r="BP495" s="20"/>
      <c r="BQ495" s="20"/>
      <c r="BR495" s="20"/>
      <c r="BS495" s="20"/>
      <c r="BT495" s="20"/>
      <c r="BU495" s="20"/>
      <c r="BV495" s="20"/>
      <c r="BW495" s="20"/>
      <c r="BX495" s="20"/>
      <c r="BY495" s="20"/>
      <c r="BZ495" s="20"/>
      <c r="CA495" s="20"/>
      <c r="CB495" s="20"/>
      <c r="CC495" s="20"/>
      <c r="CD495" s="20"/>
      <c r="CE495" s="20"/>
      <c r="CF495" s="20"/>
      <c r="CG495" s="20"/>
      <c r="CH495" s="20"/>
      <c r="CI495" s="20"/>
      <c r="CJ495" s="20"/>
      <c r="CK495" s="20"/>
      <c r="CL495" s="20"/>
      <c r="CM495" s="20"/>
      <c r="CN495" s="20"/>
      <c r="CO495" s="20"/>
      <c r="CP495" s="20"/>
      <c r="CQ495" s="20"/>
      <c r="CR495" s="20"/>
      <c r="CS495" s="20"/>
      <c r="CT495" s="20"/>
      <c r="CU495" s="20"/>
      <c r="CV495" s="20"/>
      <c r="CW495" s="20"/>
      <c r="CX495" s="20"/>
      <c r="CY495" s="20"/>
      <c r="CZ495" s="20"/>
      <c r="DA495" s="20"/>
      <c r="DB495" s="20"/>
      <c r="DC495" s="20"/>
      <c r="DD495" s="20"/>
      <c r="DE495" s="20"/>
      <c r="DF495" s="20"/>
      <c r="DG495" s="20"/>
      <c r="DH495" s="20"/>
      <c r="DI495" s="20"/>
      <c r="DJ495" s="20"/>
      <c r="DK495" s="20"/>
      <c r="DL495" s="20"/>
      <c r="DM495" s="20"/>
      <c r="DN495" s="20"/>
      <c r="DO495" s="20"/>
      <c r="DP495" s="20"/>
      <c r="DQ495" s="20"/>
      <c r="DR495" s="20"/>
      <c r="DS495" s="20"/>
      <c r="DT495" s="20"/>
      <c r="DU495" s="20"/>
      <c r="DV495" s="20"/>
      <c r="DW495" s="20"/>
      <c r="DX495" s="20"/>
      <c r="DY495" s="20"/>
      <c r="DZ495" s="20"/>
      <c r="EA495" s="20"/>
      <c r="EB495" s="20"/>
      <c r="EC495" s="20"/>
      <c r="ED495" s="20"/>
      <c r="EE495" s="20"/>
      <c r="EF495" s="20"/>
      <c r="EG495" s="20"/>
      <c r="EH495" s="20"/>
      <c r="EI495" s="20"/>
      <c r="EJ495" s="20"/>
      <c r="EK495" s="20"/>
      <c r="EL495" s="20"/>
      <c r="EM495" s="20"/>
      <c r="EN495" s="20"/>
      <c r="EO495" s="20"/>
      <c r="EP495" s="20"/>
      <c r="EQ495" s="20"/>
      <c r="ER495" s="20"/>
      <c r="ES495" s="20"/>
      <c r="ET495" s="20"/>
      <c r="EU495" s="20"/>
      <c r="EV495" s="20"/>
      <c r="EW495" s="20"/>
      <c r="EX495" s="20"/>
      <c r="EY495" s="20"/>
      <c r="EZ495" s="20"/>
      <c r="FA495" s="20"/>
      <c r="FB495" s="20"/>
      <c r="FC495" s="20"/>
      <c r="FD495" s="20"/>
      <c r="FE495" s="20"/>
      <c r="FF495" s="20"/>
      <c r="FG495" s="20"/>
      <c r="FH495" s="20"/>
      <c r="FI495" s="20"/>
      <c r="FJ495" s="20"/>
      <c r="FK495" s="20"/>
      <c r="FL495" s="20"/>
      <c r="FM495" s="20"/>
      <c r="FN495" s="20"/>
      <c r="FO495" s="20"/>
      <c r="FP495" s="20"/>
      <c r="FQ495" s="20"/>
      <c r="FR495" s="20"/>
      <c r="FS495" s="20"/>
      <c r="FT495" s="20"/>
      <c r="FU495" s="20"/>
      <c r="FV495" s="20"/>
      <c r="FW495" s="20"/>
      <c r="FX495" s="20"/>
      <c r="FY495" s="20"/>
      <c r="FZ495" s="20"/>
      <c r="GA495" s="20"/>
      <c r="GB495" s="20"/>
      <c r="GC495" s="20"/>
      <c r="GD495" s="20"/>
      <c r="GE495" s="20"/>
      <c r="GF495" s="20"/>
      <c r="GG495" s="20"/>
      <c r="GH495" s="20"/>
      <c r="GI495" s="20"/>
      <c r="GJ495" s="20"/>
      <c r="GK495" s="20"/>
      <c r="GL495" s="20"/>
      <c r="GM495" s="20"/>
      <c r="GN495" s="20"/>
      <c r="GO495" s="20"/>
      <c r="GP495" s="20"/>
      <c r="GQ495" s="20"/>
      <c r="GR495" s="20"/>
      <c r="GS495" s="20"/>
      <c r="GT495" s="20"/>
      <c r="GU495" s="20"/>
      <c r="GV495" s="20"/>
      <c r="GW495" s="20"/>
      <c r="GX495" s="20"/>
      <c r="GY495" s="20"/>
      <c r="GZ495" s="20"/>
      <c r="HA495" s="20">
        <v>48530.17</v>
      </c>
      <c r="HB495" s="20"/>
      <c r="HC495" s="20"/>
      <c r="HD495" s="20"/>
      <c r="HE495" s="20"/>
      <c r="HF495" s="20"/>
      <c r="HG495" s="20"/>
      <c r="HH495" s="20"/>
      <c r="HI495" s="20"/>
      <c r="HJ495" s="20"/>
      <c r="HK495" s="20"/>
      <c r="HL495" s="20"/>
      <c r="HM495" s="20"/>
      <c r="HN495" s="20"/>
      <c r="HO495" s="20"/>
      <c r="HP495" s="20"/>
      <c r="HQ495" s="20"/>
      <c r="HR495" s="20"/>
      <c r="HS495" s="20"/>
      <c r="HT495" s="20"/>
      <c r="HU495" s="20"/>
      <c r="HV495" s="20"/>
      <c r="HW495" s="20"/>
      <c r="HX495" s="20"/>
      <c r="HY495" s="20"/>
      <c r="HZ495" s="20"/>
      <c r="IA495" s="20"/>
      <c r="IB495" s="20"/>
      <c r="IC495" s="20"/>
      <c r="ID495" s="20"/>
      <c r="IE495" s="20"/>
      <c r="IF495" s="20"/>
      <c r="IG495" s="20"/>
      <c r="IH495" s="20"/>
      <c r="II495" s="20"/>
      <c r="IJ495" s="20"/>
      <c r="IK495" s="20"/>
      <c r="IL495" s="20"/>
      <c r="IM495" s="20"/>
      <c r="IN495" s="20"/>
      <c r="IO495" s="20"/>
      <c r="IP495" s="20"/>
      <c r="IQ495" s="20"/>
      <c r="IR495" s="20"/>
      <c r="IS495" s="20"/>
      <c r="IT495" s="20"/>
      <c r="IU495" s="20"/>
    </row>
    <row r="496" spans="1:255" x14ac:dyDescent="0.2">
      <c r="A496" s="70"/>
      <c r="B496" s="69"/>
      <c r="C496" s="69"/>
      <c r="D496" s="69"/>
      <c r="E496" s="69"/>
      <c r="F496" s="69"/>
      <c r="G496" s="69"/>
      <c r="H496" s="188"/>
      <c r="I496" s="189"/>
      <c r="J496" s="188"/>
      <c r="K496" s="190"/>
    </row>
    <row r="497" spans="1:255" ht="24" x14ac:dyDescent="0.2">
      <c r="A497" s="116">
        <v>22</v>
      </c>
      <c r="B497" s="123" t="s">
        <v>50</v>
      </c>
      <c r="C497" s="117" t="s">
        <v>627</v>
      </c>
      <c r="D497" s="118" t="s">
        <v>52</v>
      </c>
      <c r="E497" s="119">
        <v>3.12</v>
      </c>
      <c r="F497" s="120">
        <v>53.309999999999995</v>
      </c>
      <c r="G497" s="124" t="s">
        <v>6</v>
      </c>
      <c r="H497" s="120"/>
      <c r="I497" s="121">
        <v>485.37</v>
      </c>
      <c r="J497" s="97"/>
      <c r="K497" s="122">
        <v>16162</v>
      </c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  <c r="BC497" s="20"/>
      <c r="BD497" s="20"/>
      <c r="BE497" s="20"/>
      <c r="BF497" s="20"/>
      <c r="BG497" s="20"/>
      <c r="BH497" s="20"/>
      <c r="BI497" s="20"/>
      <c r="BJ497" s="20"/>
      <c r="BK497" s="20"/>
      <c r="BL497" s="20"/>
      <c r="BM497" s="20"/>
      <c r="BN497" s="20"/>
      <c r="BO497" s="20"/>
      <c r="BP497" s="20"/>
      <c r="BQ497" s="20"/>
      <c r="BR497" s="20"/>
      <c r="BS497" s="20"/>
      <c r="BT497" s="20"/>
      <c r="BU497" s="20"/>
      <c r="BV497" s="20"/>
      <c r="BW497" s="20"/>
      <c r="BX497" s="20"/>
      <c r="BY497" s="20"/>
      <c r="BZ497" s="20"/>
      <c r="CA497" s="20"/>
      <c r="CB497" s="20"/>
      <c r="CC497" s="20"/>
      <c r="CD497" s="20"/>
      <c r="CE497" s="20"/>
      <c r="CF497" s="20"/>
      <c r="CG497" s="20"/>
      <c r="CH497" s="20"/>
      <c r="CI497" s="20"/>
      <c r="CJ497" s="20"/>
      <c r="CK497" s="20"/>
      <c r="CL497" s="20"/>
      <c r="CM497" s="20"/>
      <c r="CN497" s="20"/>
      <c r="CO497" s="20"/>
      <c r="CP497" s="20"/>
      <c r="CQ497" s="20"/>
      <c r="CR497" s="20"/>
      <c r="CS497" s="20"/>
      <c r="CT497" s="20"/>
      <c r="CU497" s="20"/>
      <c r="CV497" s="20"/>
      <c r="CW497" s="20"/>
      <c r="CX497" s="20"/>
      <c r="CY497" s="20"/>
      <c r="CZ497" s="20"/>
      <c r="DA497" s="20"/>
      <c r="DB497" s="20"/>
      <c r="DC497" s="20"/>
      <c r="DD497" s="20"/>
      <c r="DE497" s="20"/>
      <c r="DF497" s="20"/>
      <c r="DG497" s="20"/>
      <c r="DH497" s="20"/>
      <c r="DI497" s="20"/>
      <c r="DJ497" s="20"/>
      <c r="DK497" s="20"/>
      <c r="DL497" s="20"/>
      <c r="DM497" s="20"/>
      <c r="DN497" s="20"/>
      <c r="DO497" s="20"/>
      <c r="DP497" s="20"/>
      <c r="DQ497" s="20"/>
      <c r="DR497" s="20"/>
      <c r="DS497" s="20"/>
      <c r="DT497" s="20"/>
      <c r="DU497" s="20"/>
      <c r="DV497" s="20"/>
      <c r="DW497" s="20"/>
      <c r="DX497" s="20"/>
      <c r="DY497" s="20"/>
      <c r="DZ497" s="20"/>
      <c r="EA497" s="20"/>
      <c r="EB497" s="20"/>
      <c r="EC497" s="20"/>
      <c r="ED497" s="20"/>
      <c r="EE497" s="20"/>
      <c r="EF497" s="20"/>
      <c r="EG497" s="20"/>
      <c r="EH497" s="20"/>
      <c r="EI497" s="20"/>
      <c r="EJ497" s="20"/>
      <c r="EK497" s="20"/>
      <c r="EL497" s="20"/>
      <c r="EM497" s="20"/>
      <c r="EN497" s="20"/>
      <c r="EO497" s="20"/>
      <c r="EP497" s="20"/>
      <c r="EQ497" s="20"/>
      <c r="ER497" s="20"/>
      <c r="ES497" s="20"/>
      <c r="ET497" s="20"/>
      <c r="EU497" s="20"/>
      <c r="EV497" s="20"/>
      <c r="EW497" s="20"/>
      <c r="EX497" s="20"/>
      <c r="EY497" s="20"/>
      <c r="EZ497" s="20"/>
      <c r="FA497" s="20"/>
      <c r="FB497" s="20"/>
      <c r="FC497" s="20"/>
      <c r="FD497" s="20"/>
      <c r="FE497" s="20"/>
      <c r="FF497" s="20"/>
      <c r="FG497" s="20"/>
      <c r="FH497" s="20"/>
      <c r="FI497" s="20"/>
      <c r="FJ497" s="20"/>
      <c r="FK497" s="20"/>
      <c r="FL497" s="20"/>
      <c r="FM497" s="20"/>
      <c r="FN497" s="20"/>
      <c r="FO497" s="20"/>
      <c r="FP497" s="20"/>
      <c r="FQ497" s="20"/>
      <c r="FR497" s="20"/>
      <c r="FS497" s="20"/>
      <c r="FT497" s="20"/>
      <c r="FU497" s="20"/>
      <c r="FV497" s="20"/>
      <c r="FW497" s="20"/>
      <c r="FX497" s="20"/>
      <c r="FY497" s="20"/>
      <c r="FZ497" s="20"/>
      <c r="GA497" s="20"/>
      <c r="GB497" s="20"/>
      <c r="GC497" s="20"/>
      <c r="GD497" s="20"/>
      <c r="GE497" s="20"/>
      <c r="GF497" s="20"/>
      <c r="GG497" s="20"/>
      <c r="GH497" s="20"/>
      <c r="GI497" s="20"/>
      <c r="GJ497" s="20"/>
      <c r="GK497" s="20"/>
      <c r="GL497" s="20"/>
      <c r="GM497" s="20"/>
      <c r="GN497" s="20"/>
      <c r="GO497" s="20"/>
      <c r="GP497" s="20"/>
      <c r="GQ497" s="20"/>
      <c r="GR497" s="20"/>
      <c r="GS497" s="20"/>
      <c r="GT497" s="20"/>
      <c r="GU497" s="20"/>
      <c r="GV497" s="20"/>
      <c r="GW497" s="20"/>
      <c r="GX497" s="20"/>
      <c r="GY497" s="20"/>
      <c r="GZ497" s="20"/>
      <c r="HA497" s="20"/>
      <c r="HB497" s="20"/>
      <c r="HC497" s="20"/>
      <c r="HD497" s="20"/>
      <c r="HE497" s="20"/>
      <c r="HF497" s="20"/>
      <c r="HG497" s="20"/>
      <c r="HH497" s="20"/>
      <c r="HI497" s="20"/>
      <c r="HJ497" s="20"/>
      <c r="HK497" s="20"/>
      <c r="HL497" s="20"/>
      <c r="HM497" s="20"/>
      <c r="HN497" s="20"/>
      <c r="HO497" s="20"/>
      <c r="HP497" s="20"/>
      <c r="HQ497" s="20"/>
      <c r="HR497" s="20"/>
      <c r="HS497" s="20"/>
      <c r="HT497" s="20"/>
      <c r="HU497" s="20"/>
      <c r="HV497" s="20"/>
      <c r="HW497" s="20"/>
      <c r="HX497" s="20"/>
      <c r="HY497" s="20"/>
      <c r="HZ497" s="20"/>
      <c r="IA497" s="20"/>
      <c r="IB497" s="20"/>
      <c r="IC497" s="20"/>
      <c r="ID497" s="20"/>
      <c r="IE497" s="20"/>
      <c r="IF497" s="20"/>
      <c r="IG497" s="20"/>
      <c r="IH497" s="20"/>
      <c r="II497" s="20"/>
      <c r="IJ497" s="20"/>
      <c r="IK497" s="20"/>
      <c r="IL497" s="20"/>
      <c r="IM497" s="20"/>
      <c r="IN497" s="20"/>
      <c r="IO497" s="20"/>
      <c r="IP497" s="20"/>
      <c r="IQ497" s="20"/>
      <c r="IR497" s="20"/>
      <c r="IS497" s="20"/>
      <c r="IT497" s="20"/>
      <c r="IU497" s="20"/>
    </row>
    <row r="498" spans="1:255" x14ac:dyDescent="0.2">
      <c r="A498" s="60"/>
      <c r="B498" s="61"/>
      <c r="C498" s="61" t="s">
        <v>609</v>
      </c>
      <c r="D498" s="62"/>
      <c r="E498" s="63"/>
      <c r="F498" s="64">
        <v>50.26</v>
      </c>
      <c r="G498" s="65" t="s">
        <v>78</v>
      </c>
      <c r="H498" s="64">
        <v>52.77</v>
      </c>
      <c r="I498" s="64">
        <v>164.64</v>
      </c>
      <c r="J498" s="66">
        <v>33.39</v>
      </c>
      <c r="K498" s="67">
        <v>5497</v>
      </c>
      <c r="O498" s="20"/>
      <c r="P498" s="20"/>
      <c r="Q498" s="20"/>
      <c r="R498" s="20"/>
      <c r="S498" s="20"/>
      <c r="T498" s="20">
        <v>164.64</v>
      </c>
      <c r="U498" s="20">
        <v>5497</v>
      </c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  <c r="BC498" s="20"/>
      <c r="BD498" s="20"/>
      <c r="BE498" s="20"/>
      <c r="BF498" s="20"/>
      <c r="BG498" s="20"/>
      <c r="BH498" s="20"/>
      <c r="BI498" s="20"/>
      <c r="BJ498" s="20"/>
      <c r="BK498" s="20"/>
      <c r="BL498" s="20"/>
      <c r="BM498" s="20"/>
      <c r="BN498" s="20"/>
      <c r="BO498" s="20"/>
      <c r="BP498" s="20"/>
      <c r="BQ498" s="20"/>
      <c r="BR498" s="20"/>
      <c r="BS498" s="20"/>
      <c r="BT498" s="20"/>
      <c r="BU498" s="20"/>
      <c r="BV498" s="20"/>
      <c r="BW498" s="20"/>
      <c r="BX498" s="20"/>
      <c r="BY498" s="20"/>
      <c r="BZ498" s="20"/>
      <c r="CA498" s="20"/>
      <c r="CB498" s="20"/>
      <c r="CC498" s="20"/>
      <c r="CD498" s="20"/>
      <c r="CE498" s="20"/>
      <c r="CF498" s="20"/>
      <c r="CG498" s="20"/>
      <c r="CH498" s="20"/>
      <c r="CI498" s="20"/>
      <c r="CJ498" s="20"/>
      <c r="CK498" s="20"/>
      <c r="CL498" s="20"/>
      <c r="CM498" s="20"/>
      <c r="CN498" s="20"/>
      <c r="CO498" s="20"/>
      <c r="CP498" s="20"/>
      <c r="CQ498" s="20"/>
      <c r="CR498" s="20"/>
      <c r="CS498" s="20"/>
      <c r="CT498" s="20"/>
      <c r="CU498" s="20"/>
      <c r="CV498" s="20">
        <v>1</v>
      </c>
      <c r="CW498" s="20"/>
      <c r="CX498" s="20"/>
      <c r="CY498" s="20"/>
      <c r="CZ498" s="20"/>
      <c r="DA498" s="20"/>
      <c r="DB498" s="20"/>
      <c r="DC498" s="20"/>
      <c r="DD498" s="20"/>
      <c r="DE498" s="20"/>
      <c r="DF498" s="20"/>
      <c r="DG498" s="20">
        <v>5497</v>
      </c>
      <c r="DH498" s="20">
        <v>1</v>
      </c>
      <c r="DI498" s="20"/>
      <c r="DJ498" s="20"/>
      <c r="DK498" s="20"/>
      <c r="DL498" s="20"/>
      <c r="DM498" s="20"/>
      <c r="DN498" s="20"/>
      <c r="DO498" s="20"/>
      <c r="DP498" s="20"/>
      <c r="DQ498" s="20">
        <v>164.64</v>
      </c>
      <c r="DR498" s="20"/>
      <c r="DS498" s="20">
        <v>5497</v>
      </c>
      <c r="DT498" s="20"/>
      <c r="DU498" s="20"/>
      <c r="DV498" s="20"/>
      <c r="DW498" s="20"/>
      <c r="DX498" s="20"/>
      <c r="DY498" s="20"/>
      <c r="DZ498" s="20"/>
      <c r="EA498" s="20"/>
      <c r="EB498" s="20"/>
      <c r="EC498" s="20"/>
      <c r="ED498" s="20"/>
      <c r="EE498" s="20"/>
      <c r="EF498" s="20"/>
      <c r="EG498" s="20"/>
      <c r="EH498" s="20"/>
      <c r="EI498" s="20"/>
      <c r="EJ498" s="20"/>
      <c r="EK498" s="20"/>
      <c r="EL498" s="20"/>
      <c r="EM498" s="20"/>
      <c r="EN498" s="20"/>
      <c r="EO498" s="20"/>
      <c r="EP498" s="20"/>
      <c r="EQ498" s="20"/>
      <c r="ER498" s="20"/>
      <c r="ES498" s="20"/>
      <c r="ET498" s="20"/>
      <c r="EU498" s="20"/>
      <c r="EV498" s="20"/>
      <c r="EW498" s="20"/>
      <c r="EX498" s="20"/>
      <c r="EY498" s="20"/>
      <c r="EZ498" s="20"/>
      <c r="FA498" s="20"/>
      <c r="FB498" s="20"/>
      <c r="FC498" s="20"/>
      <c r="FD498" s="20"/>
      <c r="FE498" s="20"/>
      <c r="FF498" s="20"/>
      <c r="FG498" s="20"/>
      <c r="FH498" s="20"/>
      <c r="FI498" s="20"/>
      <c r="FJ498" s="20"/>
      <c r="FK498" s="20"/>
      <c r="FL498" s="20"/>
      <c r="FM498" s="20"/>
      <c r="FN498" s="20"/>
      <c r="FO498" s="20"/>
      <c r="FP498" s="20"/>
      <c r="FQ498" s="20"/>
      <c r="FR498" s="20"/>
      <c r="FS498" s="20"/>
      <c r="FT498" s="20"/>
      <c r="FU498" s="20"/>
      <c r="FV498" s="20"/>
      <c r="FW498" s="20"/>
      <c r="FX498" s="20"/>
      <c r="FY498" s="20"/>
      <c r="FZ498" s="20"/>
      <c r="GA498" s="20"/>
      <c r="GB498" s="20"/>
      <c r="GC498" s="20"/>
      <c r="GD498" s="20"/>
      <c r="GE498" s="20"/>
      <c r="GF498" s="20"/>
      <c r="GG498" s="20"/>
      <c r="GH498" s="20"/>
      <c r="GI498" s="20"/>
      <c r="GJ498" s="20">
        <v>164.64</v>
      </c>
      <c r="GK498" s="20">
        <v>164.64</v>
      </c>
      <c r="GL498" s="20"/>
      <c r="GM498" s="20"/>
      <c r="GN498" s="20"/>
      <c r="GO498" s="20"/>
      <c r="GP498" s="20"/>
      <c r="GQ498" s="20"/>
      <c r="GR498" s="20"/>
      <c r="GS498" s="20"/>
      <c r="GT498" s="20"/>
      <c r="GU498" s="20"/>
      <c r="GV498" s="20"/>
      <c r="GW498" s="20"/>
      <c r="GX498" s="20"/>
      <c r="GY498" s="20"/>
      <c r="GZ498" s="20"/>
      <c r="HA498" s="20"/>
      <c r="HB498" s="20">
        <v>164.64</v>
      </c>
      <c r="HC498" s="20"/>
      <c r="HD498" s="20"/>
      <c r="HE498" s="20"/>
      <c r="HF498" s="20">
        <v>164.64</v>
      </c>
      <c r="HG498" s="20"/>
      <c r="HH498" s="20"/>
      <c r="HI498" s="20"/>
      <c r="HJ498" s="20"/>
      <c r="HK498" s="20"/>
      <c r="HL498" s="20">
        <v>164.64</v>
      </c>
      <c r="HM498" s="20"/>
      <c r="HN498" s="20">
        <v>164.64</v>
      </c>
      <c r="HO498" s="20"/>
      <c r="HP498" s="20"/>
      <c r="HQ498" s="20"/>
      <c r="HR498" s="20"/>
      <c r="HS498" s="20"/>
      <c r="HT498" s="20"/>
      <c r="HU498" s="20"/>
      <c r="HV498" s="20"/>
      <c r="HW498" s="20"/>
      <c r="HX498" s="20">
        <v>164.64</v>
      </c>
      <c r="HY498" s="20"/>
      <c r="HZ498" s="20"/>
      <c r="IA498" s="20"/>
      <c r="IB498" s="20"/>
      <c r="IC498" s="20"/>
      <c r="ID498" s="20"/>
      <c r="IE498" s="20"/>
      <c r="IF498" s="20"/>
      <c r="IG498" s="20"/>
      <c r="IH498" s="20"/>
      <c r="II498" s="20"/>
      <c r="IJ498" s="20"/>
      <c r="IK498" s="20"/>
      <c r="IL498" s="20"/>
      <c r="IM498" s="20"/>
      <c r="IN498" s="20"/>
      <c r="IO498" s="20"/>
      <c r="IP498" s="20"/>
      <c r="IQ498" s="20"/>
      <c r="IR498" s="20"/>
      <c r="IS498" s="20"/>
      <c r="IT498" s="20"/>
      <c r="IU498" s="20"/>
    </row>
    <row r="499" spans="1:255" x14ac:dyDescent="0.2">
      <c r="A499" s="71"/>
      <c r="B499" s="72"/>
      <c r="C499" s="72" t="s">
        <v>610</v>
      </c>
      <c r="D499" s="73"/>
      <c r="E499" s="74"/>
      <c r="F499" s="75">
        <v>0.66</v>
      </c>
      <c r="G499" s="76" t="s">
        <v>78</v>
      </c>
      <c r="H499" s="75">
        <v>0.7</v>
      </c>
      <c r="I499" s="75">
        <v>2.1800000000000002</v>
      </c>
      <c r="J499" s="77">
        <v>13.26</v>
      </c>
      <c r="K499" s="78">
        <v>29</v>
      </c>
      <c r="O499" s="20"/>
      <c r="P499" s="20"/>
      <c r="Q499" s="20"/>
      <c r="R499" s="20"/>
      <c r="S499" s="20"/>
      <c r="T499" s="20">
        <v>2.1800000000000002</v>
      </c>
      <c r="U499" s="20">
        <v>29</v>
      </c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  <c r="BG499" s="20"/>
      <c r="BH499" s="20"/>
      <c r="BI499" s="20"/>
      <c r="BJ499" s="20"/>
      <c r="BK499" s="20"/>
      <c r="BL499" s="20"/>
      <c r="BM499" s="20"/>
      <c r="BN499" s="20"/>
      <c r="BO499" s="20"/>
      <c r="BP499" s="20"/>
      <c r="BQ499" s="20"/>
      <c r="BR499" s="20"/>
      <c r="BS499" s="20"/>
      <c r="BT499" s="20"/>
      <c r="BU499" s="20"/>
      <c r="BV499" s="20"/>
      <c r="BW499" s="20"/>
      <c r="BX499" s="20"/>
      <c r="BY499" s="20"/>
      <c r="BZ499" s="20"/>
      <c r="CA499" s="20"/>
      <c r="CB499" s="20"/>
      <c r="CC499" s="20"/>
      <c r="CD499" s="20"/>
      <c r="CE499" s="20"/>
      <c r="CF499" s="20"/>
      <c r="CG499" s="20"/>
      <c r="CH499" s="20"/>
      <c r="CI499" s="20"/>
      <c r="CJ499" s="20"/>
      <c r="CK499" s="20"/>
      <c r="CL499" s="20"/>
      <c r="CM499" s="20"/>
      <c r="CN499" s="20"/>
      <c r="CO499" s="20"/>
      <c r="CP499" s="20"/>
      <c r="CQ499" s="20"/>
      <c r="CR499" s="20"/>
      <c r="CS499" s="20"/>
      <c r="CT499" s="20"/>
      <c r="CU499" s="20"/>
      <c r="CV499" s="20">
        <v>1</v>
      </c>
      <c r="CW499" s="20"/>
      <c r="CX499" s="20"/>
      <c r="CY499" s="20"/>
      <c r="CZ499" s="20"/>
      <c r="DA499" s="20"/>
      <c r="DB499" s="20"/>
      <c r="DC499" s="20"/>
      <c r="DD499" s="20"/>
      <c r="DE499" s="20"/>
      <c r="DF499" s="20"/>
      <c r="DG499" s="20"/>
      <c r="DH499" s="20"/>
      <c r="DI499" s="20"/>
      <c r="DJ499" s="20"/>
      <c r="DK499" s="20"/>
      <c r="DL499" s="20"/>
      <c r="DM499" s="20"/>
      <c r="DN499" s="20"/>
      <c r="DO499" s="20"/>
      <c r="DP499" s="20"/>
      <c r="DQ499" s="20">
        <v>2.1800000000000002</v>
      </c>
      <c r="DR499" s="20"/>
      <c r="DS499" s="20">
        <v>29</v>
      </c>
      <c r="DT499" s="20"/>
      <c r="DU499" s="20"/>
      <c r="DV499" s="20"/>
      <c r="DW499" s="20"/>
      <c r="DX499" s="20"/>
      <c r="DY499" s="20"/>
      <c r="DZ499" s="20"/>
      <c r="EA499" s="20"/>
      <c r="EB499" s="20"/>
      <c r="EC499" s="20"/>
      <c r="ED499" s="20"/>
      <c r="EE499" s="20"/>
      <c r="EF499" s="20"/>
      <c r="EG499" s="20"/>
      <c r="EH499" s="20"/>
      <c r="EI499" s="20"/>
      <c r="EJ499" s="20"/>
      <c r="EK499" s="20"/>
      <c r="EL499" s="20"/>
      <c r="EM499" s="20"/>
      <c r="EN499" s="20"/>
      <c r="EO499" s="20"/>
      <c r="EP499" s="20"/>
      <c r="EQ499" s="20"/>
      <c r="ER499" s="20"/>
      <c r="ES499" s="20"/>
      <c r="ET499" s="20"/>
      <c r="EU499" s="20"/>
      <c r="EV499" s="20"/>
      <c r="EW499" s="20"/>
      <c r="EX499" s="20"/>
      <c r="EY499" s="20"/>
      <c r="EZ499" s="20"/>
      <c r="FA499" s="20"/>
      <c r="FB499" s="20"/>
      <c r="FC499" s="20"/>
      <c r="FD499" s="20"/>
      <c r="FE499" s="20"/>
      <c r="FF499" s="20"/>
      <c r="FG499" s="20"/>
      <c r="FH499" s="20"/>
      <c r="FI499" s="20"/>
      <c r="FJ499" s="20"/>
      <c r="FK499" s="20"/>
      <c r="FL499" s="20"/>
      <c r="FM499" s="20"/>
      <c r="FN499" s="20"/>
      <c r="FO499" s="20"/>
      <c r="FP499" s="20"/>
      <c r="FQ499" s="20"/>
      <c r="FR499" s="20"/>
      <c r="FS499" s="20"/>
      <c r="FT499" s="20"/>
      <c r="FU499" s="20"/>
      <c r="FV499" s="20"/>
      <c r="FW499" s="20"/>
      <c r="FX499" s="20"/>
      <c r="FY499" s="20"/>
      <c r="FZ499" s="20"/>
      <c r="GA499" s="20"/>
      <c r="GB499" s="20"/>
      <c r="GC499" s="20"/>
      <c r="GD499" s="20"/>
      <c r="GE499" s="20"/>
      <c r="GF499" s="20"/>
      <c r="GG499" s="20"/>
      <c r="GH499" s="20"/>
      <c r="GI499" s="20"/>
      <c r="GJ499" s="20">
        <v>2.1800000000000002</v>
      </c>
      <c r="GK499" s="20"/>
      <c r="GL499" s="20">
        <v>2.1800000000000002</v>
      </c>
      <c r="GM499" s="20"/>
      <c r="GN499" s="20"/>
      <c r="GO499" s="20"/>
      <c r="GP499" s="20"/>
      <c r="GQ499" s="20"/>
      <c r="GR499" s="20"/>
      <c r="GS499" s="20"/>
      <c r="GT499" s="20"/>
      <c r="GU499" s="20"/>
      <c r="GV499" s="20"/>
      <c r="GW499" s="20"/>
      <c r="GX499" s="20"/>
      <c r="GY499" s="20"/>
      <c r="GZ499" s="20"/>
      <c r="HA499" s="20"/>
      <c r="HB499" s="20">
        <v>2.1800000000000002</v>
      </c>
      <c r="HC499" s="20"/>
      <c r="HD499" s="20"/>
      <c r="HE499" s="20"/>
      <c r="HF499" s="20">
        <v>2.1800000000000002</v>
      </c>
      <c r="HG499" s="20"/>
      <c r="HH499" s="20"/>
      <c r="HI499" s="20"/>
      <c r="HJ499" s="20"/>
      <c r="HK499" s="20"/>
      <c r="HL499" s="20">
        <v>2.1800000000000002</v>
      </c>
      <c r="HM499" s="20"/>
      <c r="HN499" s="20">
        <v>2.1800000000000002</v>
      </c>
      <c r="HO499" s="20"/>
      <c r="HP499" s="20"/>
      <c r="HQ499" s="20"/>
      <c r="HR499" s="20"/>
      <c r="HS499" s="20"/>
      <c r="HT499" s="20"/>
      <c r="HU499" s="20"/>
      <c r="HV499" s="20"/>
      <c r="HW499" s="20"/>
      <c r="HX499" s="20"/>
      <c r="HY499" s="20"/>
      <c r="HZ499" s="20"/>
      <c r="IA499" s="20"/>
      <c r="IB499" s="20"/>
      <c r="IC499" s="20"/>
      <c r="ID499" s="20"/>
      <c r="IE499" s="20"/>
      <c r="IF499" s="20"/>
      <c r="IG499" s="20"/>
      <c r="IH499" s="20"/>
      <c r="II499" s="20"/>
      <c r="IJ499" s="20"/>
      <c r="IK499" s="20"/>
      <c r="IL499" s="20"/>
      <c r="IM499" s="20"/>
      <c r="IN499" s="20"/>
      <c r="IO499" s="20"/>
      <c r="IP499" s="20"/>
      <c r="IQ499" s="20"/>
      <c r="IR499" s="20"/>
      <c r="IS499" s="20"/>
      <c r="IT499" s="20"/>
      <c r="IU499" s="20"/>
    </row>
    <row r="500" spans="1:255" x14ac:dyDescent="0.2">
      <c r="A500" s="71"/>
      <c r="B500" s="72"/>
      <c r="C500" s="72" t="s">
        <v>611</v>
      </c>
      <c r="D500" s="73"/>
      <c r="E500" s="74"/>
      <c r="F500" s="75">
        <v>0.12</v>
      </c>
      <c r="G500" s="76" t="s">
        <v>78</v>
      </c>
      <c r="H500" s="75">
        <v>0.13</v>
      </c>
      <c r="I500" s="75">
        <v>0.41</v>
      </c>
      <c r="J500" s="77">
        <v>33.39</v>
      </c>
      <c r="K500" s="78">
        <v>14</v>
      </c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  <c r="BC500" s="20"/>
      <c r="BD500" s="20"/>
      <c r="BE500" s="20"/>
      <c r="BF500" s="20"/>
      <c r="BG500" s="20"/>
      <c r="BH500" s="20"/>
      <c r="BI500" s="20"/>
      <c r="BJ500" s="20"/>
      <c r="BK500" s="20"/>
      <c r="BL500" s="20"/>
      <c r="BM500" s="20"/>
      <c r="BN500" s="20"/>
      <c r="BO500" s="20"/>
      <c r="BP500" s="20"/>
      <c r="BQ500" s="20"/>
      <c r="BR500" s="20"/>
      <c r="BS500" s="20"/>
      <c r="BT500" s="20"/>
      <c r="BU500" s="20"/>
      <c r="BV500" s="20"/>
      <c r="BW500" s="20"/>
      <c r="BX500" s="20"/>
      <c r="BY500" s="20"/>
      <c r="BZ500" s="20"/>
      <c r="CA500" s="20"/>
      <c r="CB500" s="20"/>
      <c r="CC500" s="20"/>
      <c r="CD500" s="20"/>
      <c r="CE500" s="20"/>
      <c r="CF500" s="20"/>
      <c r="CG500" s="20"/>
      <c r="CH500" s="20"/>
      <c r="CI500" s="20"/>
      <c r="CJ500" s="20"/>
      <c r="CK500" s="20"/>
      <c r="CL500" s="20"/>
      <c r="CM500" s="20"/>
      <c r="CN500" s="20"/>
      <c r="CO500" s="20"/>
      <c r="CP500" s="20"/>
      <c r="CQ500" s="20"/>
      <c r="CR500" s="20"/>
      <c r="CS500" s="20"/>
      <c r="CT500" s="20"/>
      <c r="CU500" s="20"/>
      <c r="CV500" s="20"/>
      <c r="CW500" s="20"/>
      <c r="CX500" s="20"/>
      <c r="CY500" s="20"/>
      <c r="CZ500" s="20"/>
      <c r="DA500" s="20"/>
      <c r="DB500" s="20"/>
      <c r="DC500" s="20"/>
      <c r="DD500" s="20"/>
      <c r="DE500" s="20"/>
      <c r="DF500" s="20"/>
      <c r="DG500" s="20"/>
      <c r="DH500" s="20"/>
      <c r="DI500" s="20"/>
      <c r="DJ500" s="20"/>
      <c r="DK500" s="20"/>
      <c r="DL500" s="20"/>
      <c r="DM500" s="20"/>
      <c r="DN500" s="20"/>
      <c r="DO500" s="20"/>
      <c r="DP500" s="20"/>
      <c r="DQ500" s="20"/>
      <c r="DR500" s="20"/>
      <c r="DS500" s="20"/>
      <c r="DT500" s="20"/>
      <c r="DU500" s="20"/>
      <c r="DV500" s="20"/>
      <c r="DW500" s="20"/>
      <c r="DX500" s="20"/>
      <c r="DY500" s="20"/>
      <c r="DZ500" s="20"/>
      <c r="EA500" s="20"/>
      <c r="EB500" s="20"/>
      <c r="EC500" s="20"/>
      <c r="ED500" s="20"/>
      <c r="EE500" s="20"/>
      <c r="EF500" s="20"/>
      <c r="EG500" s="20"/>
      <c r="EH500" s="20"/>
      <c r="EI500" s="20"/>
      <c r="EJ500" s="20"/>
      <c r="EK500" s="20"/>
      <c r="EL500" s="20"/>
      <c r="EM500" s="20"/>
      <c r="EN500" s="20"/>
      <c r="EO500" s="20"/>
      <c r="EP500" s="20"/>
      <c r="EQ500" s="20"/>
      <c r="ER500" s="20"/>
      <c r="ES500" s="20"/>
      <c r="ET500" s="20"/>
      <c r="EU500" s="20"/>
      <c r="EV500" s="20"/>
      <c r="EW500" s="20"/>
      <c r="EX500" s="20"/>
      <c r="EY500" s="20"/>
      <c r="EZ500" s="20"/>
      <c r="FA500" s="20"/>
      <c r="FB500" s="20"/>
      <c r="FC500" s="20"/>
      <c r="FD500" s="20"/>
      <c r="FE500" s="20"/>
      <c r="FF500" s="20"/>
      <c r="FG500" s="20"/>
      <c r="FH500" s="20"/>
      <c r="FI500" s="20"/>
      <c r="FJ500" s="20"/>
      <c r="FK500" s="20"/>
      <c r="FL500" s="20"/>
      <c r="FM500" s="20"/>
      <c r="FN500" s="20"/>
      <c r="FO500" s="20"/>
      <c r="FP500" s="20"/>
      <c r="FQ500" s="20"/>
      <c r="FR500" s="20"/>
      <c r="FS500" s="20"/>
      <c r="FT500" s="20"/>
      <c r="FU500" s="20"/>
      <c r="FV500" s="20"/>
      <c r="FW500" s="20"/>
      <c r="FX500" s="20"/>
      <c r="FY500" s="20"/>
      <c r="FZ500" s="20"/>
      <c r="GA500" s="20"/>
      <c r="GB500" s="20"/>
      <c r="GC500" s="20"/>
      <c r="GD500" s="20"/>
      <c r="GE500" s="20"/>
      <c r="GF500" s="20"/>
      <c r="GG500" s="20"/>
      <c r="GH500" s="20"/>
      <c r="GI500" s="20"/>
      <c r="GJ500" s="20"/>
      <c r="GK500" s="20"/>
      <c r="GL500" s="20"/>
      <c r="GM500" s="20">
        <v>0.41</v>
      </c>
      <c r="GN500" s="20"/>
      <c r="GO500" s="20"/>
      <c r="GP500" s="20"/>
      <c r="GQ500" s="20"/>
      <c r="GR500" s="20"/>
      <c r="GS500" s="20"/>
      <c r="GT500" s="20"/>
      <c r="GU500" s="20"/>
      <c r="GV500" s="20"/>
      <c r="GW500" s="20"/>
      <c r="GX500" s="20"/>
      <c r="GY500" s="20"/>
      <c r="GZ500" s="20"/>
      <c r="HA500" s="20"/>
      <c r="HB500" s="20"/>
      <c r="HC500" s="20"/>
      <c r="HD500" s="20"/>
      <c r="HE500" s="20"/>
      <c r="HF500" s="20"/>
      <c r="HG500" s="20"/>
      <c r="HH500" s="20"/>
      <c r="HI500" s="20"/>
      <c r="HJ500" s="20"/>
      <c r="HK500" s="20"/>
      <c r="HL500" s="20"/>
      <c r="HM500" s="20"/>
      <c r="HN500" s="20"/>
      <c r="HO500" s="20"/>
      <c r="HP500" s="20"/>
      <c r="HQ500" s="20"/>
      <c r="HR500" s="20"/>
      <c r="HS500" s="20"/>
      <c r="HT500" s="20"/>
      <c r="HU500" s="20"/>
      <c r="HV500" s="20"/>
      <c r="HW500" s="20"/>
      <c r="HX500" s="20">
        <v>0.41</v>
      </c>
      <c r="HY500" s="20"/>
      <c r="HZ500" s="20"/>
      <c r="IA500" s="20"/>
      <c r="IB500" s="20"/>
      <c r="IC500" s="20"/>
      <c r="ID500" s="20"/>
      <c r="IE500" s="20"/>
      <c r="IF500" s="20"/>
      <c r="IG500" s="20"/>
      <c r="IH500" s="20"/>
      <c r="II500" s="20"/>
      <c r="IJ500" s="20"/>
      <c r="IK500" s="20"/>
      <c r="IL500" s="20"/>
      <c r="IM500" s="20"/>
      <c r="IN500" s="20"/>
      <c r="IO500" s="20"/>
      <c r="IP500" s="20"/>
      <c r="IQ500" s="20"/>
      <c r="IR500" s="20"/>
      <c r="IS500" s="20"/>
      <c r="IT500" s="20"/>
      <c r="IU500" s="20"/>
    </row>
    <row r="501" spans="1:255" x14ac:dyDescent="0.2">
      <c r="A501" s="71"/>
      <c r="B501" s="72"/>
      <c r="C501" s="72" t="s">
        <v>612</v>
      </c>
      <c r="D501" s="73"/>
      <c r="E501" s="74"/>
      <c r="F501" s="75">
        <v>2.39</v>
      </c>
      <c r="G501" s="76"/>
      <c r="H501" s="75">
        <v>2.39</v>
      </c>
      <c r="I501" s="75">
        <v>7.46</v>
      </c>
      <c r="J501" s="77">
        <v>9.11</v>
      </c>
      <c r="K501" s="78">
        <v>68</v>
      </c>
      <c r="O501" s="20"/>
      <c r="P501" s="20"/>
      <c r="Q501" s="20"/>
      <c r="R501" s="20"/>
      <c r="S501" s="20"/>
      <c r="T501" s="20">
        <v>7.46</v>
      </c>
      <c r="U501" s="20">
        <v>68</v>
      </c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  <c r="BC501" s="20"/>
      <c r="BD501" s="20"/>
      <c r="BE501" s="20"/>
      <c r="BF501" s="20"/>
      <c r="BG501" s="20"/>
      <c r="BH501" s="20"/>
      <c r="BI501" s="20"/>
      <c r="BJ501" s="20"/>
      <c r="BK501" s="20"/>
      <c r="BL501" s="20"/>
      <c r="BM501" s="20"/>
      <c r="BN501" s="20"/>
      <c r="BO501" s="20"/>
      <c r="BP501" s="20"/>
      <c r="BQ501" s="20"/>
      <c r="BR501" s="20"/>
      <c r="BS501" s="20"/>
      <c r="BT501" s="20"/>
      <c r="BU501" s="20"/>
      <c r="BV501" s="20"/>
      <c r="BW501" s="20"/>
      <c r="BX501" s="20"/>
      <c r="BY501" s="20"/>
      <c r="BZ501" s="20"/>
      <c r="CA501" s="20"/>
      <c r="CB501" s="20"/>
      <c r="CC501" s="20"/>
      <c r="CD501" s="20"/>
      <c r="CE501" s="20"/>
      <c r="CF501" s="20"/>
      <c r="CG501" s="20"/>
      <c r="CH501" s="20"/>
      <c r="CI501" s="20"/>
      <c r="CJ501" s="20"/>
      <c r="CK501" s="20"/>
      <c r="CL501" s="20"/>
      <c r="CM501" s="20"/>
      <c r="CN501" s="20"/>
      <c r="CO501" s="20"/>
      <c r="CP501" s="20"/>
      <c r="CQ501" s="20"/>
      <c r="CR501" s="20"/>
      <c r="CS501" s="20"/>
      <c r="CT501" s="20"/>
      <c r="CU501" s="20"/>
      <c r="CV501" s="20">
        <v>1</v>
      </c>
      <c r="CW501" s="20"/>
      <c r="CX501" s="20"/>
      <c r="CY501" s="20"/>
      <c r="CZ501" s="20"/>
      <c r="DA501" s="20"/>
      <c r="DB501" s="20"/>
      <c r="DC501" s="20"/>
      <c r="DD501" s="20"/>
      <c r="DE501" s="20"/>
      <c r="DF501" s="20"/>
      <c r="DG501" s="20"/>
      <c r="DH501" s="20"/>
      <c r="DI501" s="20"/>
      <c r="DJ501" s="20"/>
      <c r="DK501" s="20">
        <v>7.46</v>
      </c>
      <c r="DL501" s="20"/>
      <c r="DM501" s="20">
        <v>68</v>
      </c>
      <c r="DN501" s="20"/>
      <c r="DO501" s="20"/>
      <c r="DP501" s="20"/>
      <c r="DQ501" s="20"/>
      <c r="DR501" s="20"/>
      <c r="DS501" s="20"/>
      <c r="DT501" s="20"/>
      <c r="DU501" s="20"/>
      <c r="DV501" s="20"/>
      <c r="DW501" s="20"/>
      <c r="DX501" s="20"/>
      <c r="DY501" s="20"/>
      <c r="DZ501" s="20"/>
      <c r="EA501" s="20"/>
      <c r="EB501" s="20"/>
      <c r="EC501" s="20"/>
      <c r="ED501" s="20"/>
      <c r="EE501" s="20"/>
      <c r="EF501" s="20"/>
      <c r="EG501" s="20"/>
      <c r="EH501" s="20"/>
      <c r="EI501" s="20"/>
      <c r="EJ501" s="20"/>
      <c r="EK501" s="20"/>
      <c r="EL501" s="20"/>
      <c r="EM501" s="20"/>
      <c r="EN501" s="20"/>
      <c r="EO501" s="20"/>
      <c r="EP501" s="20"/>
      <c r="EQ501" s="20"/>
      <c r="ER501" s="20"/>
      <c r="ES501" s="20"/>
      <c r="ET501" s="20"/>
      <c r="EU501" s="20"/>
      <c r="EV501" s="20"/>
      <c r="EW501" s="20"/>
      <c r="EX501" s="20"/>
      <c r="EY501" s="20"/>
      <c r="EZ501" s="20"/>
      <c r="FA501" s="20"/>
      <c r="FB501" s="20"/>
      <c r="FC501" s="20"/>
      <c r="FD501" s="20"/>
      <c r="FE501" s="20"/>
      <c r="FF501" s="20"/>
      <c r="FG501" s="20"/>
      <c r="FH501" s="20"/>
      <c r="FI501" s="20"/>
      <c r="FJ501" s="20"/>
      <c r="FK501" s="20"/>
      <c r="FL501" s="20"/>
      <c r="FM501" s="20"/>
      <c r="FN501" s="20"/>
      <c r="FO501" s="20"/>
      <c r="FP501" s="20"/>
      <c r="FQ501" s="20"/>
      <c r="FR501" s="20"/>
      <c r="FS501" s="20"/>
      <c r="FT501" s="20"/>
      <c r="FU501" s="20"/>
      <c r="FV501" s="20"/>
      <c r="FW501" s="20"/>
      <c r="FX501" s="20"/>
      <c r="FY501" s="20"/>
      <c r="FZ501" s="20"/>
      <c r="GA501" s="20"/>
      <c r="GB501" s="20"/>
      <c r="GC501" s="20"/>
      <c r="GD501" s="20"/>
      <c r="GE501" s="20"/>
      <c r="GF501" s="20"/>
      <c r="GG501" s="20"/>
      <c r="GH501" s="20"/>
      <c r="GI501" s="20"/>
      <c r="GJ501" s="20">
        <v>7.46</v>
      </c>
      <c r="GK501" s="20"/>
      <c r="GL501" s="20"/>
      <c r="GM501" s="20"/>
      <c r="GN501" s="20">
        <v>7.46</v>
      </c>
      <c r="GO501" s="20"/>
      <c r="GP501" s="20">
        <v>7.46</v>
      </c>
      <c r="GQ501" s="20">
        <v>7.46</v>
      </c>
      <c r="GR501" s="20"/>
      <c r="GS501" s="20">
        <v>7.46</v>
      </c>
      <c r="GT501" s="20"/>
      <c r="GU501" s="20"/>
      <c r="GV501" s="20"/>
      <c r="GW501" s="20">
        <v>0</v>
      </c>
      <c r="GX501" s="20">
        <v>0</v>
      </c>
      <c r="GY501" s="20"/>
      <c r="GZ501" s="20"/>
      <c r="HA501" s="20"/>
      <c r="HB501" s="20">
        <v>7.46</v>
      </c>
      <c r="HC501" s="20"/>
      <c r="HD501" s="20"/>
      <c r="HE501" s="20"/>
      <c r="HF501" s="20">
        <v>7.46</v>
      </c>
      <c r="HG501" s="20"/>
      <c r="HH501" s="20"/>
      <c r="HI501" s="20"/>
      <c r="HJ501" s="20"/>
      <c r="HK501" s="20"/>
      <c r="HL501" s="20">
        <v>7.46</v>
      </c>
      <c r="HM501" s="20"/>
      <c r="HN501" s="20">
        <v>7.46</v>
      </c>
      <c r="HO501" s="20"/>
      <c r="HP501" s="20"/>
      <c r="HQ501" s="20"/>
      <c r="HR501" s="20"/>
      <c r="HS501" s="20"/>
      <c r="HT501" s="20"/>
      <c r="HU501" s="20"/>
      <c r="HV501" s="20"/>
      <c r="HW501" s="20"/>
      <c r="HX501" s="20"/>
      <c r="HY501" s="20"/>
      <c r="HZ501" s="20"/>
      <c r="IA501" s="20"/>
      <c r="IB501" s="20"/>
      <c r="IC501" s="20"/>
      <c r="ID501" s="20"/>
      <c r="IE501" s="20"/>
      <c r="IF501" s="20"/>
      <c r="IG501" s="20"/>
      <c r="IH501" s="20"/>
      <c r="II501" s="20"/>
      <c r="IJ501" s="20"/>
      <c r="IK501" s="20"/>
      <c r="IL501" s="20"/>
      <c r="IM501" s="20"/>
      <c r="IN501" s="20"/>
      <c r="IO501" s="20"/>
      <c r="IP501" s="20"/>
      <c r="IQ501" s="20"/>
      <c r="IR501" s="20"/>
      <c r="IS501" s="20"/>
      <c r="IT501" s="20"/>
      <c r="IU501" s="20"/>
    </row>
    <row r="502" spans="1:255" x14ac:dyDescent="0.2">
      <c r="A502" s="79"/>
      <c r="B502" s="80"/>
      <c r="C502" s="80" t="s">
        <v>613</v>
      </c>
      <c r="D502" s="81"/>
      <c r="E502" s="82">
        <v>121</v>
      </c>
      <c r="F502" s="83" t="s">
        <v>614</v>
      </c>
      <c r="G502" s="84"/>
      <c r="H502" s="85">
        <v>64.010000000000005</v>
      </c>
      <c r="I502" s="85">
        <v>199.71</v>
      </c>
      <c r="J502" s="87">
        <v>1.21</v>
      </c>
      <c r="K502" s="86">
        <v>6668</v>
      </c>
      <c r="O502" s="20"/>
      <c r="P502" s="20"/>
      <c r="Q502" s="20"/>
      <c r="R502" s="20"/>
      <c r="S502" s="20"/>
      <c r="T502" s="20">
        <v>199.71</v>
      </c>
      <c r="U502" s="20">
        <v>6668</v>
      </c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  <c r="BG502" s="20"/>
      <c r="BH502" s="20"/>
      <c r="BI502" s="20"/>
      <c r="BJ502" s="20"/>
      <c r="BK502" s="20"/>
      <c r="BL502" s="20"/>
      <c r="BM502" s="20"/>
      <c r="BN502" s="20"/>
      <c r="BO502" s="20"/>
      <c r="BP502" s="20"/>
      <c r="BQ502" s="20"/>
      <c r="BR502" s="20"/>
      <c r="BS502" s="20"/>
      <c r="BT502" s="20"/>
      <c r="BU502" s="20"/>
      <c r="BV502" s="20"/>
      <c r="BW502" s="20"/>
      <c r="BX502" s="20"/>
      <c r="BY502" s="20"/>
      <c r="BZ502" s="20"/>
      <c r="CA502" s="20"/>
      <c r="CB502" s="20"/>
      <c r="CC502" s="20"/>
      <c r="CD502" s="20"/>
      <c r="CE502" s="20"/>
      <c r="CF502" s="20"/>
      <c r="CG502" s="20"/>
      <c r="CH502" s="20"/>
      <c r="CI502" s="20"/>
      <c r="CJ502" s="20"/>
      <c r="CK502" s="20"/>
      <c r="CL502" s="20"/>
      <c r="CM502" s="20"/>
      <c r="CN502" s="20"/>
      <c r="CO502" s="20"/>
      <c r="CP502" s="20"/>
      <c r="CQ502" s="20"/>
      <c r="CR502" s="20"/>
      <c r="CS502" s="20"/>
      <c r="CT502" s="20"/>
      <c r="CU502" s="20"/>
      <c r="CV502" s="20">
        <v>1</v>
      </c>
      <c r="CW502" s="20"/>
      <c r="CX502" s="20"/>
      <c r="CY502" s="20"/>
      <c r="CZ502" s="20"/>
      <c r="DA502" s="20"/>
      <c r="DB502" s="20"/>
      <c r="DC502" s="20"/>
      <c r="DD502" s="20"/>
      <c r="DE502" s="20"/>
      <c r="DF502" s="20"/>
      <c r="DG502" s="20"/>
      <c r="DH502" s="20"/>
      <c r="DI502" s="20"/>
      <c r="DJ502" s="20"/>
      <c r="DK502" s="20"/>
      <c r="DL502" s="20"/>
      <c r="DM502" s="20"/>
      <c r="DN502" s="20"/>
      <c r="DO502" s="20"/>
      <c r="DP502" s="20"/>
      <c r="DQ502" s="20">
        <v>199.71</v>
      </c>
      <c r="DR502" s="20"/>
      <c r="DS502" s="20">
        <v>6668</v>
      </c>
      <c r="DT502" s="20"/>
      <c r="DU502" s="20"/>
      <c r="DV502" s="20"/>
      <c r="DW502" s="20"/>
      <c r="DX502" s="20"/>
      <c r="DY502" s="20"/>
      <c r="DZ502" s="20"/>
      <c r="EA502" s="20"/>
      <c r="EB502" s="20"/>
      <c r="EC502" s="20"/>
      <c r="ED502" s="20"/>
      <c r="EE502" s="20"/>
      <c r="EF502" s="20"/>
      <c r="EG502" s="20"/>
      <c r="EH502" s="20"/>
      <c r="EI502" s="20"/>
      <c r="EJ502" s="20"/>
      <c r="EK502" s="20"/>
      <c r="EL502" s="20"/>
      <c r="EM502" s="20"/>
      <c r="EN502" s="20"/>
      <c r="EO502" s="20"/>
      <c r="EP502" s="20"/>
      <c r="EQ502" s="20"/>
      <c r="ER502" s="20"/>
      <c r="ES502" s="20"/>
      <c r="ET502" s="20"/>
      <c r="EU502" s="20"/>
      <c r="EV502" s="20"/>
      <c r="EW502" s="20"/>
      <c r="EX502" s="20"/>
      <c r="EY502" s="20"/>
      <c r="EZ502" s="20"/>
      <c r="FA502" s="20"/>
      <c r="FB502" s="20"/>
      <c r="FC502" s="20"/>
      <c r="FD502" s="20"/>
      <c r="FE502" s="20"/>
      <c r="FF502" s="20"/>
      <c r="FG502" s="20"/>
      <c r="FH502" s="20"/>
      <c r="FI502" s="20"/>
      <c r="FJ502" s="20"/>
      <c r="FK502" s="20"/>
      <c r="FL502" s="20"/>
      <c r="FM502" s="20"/>
      <c r="FN502" s="20"/>
      <c r="FO502" s="20"/>
      <c r="FP502" s="20"/>
      <c r="FQ502" s="20"/>
      <c r="FR502" s="20"/>
      <c r="FS502" s="20"/>
      <c r="FT502" s="20"/>
      <c r="FU502" s="20"/>
      <c r="FV502" s="20"/>
      <c r="FW502" s="20"/>
      <c r="FX502" s="20"/>
      <c r="FY502" s="20"/>
      <c r="FZ502" s="20"/>
      <c r="GA502" s="20"/>
      <c r="GB502" s="20"/>
      <c r="GC502" s="20"/>
      <c r="GD502" s="20"/>
      <c r="GE502" s="20"/>
      <c r="GF502" s="20"/>
      <c r="GG502" s="20"/>
      <c r="GH502" s="20"/>
      <c r="GI502" s="20"/>
      <c r="GJ502" s="20"/>
      <c r="GK502" s="20"/>
      <c r="GL502" s="20"/>
      <c r="GM502" s="20"/>
      <c r="GN502" s="20"/>
      <c r="GO502" s="20"/>
      <c r="GP502" s="20"/>
      <c r="GQ502" s="20"/>
      <c r="GR502" s="20"/>
      <c r="GS502" s="20"/>
      <c r="GT502" s="20"/>
      <c r="GU502" s="20"/>
      <c r="GV502" s="20"/>
      <c r="GW502" s="20"/>
      <c r="GX502" s="20"/>
      <c r="GY502" s="20">
        <v>199.71</v>
      </c>
      <c r="GZ502" s="20"/>
      <c r="HA502" s="20"/>
      <c r="HB502" s="20">
        <v>199.71</v>
      </c>
      <c r="HC502" s="20"/>
      <c r="HD502" s="20"/>
      <c r="HE502" s="20"/>
      <c r="HF502" s="20">
        <v>199.71</v>
      </c>
      <c r="HG502" s="20"/>
      <c r="HH502" s="20"/>
      <c r="HI502" s="20"/>
      <c r="HJ502" s="20"/>
      <c r="HK502" s="20"/>
      <c r="HL502" s="20">
        <v>199.71</v>
      </c>
      <c r="HM502" s="20"/>
      <c r="HN502" s="20">
        <v>199.71</v>
      </c>
      <c r="HO502" s="20"/>
      <c r="HP502" s="20"/>
      <c r="HQ502" s="20"/>
      <c r="HR502" s="20"/>
      <c r="HS502" s="20"/>
      <c r="HT502" s="20"/>
      <c r="HU502" s="20"/>
      <c r="HV502" s="20"/>
      <c r="HW502" s="20"/>
      <c r="HX502" s="20"/>
      <c r="HY502" s="20"/>
      <c r="HZ502" s="20"/>
      <c r="IA502" s="20"/>
      <c r="IB502" s="20"/>
      <c r="IC502" s="20"/>
      <c r="ID502" s="20"/>
      <c r="IE502" s="20"/>
      <c r="IF502" s="20"/>
      <c r="IG502" s="20"/>
      <c r="IH502" s="20"/>
      <c r="II502" s="20"/>
      <c r="IJ502" s="20"/>
      <c r="IK502" s="20"/>
      <c r="IL502" s="20"/>
      <c r="IM502" s="20"/>
      <c r="IN502" s="20"/>
      <c r="IO502" s="20"/>
      <c r="IP502" s="20"/>
      <c r="IQ502" s="20"/>
      <c r="IR502" s="20"/>
      <c r="IS502" s="20"/>
      <c r="IT502" s="20"/>
      <c r="IU502" s="20"/>
    </row>
    <row r="503" spans="1:255" x14ac:dyDescent="0.2">
      <c r="A503" s="79"/>
      <c r="B503" s="80"/>
      <c r="C503" s="80" t="s">
        <v>615</v>
      </c>
      <c r="D503" s="81"/>
      <c r="E503" s="82">
        <v>72</v>
      </c>
      <c r="F503" s="83" t="s">
        <v>614</v>
      </c>
      <c r="G503" s="84"/>
      <c r="H503" s="85">
        <v>38.090000000000003</v>
      </c>
      <c r="I503" s="85">
        <v>118.84</v>
      </c>
      <c r="J503" s="87">
        <v>0.72</v>
      </c>
      <c r="K503" s="86">
        <v>3968</v>
      </c>
      <c r="O503" s="20"/>
      <c r="P503" s="20"/>
      <c r="Q503" s="20"/>
      <c r="R503" s="20"/>
      <c r="S503" s="20"/>
      <c r="T503" s="20">
        <v>118.84</v>
      </c>
      <c r="U503" s="20">
        <v>3968</v>
      </c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  <c r="BC503" s="20"/>
      <c r="BD503" s="20"/>
      <c r="BE503" s="20"/>
      <c r="BF503" s="20"/>
      <c r="BG503" s="20"/>
      <c r="BH503" s="20"/>
      <c r="BI503" s="20"/>
      <c r="BJ503" s="20"/>
      <c r="BK503" s="20"/>
      <c r="BL503" s="20"/>
      <c r="BM503" s="20"/>
      <c r="BN503" s="20"/>
      <c r="BO503" s="20"/>
      <c r="BP503" s="20"/>
      <c r="BQ503" s="20"/>
      <c r="BR503" s="20"/>
      <c r="BS503" s="20"/>
      <c r="BT503" s="20"/>
      <c r="BU503" s="20"/>
      <c r="BV503" s="20"/>
      <c r="BW503" s="20"/>
      <c r="BX503" s="20"/>
      <c r="BY503" s="20"/>
      <c r="BZ503" s="20"/>
      <c r="CA503" s="20"/>
      <c r="CB503" s="20"/>
      <c r="CC503" s="20"/>
      <c r="CD503" s="20"/>
      <c r="CE503" s="20"/>
      <c r="CF503" s="20"/>
      <c r="CG503" s="20"/>
      <c r="CH503" s="20"/>
      <c r="CI503" s="20"/>
      <c r="CJ503" s="20"/>
      <c r="CK503" s="20"/>
      <c r="CL503" s="20"/>
      <c r="CM503" s="20"/>
      <c r="CN503" s="20"/>
      <c r="CO503" s="20"/>
      <c r="CP503" s="20"/>
      <c r="CQ503" s="20"/>
      <c r="CR503" s="20"/>
      <c r="CS503" s="20"/>
      <c r="CT503" s="20"/>
      <c r="CU503" s="20"/>
      <c r="CV503" s="20">
        <v>1</v>
      </c>
      <c r="CW503" s="20"/>
      <c r="CX503" s="20"/>
      <c r="CY503" s="20"/>
      <c r="CZ503" s="20"/>
      <c r="DA503" s="20"/>
      <c r="DB503" s="20"/>
      <c r="DC503" s="20"/>
      <c r="DD503" s="20"/>
      <c r="DE503" s="20"/>
      <c r="DF503" s="20"/>
      <c r="DG503" s="20"/>
      <c r="DH503" s="20"/>
      <c r="DI503" s="20"/>
      <c r="DJ503" s="20"/>
      <c r="DK503" s="20"/>
      <c r="DL503" s="20"/>
      <c r="DM503" s="20"/>
      <c r="DN503" s="20"/>
      <c r="DO503" s="20"/>
      <c r="DP503" s="20"/>
      <c r="DQ503" s="20">
        <v>118.84</v>
      </c>
      <c r="DR503" s="20"/>
      <c r="DS503" s="20">
        <v>3968</v>
      </c>
      <c r="DT503" s="20"/>
      <c r="DU503" s="20"/>
      <c r="DV503" s="20"/>
      <c r="DW503" s="20"/>
      <c r="DX503" s="20"/>
      <c r="DY503" s="20"/>
      <c r="DZ503" s="20"/>
      <c r="EA503" s="20"/>
      <c r="EB503" s="20"/>
      <c r="EC503" s="20"/>
      <c r="ED503" s="20"/>
      <c r="EE503" s="20"/>
      <c r="EF503" s="20"/>
      <c r="EG503" s="20"/>
      <c r="EH503" s="20"/>
      <c r="EI503" s="20"/>
      <c r="EJ503" s="20"/>
      <c r="EK503" s="20"/>
      <c r="EL503" s="20"/>
      <c r="EM503" s="20"/>
      <c r="EN503" s="20"/>
      <c r="EO503" s="20"/>
      <c r="EP503" s="20"/>
      <c r="EQ503" s="20"/>
      <c r="ER503" s="20"/>
      <c r="ES503" s="20"/>
      <c r="ET503" s="20"/>
      <c r="EU503" s="20"/>
      <c r="EV503" s="20"/>
      <c r="EW503" s="20"/>
      <c r="EX503" s="20"/>
      <c r="EY503" s="20"/>
      <c r="EZ503" s="20"/>
      <c r="FA503" s="20"/>
      <c r="FB503" s="20"/>
      <c r="FC503" s="20"/>
      <c r="FD503" s="20"/>
      <c r="FE503" s="20"/>
      <c r="FF503" s="20"/>
      <c r="FG503" s="20"/>
      <c r="FH503" s="20"/>
      <c r="FI503" s="20"/>
      <c r="FJ503" s="20"/>
      <c r="FK503" s="20"/>
      <c r="FL503" s="20"/>
      <c r="FM503" s="20"/>
      <c r="FN503" s="20"/>
      <c r="FO503" s="20"/>
      <c r="FP503" s="20"/>
      <c r="FQ503" s="20"/>
      <c r="FR503" s="20"/>
      <c r="FS503" s="20"/>
      <c r="FT503" s="20"/>
      <c r="FU503" s="20"/>
      <c r="FV503" s="20"/>
      <c r="FW503" s="20"/>
      <c r="FX503" s="20"/>
      <c r="FY503" s="20"/>
      <c r="FZ503" s="20"/>
      <c r="GA503" s="20"/>
      <c r="GB503" s="20"/>
      <c r="GC503" s="20"/>
      <c r="GD503" s="20"/>
      <c r="GE503" s="20"/>
      <c r="GF503" s="20"/>
      <c r="GG503" s="20"/>
      <c r="GH503" s="20"/>
      <c r="GI503" s="20"/>
      <c r="GJ503" s="20"/>
      <c r="GK503" s="20"/>
      <c r="GL503" s="20"/>
      <c r="GM503" s="20"/>
      <c r="GN503" s="20"/>
      <c r="GO503" s="20"/>
      <c r="GP503" s="20"/>
      <c r="GQ503" s="20"/>
      <c r="GR503" s="20"/>
      <c r="GS503" s="20"/>
      <c r="GT503" s="20"/>
      <c r="GU503" s="20"/>
      <c r="GV503" s="20"/>
      <c r="GW503" s="20"/>
      <c r="GX503" s="20"/>
      <c r="GY503" s="20"/>
      <c r="GZ503" s="20">
        <v>118.84</v>
      </c>
      <c r="HA503" s="20"/>
      <c r="HB503" s="20">
        <v>118.84</v>
      </c>
      <c r="HC503" s="20"/>
      <c r="HD503" s="20"/>
      <c r="HE503" s="20"/>
      <c r="HF503" s="20">
        <v>118.84</v>
      </c>
      <c r="HG503" s="20"/>
      <c r="HH503" s="20"/>
      <c r="HI503" s="20"/>
      <c r="HJ503" s="20"/>
      <c r="HK503" s="20"/>
      <c r="HL503" s="20">
        <v>118.84</v>
      </c>
      <c r="HM503" s="20"/>
      <c r="HN503" s="20">
        <v>118.84</v>
      </c>
      <c r="HO503" s="20"/>
      <c r="HP503" s="20"/>
      <c r="HQ503" s="20"/>
      <c r="HR503" s="20"/>
      <c r="HS503" s="20"/>
      <c r="HT503" s="20"/>
      <c r="HU503" s="20"/>
      <c r="HV503" s="20"/>
      <c r="HW503" s="20"/>
      <c r="HX503" s="20"/>
      <c r="HY503" s="20"/>
      <c r="HZ503" s="20"/>
      <c r="IA503" s="20"/>
      <c r="IB503" s="20"/>
      <c r="IC503" s="20"/>
      <c r="ID503" s="20"/>
      <c r="IE503" s="20"/>
      <c r="IF503" s="20"/>
      <c r="IG503" s="20"/>
      <c r="IH503" s="20"/>
      <c r="II503" s="20"/>
      <c r="IJ503" s="20"/>
      <c r="IK503" s="20"/>
      <c r="IL503" s="20"/>
      <c r="IM503" s="20"/>
      <c r="IN503" s="20"/>
      <c r="IO503" s="20"/>
      <c r="IP503" s="20"/>
      <c r="IQ503" s="20"/>
      <c r="IR503" s="20"/>
      <c r="IS503" s="20"/>
      <c r="IT503" s="20"/>
      <c r="IU503" s="20"/>
    </row>
    <row r="504" spans="1:255" x14ac:dyDescent="0.2">
      <c r="A504" s="71"/>
      <c r="B504" s="72"/>
      <c r="C504" s="72" t="s">
        <v>616</v>
      </c>
      <c r="D504" s="73" t="s">
        <v>617</v>
      </c>
      <c r="E504" s="74">
        <v>5.75</v>
      </c>
      <c r="F504" s="75"/>
      <c r="G504" s="76" t="s">
        <v>78</v>
      </c>
      <c r="H504" s="75">
        <v>6.04</v>
      </c>
      <c r="I504" s="88">
        <v>18.837</v>
      </c>
      <c r="J504" s="77"/>
      <c r="K504" s="78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  <c r="BG504" s="20"/>
      <c r="BH504" s="20"/>
      <c r="BI504" s="20"/>
      <c r="BJ504" s="20"/>
      <c r="BK504" s="20"/>
      <c r="BL504" s="20"/>
      <c r="BM504" s="20"/>
      <c r="BN504" s="20"/>
      <c r="BO504" s="20"/>
      <c r="BP504" s="20"/>
      <c r="BQ504" s="20"/>
      <c r="BR504" s="20"/>
      <c r="BS504" s="20"/>
      <c r="BT504" s="20"/>
      <c r="BU504" s="20"/>
      <c r="BV504" s="20"/>
      <c r="BW504" s="20"/>
      <c r="BX504" s="20"/>
      <c r="BY504" s="20"/>
      <c r="BZ504" s="20"/>
      <c r="CA504" s="20"/>
      <c r="CB504" s="20"/>
      <c r="CC504" s="20"/>
      <c r="CD504" s="20"/>
      <c r="CE504" s="20"/>
      <c r="CF504" s="20"/>
      <c r="CG504" s="20"/>
      <c r="CH504" s="20"/>
      <c r="CI504" s="20"/>
      <c r="CJ504" s="20"/>
      <c r="CK504" s="20"/>
      <c r="CL504" s="20"/>
      <c r="CM504" s="20"/>
      <c r="CN504" s="20"/>
      <c r="CO504" s="20"/>
      <c r="CP504" s="20"/>
      <c r="CQ504" s="20"/>
      <c r="CR504" s="20"/>
      <c r="CS504" s="20"/>
      <c r="CT504" s="20"/>
      <c r="CU504" s="20"/>
      <c r="CV504" s="20"/>
      <c r="CW504" s="20"/>
      <c r="CX504" s="20"/>
      <c r="CY504" s="20"/>
      <c r="CZ504" s="20"/>
      <c r="DA504" s="20"/>
      <c r="DB504" s="20"/>
      <c r="DC504" s="20"/>
      <c r="DD504" s="20"/>
      <c r="DE504" s="20"/>
      <c r="DF504" s="20"/>
      <c r="DG504" s="20"/>
      <c r="DH504" s="20"/>
      <c r="DI504" s="20"/>
      <c r="DJ504" s="20"/>
      <c r="DK504" s="20"/>
      <c r="DL504" s="20"/>
      <c r="DM504" s="20"/>
      <c r="DN504" s="20"/>
      <c r="DO504" s="20"/>
      <c r="DP504" s="20"/>
      <c r="DQ504" s="20"/>
      <c r="DR504" s="20"/>
      <c r="DS504" s="20"/>
      <c r="DT504" s="20"/>
      <c r="DU504" s="20"/>
      <c r="DV504" s="20"/>
      <c r="DW504" s="20"/>
      <c r="DX504" s="20"/>
      <c r="DY504" s="20"/>
      <c r="DZ504" s="20"/>
      <c r="EA504" s="20"/>
      <c r="EB504" s="20"/>
      <c r="EC504" s="20"/>
      <c r="ED504" s="20"/>
      <c r="EE504" s="20"/>
      <c r="EF504" s="20"/>
      <c r="EG504" s="20"/>
      <c r="EH504" s="20"/>
      <c r="EI504" s="20"/>
      <c r="EJ504" s="20"/>
      <c r="EK504" s="20"/>
      <c r="EL504" s="20"/>
      <c r="EM504" s="20"/>
      <c r="EN504" s="20"/>
      <c r="EO504" s="20"/>
      <c r="EP504" s="20"/>
      <c r="EQ504" s="20"/>
      <c r="ER504" s="20"/>
      <c r="ES504" s="20"/>
      <c r="ET504" s="20"/>
      <c r="EU504" s="20"/>
      <c r="EV504" s="20"/>
      <c r="EW504" s="20"/>
      <c r="EX504" s="20"/>
      <c r="EY504" s="20"/>
      <c r="EZ504" s="20"/>
      <c r="FA504" s="20"/>
      <c r="FB504" s="20"/>
      <c r="FC504" s="20"/>
      <c r="FD504" s="20"/>
      <c r="FE504" s="20"/>
      <c r="FF504" s="20"/>
      <c r="FG504" s="20"/>
      <c r="FH504" s="20"/>
      <c r="FI504" s="20"/>
      <c r="FJ504" s="20"/>
      <c r="FK504" s="20"/>
      <c r="FL504" s="20"/>
      <c r="FM504" s="20"/>
      <c r="FN504" s="20"/>
      <c r="FO504" s="20"/>
      <c r="FP504" s="20"/>
      <c r="FQ504" s="20"/>
      <c r="FR504" s="20"/>
      <c r="FS504" s="20"/>
      <c r="FT504" s="20"/>
      <c r="FU504" s="20"/>
      <c r="FV504" s="20"/>
      <c r="FW504" s="20"/>
      <c r="FX504" s="20"/>
      <c r="FY504" s="20"/>
      <c r="FZ504" s="20"/>
      <c r="GA504" s="20"/>
      <c r="GB504" s="20"/>
      <c r="GC504" s="20"/>
      <c r="GD504" s="20"/>
      <c r="GE504" s="20"/>
      <c r="GF504" s="20"/>
      <c r="GG504" s="20"/>
      <c r="GH504" s="20"/>
      <c r="GI504" s="20"/>
      <c r="GJ504" s="20"/>
      <c r="GK504" s="20"/>
      <c r="GL504" s="20"/>
      <c r="GM504" s="20"/>
      <c r="GN504" s="20"/>
      <c r="GO504" s="20"/>
      <c r="GP504" s="20"/>
      <c r="GQ504" s="20"/>
      <c r="GR504" s="20"/>
      <c r="GS504" s="20"/>
      <c r="GT504" s="20"/>
      <c r="GU504" s="20"/>
      <c r="GV504" s="20"/>
      <c r="GW504" s="20"/>
      <c r="GX504" s="20"/>
      <c r="GY504" s="20"/>
      <c r="GZ504" s="20"/>
      <c r="HA504" s="20"/>
      <c r="HB504" s="20"/>
      <c r="HC504" s="20"/>
      <c r="HD504" s="20"/>
      <c r="HE504" s="20"/>
      <c r="HF504" s="20"/>
      <c r="HG504" s="20"/>
      <c r="HH504" s="20"/>
      <c r="HI504" s="20"/>
      <c r="HJ504" s="20"/>
      <c r="HK504" s="20"/>
      <c r="HL504" s="20"/>
      <c r="HM504" s="20"/>
      <c r="HN504" s="20"/>
      <c r="HO504" s="20"/>
      <c r="HP504" s="20"/>
      <c r="HQ504" s="20"/>
      <c r="HR504" s="20"/>
      <c r="HS504" s="20"/>
      <c r="HT504" s="20"/>
      <c r="HU504" s="20"/>
      <c r="HV504" s="20"/>
      <c r="HW504" s="20"/>
      <c r="HX504" s="20"/>
      <c r="HY504" s="20"/>
      <c r="HZ504" s="20"/>
      <c r="IA504" s="20"/>
      <c r="IB504" s="20"/>
      <c r="IC504" s="20"/>
      <c r="ID504" s="20"/>
      <c r="IE504" s="20"/>
      <c r="IF504" s="20"/>
      <c r="IG504" s="20"/>
      <c r="IH504" s="20"/>
      <c r="II504" s="20"/>
      <c r="IJ504" s="20"/>
      <c r="IK504" s="20"/>
      <c r="IL504" s="20"/>
      <c r="IM504" s="20"/>
      <c r="IN504" s="20"/>
      <c r="IO504" s="20"/>
      <c r="IP504" s="20"/>
      <c r="IQ504" s="20"/>
      <c r="IR504" s="20"/>
      <c r="IS504" s="20"/>
      <c r="IT504" s="20"/>
      <c r="IU504" s="20"/>
    </row>
    <row r="505" spans="1:255" x14ac:dyDescent="0.2">
      <c r="A505" s="133" t="s">
        <v>282</v>
      </c>
      <c r="B505" s="134" t="s">
        <v>35</v>
      </c>
      <c r="C505" s="135" t="s">
        <v>221</v>
      </c>
      <c r="D505" s="136" t="s">
        <v>23</v>
      </c>
      <c r="E505" s="137">
        <v>6</v>
      </c>
      <c r="F505" s="109">
        <v>8166.89</v>
      </c>
      <c r="G505" s="65"/>
      <c r="H505" s="109">
        <v>8166.89</v>
      </c>
      <c r="I505" s="138">
        <v>5378.81</v>
      </c>
      <c r="J505" s="66">
        <v>9.11</v>
      </c>
      <c r="K505" s="139">
        <v>49001</v>
      </c>
      <c r="L505" s="20"/>
      <c r="M505" s="20"/>
      <c r="N505" s="20"/>
      <c r="O505" s="20"/>
      <c r="P505" s="20"/>
      <c r="Q505" s="20"/>
      <c r="R505" s="20"/>
      <c r="S505" s="20"/>
      <c r="T505" s="20">
        <v>5378.81</v>
      </c>
      <c r="U505" s="20">
        <v>49001</v>
      </c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  <c r="BC505" s="20"/>
      <c r="BD505" s="20"/>
      <c r="BE505" s="20"/>
      <c r="BF505" s="20"/>
      <c r="BG505" s="20"/>
      <c r="BH505" s="20"/>
      <c r="BI505" s="20"/>
      <c r="BJ505" s="20"/>
      <c r="BK505" s="20"/>
      <c r="BL505" s="20"/>
      <c r="BM505" s="20"/>
      <c r="BN505" s="20"/>
      <c r="BO505" s="20"/>
      <c r="BP505" s="20"/>
      <c r="BQ505" s="20"/>
      <c r="BR505" s="20"/>
      <c r="BS505" s="20"/>
      <c r="BT505" s="20"/>
      <c r="BU505" s="20"/>
      <c r="BV505" s="20"/>
      <c r="BW505" s="20"/>
      <c r="BX505" s="20"/>
      <c r="BY505" s="20"/>
      <c r="BZ505" s="20"/>
      <c r="CA505" s="20"/>
      <c r="CB505" s="20"/>
      <c r="CC505" s="20"/>
      <c r="CD505" s="20"/>
      <c r="CE505" s="20"/>
      <c r="CF505" s="20"/>
      <c r="CG505" s="20"/>
      <c r="CH505" s="20"/>
      <c r="CI505" s="20"/>
      <c r="CJ505" s="20"/>
      <c r="CK505" s="20"/>
      <c r="CL505" s="20"/>
      <c r="CM505" s="20"/>
      <c r="CN505" s="20"/>
      <c r="CO505" s="20"/>
      <c r="CP505" s="20"/>
      <c r="CQ505" s="20"/>
      <c r="CR505" s="20"/>
      <c r="CS505" s="20"/>
      <c r="CT505" s="20"/>
      <c r="CU505" s="20"/>
      <c r="CV505" s="20">
        <v>1</v>
      </c>
      <c r="CW505" s="20"/>
      <c r="CX505" s="20"/>
      <c r="CY505" s="20"/>
      <c r="CZ505" s="20"/>
      <c r="DA505" s="20"/>
      <c r="DB505" s="20"/>
      <c r="DC505" s="20"/>
      <c r="DD505" s="20"/>
      <c r="DE505" s="20">
        <v>49001</v>
      </c>
      <c r="DF505" s="20"/>
      <c r="DG505" s="20"/>
      <c r="DH505" s="20"/>
      <c r="DI505" s="20"/>
      <c r="DJ505" s="20"/>
      <c r="DK505" s="20">
        <v>5378.81</v>
      </c>
      <c r="DL505" s="20"/>
      <c r="DM505" s="20">
        <v>49001</v>
      </c>
      <c r="DN505" s="20"/>
      <c r="DO505" s="20"/>
      <c r="DP505" s="20"/>
      <c r="DQ505" s="20"/>
      <c r="DR505" s="20"/>
      <c r="DS505" s="20"/>
      <c r="DT505" s="20"/>
      <c r="DU505" s="20"/>
      <c r="DV505" s="20"/>
      <c r="DW505" s="20"/>
      <c r="DX505" s="20"/>
      <c r="DY505" s="20"/>
      <c r="DZ505" s="20"/>
      <c r="EA505" s="20"/>
      <c r="EB505" s="20"/>
      <c r="EC505" s="20"/>
      <c r="ED505" s="20"/>
      <c r="EE505" s="20"/>
      <c r="EF505" s="20"/>
      <c r="EG505" s="20"/>
      <c r="EH505" s="20"/>
      <c r="EI505" s="20"/>
      <c r="EJ505" s="20"/>
      <c r="EK505" s="20"/>
      <c r="EL505" s="20"/>
      <c r="EM505" s="20"/>
      <c r="EN505" s="20"/>
      <c r="EO505" s="20"/>
      <c r="EP505" s="20"/>
      <c r="EQ505" s="20"/>
      <c r="ER505" s="20"/>
      <c r="ES505" s="20"/>
      <c r="ET505" s="20"/>
      <c r="EU505" s="20"/>
      <c r="EV505" s="20"/>
      <c r="EW505" s="20"/>
      <c r="EX505" s="20"/>
      <c r="EY505" s="20"/>
      <c r="EZ505" s="20"/>
      <c r="FA505" s="20"/>
      <c r="FB505" s="20"/>
      <c r="FC505" s="20"/>
      <c r="FD505" s="20"/>
      <c r="FE505" s="20"/>
      <c r="FF505" s="20"/>
      <c r="FG505" s="20"/>
      <c r="FH505" s="20"/>
      <c r="FI505" s="20"/>
      <c r="FJ505" s="20"/>
      <c r="FK505" s="20"/>
      <c r="FL505" s="20"/>
      <c r="FM505" s="20"/>
      <c r="FN505" s="20"/>
      <c r="FO505" s="20"/>
      <c r="FP505" s="20"/>
      <c r="FQ505" s="20"/>
      <c r="FR505" s="20"/>
      <c r="FS505" s="20"/>
      <c r="FT505" s="20"/>
      <c r="FU505" s="20"/>
      <c r="FV505" s="20"/>
      <c r="FW505" s="20"/>
      <c r="FX505" s="20"/>
      <c r="FY505" s="20"/>
      <c r="FZ505" s="20"/>
      <c r="GA505" s="20"/>
      <c r="GB505" s="20"/>
      <c r="GC505" s="20"/>
      <c r="GD505" s="20"/>
      <c r="GE505" s="20"/>
      <c r="GF505" s="20"/>
      <c r="GG505" s="20"/>
      <c r="GH505" s="20"/>
      <c r="GI505" s="20"/>
      <c r="GJ505" s="20">
        <v>5378.81</v>
      </c>
      <c r="GK505" s="20"/>
      <c r="GL505" s="20"/>
      <c r="GM505" s="20"/>
      <c r="GN505" s="20">
        <v>5378.81</v>
      </c>
      <c r="GO505" s="20"/>
      <c r="GP505" s="20">
        <v>5378.81</v>
      </c>
      <c r="GQ505" s="20">
        <v>5378.81</v>
      </c>
      <c r="GR505" s="20"/>
      <c r="GS505" s="20">
        <v>5378.81</v>
      </c>
      <c r="GT505" s="20"/>
      <c r="GU505" s="20"/>
      <c r="GV505" s="20"/>
      <c r="GW505" s="20"/>
      <c r="GX505" s="20"/>
      <c r="GY505" s="20"/>
      <c r="GZ505" s="20"/>
      <c r="HA505" s="20"/>
      <c r="HB505" s="20">
        <v>5378.81</v>
      </c>
      <c r="HC505" s="20"/>
      <c r="HD505" s="20"/>
      <c r="HE505" s="20"/>
      <c r="HF505" s="20">
        <v>5378.81</v>
      </c>
      <c r="HG505" s="20"/>
      <c r="HH505" s="20"/>
      <c r="HI505" s="20"/>
      <c r="HJ505" s="20"/>
      <c r="HK505" s="20"/>
      <c r="HL505" s="20">
        <v>5378.81</v>
      </c>
      <c r="HM505" s="20"/>
      <c r="HN505" s="20">
        <v>5378.81</v>
      </c>
      <c r="HO505" s="20"/>
      <c r="HP505" s="20"/>
      <c r="HQ505" s="20"/>
      <c r="HR505" s="20"/>
      <c r="HS505" s="20"/>
      <c r="HT505" s="20"/>
      <c r="HU505" s="20"/>
      <c r="HV505" s="20"/>
      <c r="HW505" s="20"/>
      <c r="HX505" s="20"/>
      <c r="HY505" s="20">
        <v>5378.81</v>
      </c>
      <c r="HZ505" s="20"/>
      <c r="IA505" s="20"/>
      <c r="IB505" s="20"/>
      <c r="IC505" s="20"/>
      <c r="ID505" s="20"/>
      <c r="IE505" s="20"/>
      <c r="IF505" s="20"/>
      <c r="IG505" s="20"/>
      <c r="IH505" s="20"/>
      <c r="II505" s="20"/>
      <c r="IJ505" s="20"/>
      <c r="IK505" s="20"/>
      <c r="IL505" s="20"/>
      <c r="IM505" s="20"/>
      <c r="IN505" s="20"/>
      <c r="IO505" s="20"/>
      <c r="IP505" s="20"/>
      <c r="IQ505" s="20"/>
      <c r="IR505" s="20"/>
      <c r="IS505" s="20"/>
      <c r="IT505" s="20"/>
      <c r="IU505" s="20"/>
    </row>
    <row r="506" spans="1:255" x14ac:dyDescent="0.2">
      <c r="A506" s="89"/>
      <c r="B506" s="103" t="s">
        <v>619</v>
      </c>
      <c r="C506" s="103" t="s">
        <v>708</v>
      </c>
      <c r="D506" s="29"/>
      <c r="E506" s="29"/>
      <c r="F506" s="29"/>
      <c r="G506" s="29"/>
      <c r="H506" s="29"/>
      <c r="I506" s="29"/>
      <c r="J506" s="29"/>
      <c r="K506" s="90"/>
    </row>
    <row r="507" spans="1:255" ht="13.5" thickBot="1" x14ac:dyDescent="0.25">
      <c r="A507" s="140"/>
      <c r="B507" s="141"/>
      <c r="C507" s="141" t="s">
        <v>632</v>
      </c>
      <c r="D507" s="141"/>
      <c r="E507" s="141"/>
      <c r="F507" s="141"/>
      <c r="G507" s="141"/>
      <c r="H507" s="191">
        <v>5386.27</v>
      </c>
      <c r="I507" s="192"/>
      <c r="J507" s="191">
        <v>49069</v>
      </c>
      <c r="K507" s="193"/>
      <c r="L507" s="132"/>
      <c r="M507" s="132"/>
      <c r="N507" s="132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  <c r="BC507" s="20"/>
      <c r="BD507" s="20"/>
      <c r="BE507" s="20"/>
      <c r="BF507" s="20"/>
      <c r="BG507" s="20"/>
      <c r="BH507" s="20"/>
      <c r="BI507" s="20"/>
      <c r="BJ507" s="20"/>
      <c r="BK507" s="20"/>
      <c r="BL507" s="20"/>
      <c r="BM507" s="20"/>
      <c r="BN507" s="20"/>
      <c r="BO507" s="20"/>
      <c r="BP507" s="20"/>
      <c r="BQ507" s="20"/>
      <c r="BR507" s="20"/>
      <c r="BS507" s="20"/>
      <c r="BT507" s="20"/>
      <c r="BU507" s="20"/>
      <c r="BV507" s="20"/>
      <c r="BW507" s="20"/>
      <c r="BX507" s="20"/>
      <c r="BY507" s="20"/>
      <c r="BZ507" s="20"/>
      <c r="CA507" s="20"/>
      <c r="CB507" s="20"/>
      <c r="CC507" s="20"/>
      <c r="CD507" s="20"/>
      <c r="CE507" s="20"/>
      <c r="CF507" s="20"/>
      <c r="CG507" s="20"/>
      <c r="CH507" s="20"/>
      <c r="CI507" s="20"/>
      <c r="CJ507" s="20"/>
      <c r="CK507" s="20"/>
      <c r="CL507" s="20"/>
      <c r="CM507" s="20"/>
      <c r="CN507" s="20"/>
      <c r="CO507" s="20"/>
      <c r="CP507" s="20"/>
      <c r="CQ507" s="20"/>
      <c r="CR507" s="20"/>
      <c r="CS507" s="20"/>
      <c r="CT507" s="20"/>
      <c r="CU507" s="20"/>
      <c r="CV507" s="20"/>
      <c r="CW507" s="20"/>
      <c r="CX507" s="20"/>
      <c r="CY507" s="20"/>
      <c r="CZ507" s="20"/>
      <c r="DA507" s="20"/>
      <c r="DB507" s="20"/>
      <c r="DC507" s="20"/>
      <c r="DD507" s="20"/>
      <c r="DE507" s="20"/>
      <c r="DF507" s="20"/>
      <c r="DG507" s="20"/>
      <c r="DH507" s="20"/>
      <c r="DI507" s="20"/>
      <c r="DJ507" s="20"/>
      <c r="DK507" s="20"/>
      <c r="DL507" s="20"/>
      <c r="DM507" s="20"/>
      <c r="DN507" s="20"/>
      <c r="DO507" s="20"/>
      <c r="DP507" s="20"/>
      <c r="DQ507" s="20"/>
      <c r="DR507" s="20"/>
      <c r="DS507" s="20"/>
      <c r="DT507" s="20"/>
      <c r="DU507" s="20"/>
      <c r="DV507" s="20"/>
      <c r="DW507" s="20"/>
      <c r="DX507" s="20"/>
      <c r="DY507" s="20"/>
      <c r="DZ507" s="20"/>
      <c r="EA507" s="20"/>
      <c r="EB507" s="20"/>
      <c r="EC507" s="20"/>
      <c r="ED507" s="20"/>
      <c r="EE507" s="20"/>
      <c r="EF507" s="20"/>
      <c r="EG507" s="20"/>
      <c r="EH507" s="20"/>
      <c r="EI507" s="20"/>
      <c r="EJ507" s="20"/>
      <c r="EK507" s="20"/>
      <c r="EL507" s="20"/>
      <c r="EM507" s="20"/>
      <c r="EN507" s="20"/>
      <c r="EO507" s="20"/>
      <c r="EP507" s="20"/>
      <c r="EQ507" s="20"/>
      <c r="ER507" s="20"/>
      <c r="ES507" s="20"/>
      <c r="ET507" s="20"/>
      <c r="EU507" s="20"/>
      <c r="EV507" s="20"/>
      <c r="EW507" s="20"/>
      <c r="EX507" s="20"/>
      <c r="EY507" s="20"/>
      <c r="EZ507" s="20"/>
      <c r="FA507" s="20"/>
      <c r="FB507" s="20"/>
      <c r="FC507" s="20"/>
      <c r="FD507" s="20"/>
      <c r="FE507" s="20"/>
      <c r="FF507" s="20"/>
      <c r="FG507" s="20"/>
      <c r="FH507" s="20"/>
      <c r="FI507" s="20"/>
      <c r="FJ507" s="20"/>
      <c r="FK507" s="20"/>
      <c r="FL507" s="20"/>
      <c r="FM507" s="20"/>
      <c r="FN507" s="20"/>
      <c r="FO507" s="20"/>
      <c r="FP507" s="20"/>
      <c r="FQ507" s="20"/>
      <c r="FR507" s="20"/>
      <c r="FS507" s="20"/>
      <c r="FT507" s="20"/>
      <c r="FU507" s="20"/>
      <c r="FV507" s="20"/>
      <c r="FW507" s="20"/>
      <c r="FX507" s="20"/>
      <c r="FY507" s="20"/>
      <c r="FZ507" s="20"/>
      <c r="GA507" s="20"/>
      <c r="GB507" s="20"/>
      <c r="GC507" s="20"/>
      <c r="GD507" s="20"/>
      <c r="GE507" s="20"/>
      <c r="GF507" s="20"/>
      <c r="GG507" s="20"/>
      <c r="GH507" s="20"/>
      <c r="GI507" s="20"/>
      <c r="GJ507" s="20"/>
      <c r="GK507" s="20"/>
      <c r="GL507" s="20"/>
      <c r="GM507" s="20"/>
      <c r="GN507" s="20"/>
      <c r="GO507" s="20"/>
      <c r="GP507" s="20"/>
      <c r="GQ507" s="20"/>
      <c r="GR507" s="20"/>
      <c r="GS507" s="20"/>
      <c r="GT507" s="20"/>
      <c r="GU507" s="20"/>
      <c r="GV507" s="20"/>
      <c r="GW507" s="20"/>
      <c r="GX507" s="20"/>
      <c r="GY507" s="20"/>
      <c r="GZ507" s="20"/>
      <c r="HA507" s="20"/>
      <c r="HB507" s="20"/>
      <c r="HC507" s="20"/>
      <c r="HD507" s="20"/>
      <c r="HE507" s="20"/>
      <c r="HF507" s="20"/>
      <c r="HG507" s="20"/>
      <c r="HH507" s="20"/>
      <c r="HI507" s="20"/>
      <c r="HJ507" s="20"/>
      <c r="HK507" s="20"/>
      <c r="HL507" s="20"/>
      <c r="HM507" s="20"/>
      <c r="HN507" s="20"/>
      <c r="HO507" s="20"/>
      <c r="HP507" s="20"/>
      <c r="HQ507" s="20"/>
      <c r="HR507" s="20"/>
      <c r="HS507" s="20"/>
      <c r="HT507" s="20"/>
      <c r="HU507" s="20"/>
      <c r="HV507" s="20"/>
      <c r="HW507" s="20"/>
      <c r="HX507" s="20"/>
      <c r="HY507" s="20"/>
      <c r="HZ507" s="20"/>
      <c r="IA507" s="20"/>
      <c r="IB507" s="20"/>
      <c r="IC507" s="20"/>
      <c r="ID507" s="20"/>
      <c r="IE507" s="20"/>
      <c r="IF507" s="20"/>
      <c r="IG507" s="20"/>
      <c r="IH507" s="20"/>
      <c r="II507" s="20"/>
      <c r="IJ507" s="20"/>
      <c r="IK507" s="20"/>
      <c r="IL507" s="20"/>
      <c r="IM507" s="20"/>
      <c r="IN507" s="20"/>
      <c r="IO507" s="20"/>
      <c r="IP507" s="20"/>
      <c r="IQ507" s="20"/>
      <c r="IR507" s="20"/>
      <c r="IS507" s="20"/>
      <c r="IT507" s="20"/>
      <c r="IU507" s="20"/>
    </row>
    <row r="508" spans="1:255" x14ac:dyDescent="0.2">
      <c r="A508" s="113"/>
      <c r="B508" s="112"/>
      <c r="C508" s="112" t="s">
        <v>622</v>
      </c>
      <c r="D508" s="112"/>
      <c r="E508" s="112"/>
      <c r="F508" s="112"/>
      <c r="G508" s="112"/>
      <c r="H508" s="185">
        <v>5871.64</v>
      </c>
      <c r="I508" s="186"/>
      <c r="J508" s="185">
        <v>65231</v>
      </c>
      <c r="K508" s="187"/>
      <c r="O508" s="20"/>
      <c r="P508" s="20"/>
      <c r="Q508" s="20"/>
      <c r="R508" s="20">
        <v>5871.64</v>
      </c>
      <c r="S508" s="20">
        <v>65231</v>
      </c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  <c r="BC508" s="20"/>
      <c r="BD508" s="20"/>
      <c r="BE508" s="20"/>
      <c r="BF508" s="20"/>
      <c r="BG508" s="20"/>
      <c r="BH508" s="20"/>
      <c r="BI508" s="20"/>
      <c r="BJ508" s="20"/>
      <c r="BK508" s="20"/>
      <c r="BL508" s="20"/>
      <c r="BM508" s="20"/>
      <c r="BN508" s="20"/>
      <c r="BO508" s="20"/>
      <c r="BP508" s="20"/>
      <c r="BQ508" s="20"/>
      <c r="BR508" s="20"/>
      <c r="BS508" s="20"/>
      <c r="BT508" s="20"/>
      <c r="BU508" s="20"/>
      <c r="BV508" s="20"/>
      <c r="BW508" s="20"/>
      <c r="BX508" s="20"/>
      <c r="BY508" s="20"/>
      <c r="BZ508" s="20"/>
      <c r="CA508" s="20"/>
      <c r="CB508" s="20"/>
      <c r="CC508" s="20"/>
      <c r="CD508" s="20"/>
      <c r="CE508" s="20"/>
      <c r="CF508" s="20"/>
      <c r="CG508" s="20"/>
      <c r="CH508" s="20"/>
      <c r="CI508" s="20"/>
      <c r="CJ508" s="20"/>
      <c r="CK508" s="20"/>
      <c r="CL508" s="20"/>
      <c r="CM508" s="20"/>
      <c r="CN508" s="20"/>
      <c r="CO508" s="20"/>
      <c r="CP508" s="20"/>
      <c r="CQ508" s="20"/>
      <c r="CR508" s="20"/>
      <c r="CS508" s="20"/>
      <c r="CT508" s="20"/>
      <c r="CU508" s="20"/>
      <c r="CV508" s="20"/>
      <c r="CW508" s="20"/>
      <c r="CX508" s="20"/>
      <c r="CY508" s="20"/>
      <c r="CZ508" s="20"/>
      <c r="DA508" s="20"/>
      <c r="DB508" s="20"/>
      <c r="DC508" s="20"/>
      <c r="DD508" s="20"/>
      <c r="DE508" s="20"/>
      <c r="DF508" s="20"/>
      <c r="DG508" s="20"/>
      <c r="DH508" s="20"/>
      <c r="DI508" s="20"/>
      <c r="DJ508" s="20"/>
      <c r="DK508" s="20"/>
      <c r="DL508" s="20"/>
      <c r="DM508" s="20"/>
      <c r="DN508" s="20"/>
      <c r="DO508" s="20"/>
      <c r="DP508" s="20"/>
      <c r="DQ508" s="20"/>
      <c r="DR508" s="20"/>
      <c r="DS508" s="20"/>
      <c r="DT508" s="20"/>
      <c r="DU508" s="20"/>
      <c r="DV508" s="20"/>
      <c r="DW508" s="20"/>
      <c r="DX508" s="20"/>
      <c r="DY508" s="20"/>
      <c r="DZ508" s="20"/>
      <c r="EA508" s="20"/>
      <c r="EB508" s="20"/>
      <c r="EC508" s="20"/>
      <c r="ED508" s="20"/>
      <c r="EE508" s="20"/>
      <c r="EF508" s="20"/>
      <c r="EG508" s="20"/>
      <c r="EH508" s="20"/>
      <c r="EI508" s="20"/>
      <c r="EJ508" s="20"/>
      <c r="EK508" s="20"/>
      <c r="EL508" s="20"/>
      <c r="EM508" s="20"/>
      <c r="EN508" s="20"/>
      <c r="EO508" s="20"/>
      <c r="EP508" s="20"/>
      <c r="EQ508" s="20"/>
      <c r="ER508" s="20"/>
      <c r="ES508" s="20"/>
      <c r="ET508" s="20"/>
      <c r="EU508" s="20"/>
      <c r="EV508" s="20"/>
      <c r="EW508" s="20"/>
      <c r="EX508" s="20"/>
      <c r="EY508" s="20"/>
      <c r="EZ508" s="20"/>
      <c r="FA508" s="20"/>
      <c r="FB508" s="20"/>
      <c r="FC508" s="20"/>
      <c r="FD508" s="20"/>
      <c r="FE508" s="20"/>
      <c r="FF508" s="20"/>
      <c r="FG508" s="20"/>
      <c r="FH508" s="20"/>
      <c r="FI508" s="20"/>
      <c r="FJ508" s="20"/>
      <c r="FK508" s="20"/>
      <c r="FL508" s="20"/>
      <c r="FM508" s="20"/>
      <c r="FN508" s="20"/>
      <c r="FO508" s="20"/>
      <c r="FP508" s="20"/>
      <c r="FQ508" s="20"/>
      <c r="FR508" s="20"/>
      <c r="FS508" s="20"/>
      <c r="FT508" s="20"/>
      <c r="FU508" s="20"/>
      <c r="FV508" s="20"/>
      <c r="FW508" s="20"/>
      <c r="FX508" s="20"/>
      <c r="FY508" s="20"/>
      <c r="FZ508" s="20"/>
      <c r="GA508" s="20"/>
      <c r="GB508" s="20"/>
      <c r="GC508" s="20"/>
      <c r="GD508" s="20"/>
      <c r="GE508" s="20"/>
      <c r="GF508" s="20"/>
      <c r="GG508" s="20"/>
      <c r="GH508" s="20"/>
      <c r="GI508" s="20"/>
      <c r="GJ508" s="20"/>
      <c r="GK508" s="20"/>
      <c r="GL508" s="20"/>
      <c r="GM508" s="20"/>
      <c r="GN508" s="20"/>
      <c r="GO508" s="20"/>
      <c r="GP508" s="20"/>
      <c r="GQ508" s="20"/>
      <c r="GR508" s="20"/>
      <c r="GS508" s="20"/>
      <c r="GT508" s="20"/>
      <c r="GU508" s="20"/>
      <c r="GV508" s="20"/>
      <c r="GW508" s="20"/>
      <c r="GX508" s="20"/>
      <c r="GY508" s="20"/>
      <c r="GZ508" s="20"/>
      <c r="HA508" s="20">
        <v>5871.64</v>
      </c>
      <c r="HB508" s="20"/>
      <c r="HC508" s="20"/>
      <c r="HD508" s="20"/>
      <c r="HE508" s="20"/>
      <c r="HF508" s="20"/>
      <c r="HG508" s="20"/>
      <c r="HH508" s="20"/>
      <c r="HI508" s="20"/>
      <c r="HJ508" s="20"/>
      <c r="HK508" s="20"/>
      <c r="HL508" s="20"/>
      <c r="HM508" s="20"/>
      <c r="HN508" s="20"/>
      <c r="HO508" s="20"/>
      <c r="HP508" s="20"/>
      <c r="HQ508" s="20"/>
      <c r="HR508" s="20"/>
      <c r="HS508" s="20"/>
      <c r="HT508" s="20"/>
      <c r="HU508" s="20"/>
      <c r="HV508" s="20"/>
      <c r="HW508" s="20"/>
      <c r="HX508" s="20"/>
      <c r="HY508" s="20"/>
      <c r="HZ508" s="20"/>
      <c r="IA508" s="20"/>
      <c r="IB508" s="20"/>
      <c r="IC508" s="20"/>
      <c r="ID508" s="20"/>
      <c r="IE508" s="20"/>
      <c r="IF508" s="20"/>
      <c r="IG508" s="20"/>
      <c r="IH508" s="20"/>
      <c r="II508" s="20"/>
      <c r="IJ508" s="20"/>
      <c r="IK508" s="20"/>
      <c r="IL508" s="20"/>
      <c r="IM508" s="20"/>
      <c r="IN508" s="20"/>
      <c r="IO508" s="20"/>
      <c r="IP508" s="20"/>
      <c r="IQ508" s="20"/>
      <c r="IR508" s="20"/>
      <c r="IS508" s="20"/>
      <c r="IT508" s="20"/>
      <c r="IU508" s="20"/>
    </row>
    <row r="509" spans="1:255" x14ac:dyDescent="0.2">
      <c r="A509" s="70"/>
      <c r="B509" s="69"/>
      <c r="C509" s="69"/>
      <c r="D509" s="69"/>
      <c r="E509" s="69"/>
      <c r="F509" s="69"/>
      <c r="G509" s="69"/>
      <c r="H509" s="188"/>
      <c r="I509" s="189"/>
      <c r="J509" s="188"/>
      <c r="K509" s="190"/>
    </row>
    <row r="510" spans="1:255" ht="48" x14ac:dyDescent="0.2">
      <c r="A510" s="116">
        <v>23</v>
      </c>
      <c r="B510" s="123" t="s">
        <v>245</v>
      </c>
      <c r="C510" s="117" t="s">
        <v>718</v>
      </c>
      <c r="D510" s="118" t="s">
        <v>23</v>
      </c>
      <c r="E510" s="119">
        <v>3</v>
      </c>
      <c r="F510" s="120">
        <v>54.74</v>
      </c>
      <c r="G510" s="124" t="s">
        <v>6</v>
      </c>
      <c r="H510" s="120"/>
      <c r="I510" s="121">
        <v>241.89</v>
      </c>
      <c r="J510" s="97"/>
      <c r="K510" s="122">
        <v>7785</v>
      </c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  <c r="BC510" s="20"/>
      <c r="BD510" s="20"/>
      <c r="BE510" s="20"/>
      <c r="BF510" s="20"/>
      <c r="BG510" s="20"/>
      <c r="BH510" s="20"/>
      <c r="BI510" s="20"/>
      <c r="BJ510" s="20"/>
      <c r="BK510" s="20"/>
      <c r="BL510" s="20"/>
      <c r="BM510" s="20"/>
      <c r="BN510" s="20"/>
      <c r="BO510" s="20"/>
      <c r="BP510" s="20"/>
      <c r="BQ510" s="20"/>
      <c r="BR510" s="20"/>
      <c r="BS510" s="20"/>
      <c r="BT510" s="20"/>
      <c r="BU510" s="20"/>
      <c r="BV510" s="20"/>
      <c r="BW510" s="20"/>
      <c r="BX510" s="20"/>
      <c r="BY510" s="20"/>
      <c r="BZ510" s="20"/>
      <c r="CA510" s="20"/>
      <c r="CB510" s="20"/>
      <c r="CC510" s="20"/>
      <c r="CD510" s="20"/>
      <c r="CE510" s="20"/>
      <c r="CF510" s="20"/>
      <c r="CG510" s="20"/>
      <c r="CH510" s="20"/>
      <c r="CI510" s="20"/>
      <c r="CJ510" s="20"/>
      <c r="CK510" s="20"/>
      <c r="CL510" s="20"/>
      <c r="CM510" s="20"/>
      <c r="CN510" s="20"/>
      <c r="CO510" s="20"/>
      <c r="CP510" s="20"/>
      <c r="CQ510" s="20"/>
      <c r="CR510" s="20"/>
      <c r="CS510" s="20"/>
      <c r="CT510" s="20"/>
      <c r="CU510" s="20"/>
      <c r="CV510" s="20"/>
      <c r="CW510" s="20"/>
      <c r="CX510" s="20"/>
      <c r="CY510" s="20"/>
      <c r="CZ510" s="20"/>
      <c r="DA510" s="20"/>
      <c r="DB510" s="20"/>
      <c r="DC510" s="20"/>
      <c r="DD510" s="20"/>
      <c r="DE510" s="20"/>
      <c r="DF510" s="20"/>
      <c r="DG510" s="20"/>
      <c r="DH510" s="20"/>
      <c r="DI510" s="20"/>
      <c r="DJ510" s="20"/>
      <c r="DK510" s="20"/>
      <c r="DL510" s="20"/>
      <c r="DM510" s="20"/>
      <c r="DN510" s="20"/>
      <c r="DO510" s="20"/>
      <c r="DP510" s="20"/>
      <c r="DQ510" s="20"/>
      <c r="DR510" s="20"/>
      <c r="DS510" s="20"/>
      <c r="DT510" s="20"/>
      <c r="DU510" s="20"/>
      <c r="DV510" s="20"/>
      <c r="DW510" s="20"/>
      <c r="DX510" s="20"/>
      <c r="DY510" s="20"/>
      <c r="DZ510" s="20"/>
      <c r="EA510" s="20"/>
      <c r="EB510" s="20"/>
      <c r="EC510" s="20"/>
      <c r="ED510" s="20"/>
      <c r="EE510" s="20"/>
      <c r="EF510" s="20"/>
      <c r="EG510" s="20"/>
      <c r="EH510" s="20"/>
      <c r="EI510" s="20"/>
      <c r="EJ510" s="20"/>
      <c r="EK510" s="20"/>
      <c r="EL510" s="20"/>
      <c r="EM510" s="20"/>
      <c r="EN510" s="20"/>
      <c r="EO510" s="20"/>
      <c r="EP510" s="20"/>
      <c r="EQ510" s="20"/>
      <c r="ER510" s="20"/>
      <c r="ES510" s="20"/>
      <c r="ET510" s="20"/>
      <c r="EU510" s="20"/>
      <c r="EV510" s="20"/>
      <c r="EW510" s="20"/>
      <c r="EX510" s="20"/>
      <c r="EY510" s="20"/>
      <c r="EZ510" s="20"/>
      <c r="FA510" s="20"/>
      <c r="FB510" s="20"/>
      <c r="FC510" s="20"/>
      <c r="FD510" s="20"/>
      <c r="FE510" s="20"/>
      <c r="FF510" s="20"/>
      <c r="FG510" s="20"/>
      <c r="FH510" s="20"/>
      <c r="FI510" s="20"/>
      <c r="FJ510" s="20"/>
      <c r="FK510" s="20"/>
      <c r="FL510" s="20"/>
      <c r="FM510" s="20"/>
      <c r="FN510" s="20"/>
      <c r="FO510" s="20"/>
      <c r="FP510" s="20"/>
      <c r="FQ510" s="20"/>
      <c r="FR510" s="20"/>
      <c r="FS510" s="20"/>
      <c r="FT510" s="20"/>
      <c r="FU510" s="20"/>
      <c r="FV510" s="20"/>
      <c r="FW510" s="20"/>
      <c r="FX510" s="20"/>
      <c r="FY510" s="20"/>
      <c r="FZ510" s="20"/>
      <c r="GA510" s="20"/>
      <c r="GB510" s="20"/>
      <c r="GC510" s="20"/>
      <c r="GD510" s="20"/>
      <c r="GE510" s="20"/>
      <c r="GF510" s="20"/>
      <c r="GG510" s="20"/>
      <c r="GH510" s="20"/>
      <c r="GI510" s="20"/>
      <c r="GJ510" s="20"/>
      <c r="GK510" s="20"/>
      <c r="GL510" s="20"/>
      <c r="GM510" s="20"/>
      <c r="GN510" s="20"/>
      <c r="GO510" s="20"/>
      <c r="GP510" s="20"/>
      <c r="GQ510" s="20"/>
      <c r="GR510" s="20"/>
      <c r="GS510" s="20"/>
      <c r="GT510" s="20"/>
      <c r="GU510" s="20"/>
      <c r="GV510" s="20"/>
      <c r="GW510" s="20"/>
      <c r="GX510" s="20"/>
      <c r="GY510" s="20"/>
      <c r="GZ510" s="20"/>
      <c r="HA510" s="20"/>
      <c r="HB510" s="20"/>
      <c r="HC510" s="20"/>
      <c r="HD510" s="20"/>
      <c r="HE510" s="20"/>
      <c r="HF510" s="20"/>
      <c r="HG510" s="20"/>
      <c r="HH510" s="20"/>
      <c r="HI510" s="20"/>
      <c r="HJ510" s="20"/>
      <c r="HK510" s="20"/>
      <c r="HL510" s="20"/>
      <c r="HM510" s="20"/>
      <c r="HN510" s="20"/>
      <c r="HO510" s="20"/>
      <c r="HP510" s="20"/>
      <c r="HQ510" s="20"/>
      <c r="HR510" s="20"/>
      <c r="HS510" s="20"/>
      <c r="HT510" s="20"/>
      <c r="HU510" s="20"/>
      <c r="HV510" s="20"/>
      <c r="HW510" s="20"/>
      <c r="HX510" s="20"/>
      <c r="HY510" s="20"/>
      <c r="HZ510" s="20"/>
      <c r="IA510" s="20"/>
      <c r="IB510" s="20"/>
      <c r="IC510" s="20"/>
      <c r="ID510" s="20"/>
      <c r="IE510" s="20"/>
      <c r="IF510" s="20"/>
      <c r="IG510" s="20"/>
      <c r="IH510" s="20"/>
      <c r="II510" s="20"/>
      <c r="IJ510" s="20"/>
      <c r="IK510" s="20"/>
      <c r="IL510" s="20"/>
      <c r="IM510" s="20"/>
      <c r="IN510" s="20"/>
      <c r="IO510" s="20"/>
      <c r="IP510" s="20"/>
      <c r="IQ510" s="20"/>
      <c r="IR510" s="20"/>
      <c r="IS510" s="20"/>
      <c r="IT510" s="20"/>
      <c r="IU510" s="20"/>
    </row>
    <row r="511" spans="1:255" x14ac:dyDescent="0.2">
      <c r="A511" s="60"/>
      <c r="B511" s="61"/>
      <c r="C511" s="61" t="s">
        <v>609</v>
      </c>
      <c r="D511" s="62"/>
      <c r="E511" s="63"/>
      <c r="F511" s="64">
        <v>24.4</v>
      </c>
      <c r="G511" s="65" t="s">
        <v>78</v>
      </c>
      <c r="H511" s="64">
        <v>25.62</v>
      </c>
      <c r="I511" s="64">
        <v>76.86</v>
      </c>
      <c r="J511" s="66">
        <v>33.39</v>
      </c>
      <c r="K511" s="67">
        <v>2566</v>
      </c>
      <c r="O511" s="20"/>
      <c r="P511" s="20"/>
      <c r="Q511" s="20"/>
      <c r="R511" s="20"/>
      <c r="S511" s="20"/>
      <c r="T511" s="20">
        <v>76.86</v>
      </c>
      <c r="U511" s="20">
        <v>2566</v>
      </c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  <c r="BC511" s="20"/>
      <c r="BD511" s="20"/>
      <c r="BE511" s="20"/>
      <c r="BF511" s="20"/>
      <c r="BG511" s="20"/>
      <c r="BH511" s="20"/>
      <c r="BI511" s="20"/>
      <c r="BJ511" s="20"/>
      <c r="BK511" s="20"/>
      <c r="BL511" s="20"/>
      <c r="BM511" s="20"/>
      <c r="BN511" s="20"/>
      <c r="BO511" s="20"/>
      <c r="BP511" s="20"/>
      <c r="BQ511" s="20"/>
      <c r="BR511" s="20"/>
      <c r="BS511" s="20"/>
      <c r="BT511" s="20"/>
      <c r="BU511" s="20"/>
      <c r="BV511" s="20"/>
      <c r="BW511" s="20"/>
      <c r="BX511" s="20"/>
      <c r="BY511" s="20"/>
      <c r="BZ511" s="20"/>
      <c r="CA511" s="20"/>
      <c r="CB511" s="20"/>
      <c r="CC511" s="20"/>
      <c r="CD511" s="20"/>
      <c r="CE511" s="20"/>
      <c r="CF511" s="20"/>
      <c r="CG511" s="20"/>
      <c r="CH511" s="20"/>
      <c r="CI511" s="20"/>
      <c r="CJ511" s="20"/>
      <c r="CK511" s="20"/>
      <c r="CL511" s="20"/>
      <c r="CM511" s="20"/>
      <c r="CN511" s="20"/>
      <c r="CO511" s="20"/>
      <c r="CP511" s="20"/>
      <c r="CQ511" s="20"/>
      <c r="CR511" s="20"/>
      <c r="CS511" s="20"/>
      <c r="CT511" s="20"/>
      <c r="CU511" s="20"/>
      <c r="CV511" s="20">
        <v>1</v>
      </c>
      <c r="CW511" s="20"/>
      <c r="CX511" s="20"/>
      <c r="CY511" s="20"/>
      <c r="CZ511" s="20"/>
      <c r="DA511" s="20"/>
      <c r="DB511" s="20"/>
      <c r="DC511" s="20"/>
      <c r="DD511" s="20"/>
      <c r="DE511" s="20"/>
      <c r="DF511" s="20"/>
      <c r="DG511" s="20">
        <v>2566</v>
      </c>
      <c r="DH511" s="20">
        <v>1</v>
      </c>
      <c r="DI511" s="20"/>
      <c r="DJ511" s="20"/>
      <c r="DK511" s="20"/>
      <c r="DL511" s="20"/>
      <c r="DM511" s="20"/>
      <c r="DN511" s="20"/>
      <c r="DO511" s="20"/>
      <c r="DP511" s="20"/>
      <c r="DQ511" s="20">
        <v>76.86</v>
      </c>
      <c r="DR511" s="20"/>
      <c r="DS511" s="20">
        <v>2566</v>
      </c>
      <c r="DT511" s="20"/>
      <c r="DU511" s="20"/>
      <c r="DV511" s="20"/>
      <c r="DW511" s="20"/>
      <c r="DX511" s="20"/>
      <c r="DY511" s="20"/>
      <c r="DZ511" s="20"/>
      <c r="EA511" s="20"/>
      <c r="EB511" s="20"/>
      <c r="EC511" s="20"/>
      <c r="ED511" s="20"/>
      <c r="EE511" s="20"/>
      <c r="EF511" s="20"/>
      <c r="EG511" s="20"/>
      <c r="EH511" s="20"/>
      <c r="EI511" s="20"/>
      <c r="EJ511" s="20"/>
      <c r="EK511" s="20"/>
      <c r="EL511" s="20"/>
      <c r="EM511" s="20"/>
      <c r="EN511" s="20"/>
      <c r="EO511" s="20"/>
      <c r="EP511" s="20"/>
      <c r="EQ511" s="20"/>
      <c r="ER511" s="20"/>
      <c r="ES511" s="20"/>
      <c r="ET511" s="20"/>
      <c r="EU511" s="20"/>
      <c r="EV511" s="20"/>
      <c r="EW511" s="20"/>
      <c r="EX511" s="20"/>
      <c r="EY511" s="20"/>
      <c r="EZ511" s="20"/>
      <c r="FA511" s="20"/>
      <c r="FB511" s="20"/>
      <c r="FC511" s="20"/>
      <c r="FD511" s="20"/>
      <c r="FE511" s="20"/>
      <c r="FF511" s="20"/>
      <c r="FG511" s="20"/>
      <c r="FH511" s="20"/>
      <c r="FI511" s="20"/>
      <c r="FJ511" s="20"/>
      <c r="FK511" s="20"/>
      <c r="FL511" s="20"/>
      <c r="FM511" s="20"/>
      <c r="FN511" s="20"/>
      <c r="FO511" s="20"/>
      <c r="FP511" s="20"/>
      <c r="FQ511" s="20"/>
      <c r="FR511" s="20"/>
      <c r="FS511" s="20"/>
      <c r="FT511" s="20"/>
      <c r="FU511" s="20"/>
      <c r="FV511" s="20"/>
      <c r="FW511" s="20"/>
      <c r="FX511" s="20"/>
      <c r="FY511" s="20"/>
      <c r="FZ511" s="20"/>
      <c r="GA511" s="20"/>
      <c r="GB511" s="20"/>
      <c r="GC511" s="20"/>
      <c r="GD511" s="20"/>
      <c r="GE511" s="20"/>
      <c r="GF511" s="20"/>
      <c r="GG511" s="20"/>
      <c r="GH511" s="20"/>
      <c r="GI511" s="20"/>
      <c r="GJ511" s="20">
        <v>76.86</v>
      </c>
      <c r="GK511" s="20">
        <v>76.86</v>
      </c>
      <c r="GL511" s="20"/>
      <c r="GM511" s="20"/>
      <c r="GN511" s="20"/>
      <c r="GO511" s="20"/>
      <c r="GP511" s="20"/>
      <c r="GQ511" s="20"/>
      <c r="GR511" s="20"/>
      <c r="GS511" s="20"/>
      <c r="GT511" s="20"/>
      <c r="GU511" s="20"/>
      <c r="GV511" s="20"/>
      <c r="GW511" s="20"/>
      <c r="GX511" s="20"/>
      <c r="GY511" s="20"/>
      <c r="GZ511" s="20"/>
      <c r="HA511" s="20"/>
      <c r="HB511" s="20">
        <v>76.86</v>
      </c>
      <c r="HC511" s="20"/>
      <c r="HD511" s="20"/>
      <c r="HE511" s="20"/>
      <c r="HF511" s="20">
        <v>76.86</v>
      </c>
      <c r="HG511" s="20"/>
      <c r="HH511" s="20"/>
      <c r="HI511" s="20"/>
      <c r="HJ511" s="20"/>
      <c r="HK511" s="20"/>
      <c r="HL511" s="20">
        <v>76.86</v>
      </c>
      <c r="HM511" s="20"/>
      <c r="HN511" s="20">
        <v>76.86</v>
      </c>
      <c r="HO511" s="20"/>
      <c r="HP511" s="20"/>
      <c r="HQ511" s="20"/>
      <c r="HR511" s="20"/>
      <c r="HS511" s="20"/>
      <c r="HT511" s="20"/>
      <c r="HU511" s="20"/>
      <c r="HV511" s="20"/>
      <c r="HW511" s="20"/>
      <c r="HX511" s="20">
        <v>76.86</v>
      </c>
      <c r="HY511" s="20"/>
      <c r="HZ511" s="20"/>
      <c r="IA511" s="20"/>
      <c r="IB511" s="20"/>
      <c r="IC511" s="20"/>
      <c r="ID511" s="20"/>
      <c r="IE511" s="20"/>
      <c r="IF511" s="20"/>
      <c r="IG511" s="20"/>
      <c r="IH511" s="20"/>
      <c r="II511" s="20"/>
      <c r="IJ511" s="20"/>
      <c r="IK511" s="20"/>
      <c r="IL511" s="20"/>
      <c r="IM511" s="20"/>
      <c r="IN511" s="20"/>
      <c r="IO511" s="20"/>
      <c r="IP511" s="20"/>
      <c r="IQ511" s="20"/>
      <c r="IR511" s="20"/>
      <c r="IS511" s="20"/>
      <c r="IT511" s="20"/>
      <c r="IU511" s="20"/>
    </row>
    <row r="512" spans="1:255" x14ac:dyDescent="0.2">
      <c r="A512" s="71"/>
      <c r="B512" s="72"/>
      <c r="C512" s="72" t="s">
        <v>610</v>
      </c>
      <c r="D512" s="73"/>
      <c r="E512" s="74"/>
      <c r="F512" s="75">
        <v>4.58</v>
      </c>
      <c r="G512" s="76" t="s">
        <v>78</v>
      </c>
      <c r="H512" s="75">
        <v>4.8099999999999996</v>
      </c>
      <c r="I512" s="75">
        <v>14.43</v>
      </c>
      <c r="J512" s="77">
        <v>13.26</v>
      </c>
      <c r="K512" s="78">
        <v>191</v>
      </c>
      <c r="O512" s="20"/>
      <c r="P512" s="20"/>
      <c r="Q512" s="20"/>
      <c r="R512" s="20"/>
      <c r="S512" s="20"/>
      <c r="T512" s="20">
        <v>14.43</v>
      </c>
      <c r="U512" s="20">
        <v>191</v>
      </c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  <c r="BC512" s="20"/>
      <c r="BD512" s="20"/>
      <c r="BE512" s="20"/>
      <c r="BF512" s="20"/>
      <c r="BG512" s="20"/>
      <c r="BH512" s="20"/>
      <c r="BI512" s="20"/>
      <c r="BJ512" s="20"/>
      <c r="BK512" s="20"/>
      <c r="BL512" s="20"/>
      <c r="BM512" s="20"/>
      <c r="BN512" s="20"/>
      <c r="BO512" s="20"/>
      <c r="BP512" s="20"/>
      <c r="BQ512" s="20"/>
      <c r="BR512" s="20"/>
      <c r="BS512" s="20"/>
      <c r="BT512" s="20"/>
      <c r="BU512" s="20"/>
      <c r="BV512" s="20"/>
      <c r="BW512" s="20"/>
      <c r="BX512" s="20"/>
      <c r="BY512" s="20"/>
      <c r="BZ512" s="20"/>
      <c r="CA512" s="20"/>
      <c r="CB512" s="20"/>
      <c r="CC512" s="20"/>
      <c r="CD512" s="20"/>
      <c r="CE512" s="20"/>
      <c r="CF512" s="20"/>
      <c r="CG512" s="20"/>
      <c r="CH512" s="20"/>
      <c r="CI512" s="20"/>
      <c r="CJ512" s="20"/>
      <c r="CK512" s="20"/>
      <c r="CL512" s="20"/>
      <c r="CM512" s="20"/>
      <c r="CN512" s="20"/>
      <c r="CO512" s="20"/>
      <c r="CP512" s="20"/>
      <c r="CQ512" s="20"/>
      <c r="CR512" s="20"/>
      <c r="CS512" s="20"/>
      <c r="CT512" s="20"/>
      <c r="CU512" s="20"/>
      <c r="CV512" s="20">
        <v>1</v>
      </c>
      <c r="CW512" s="20"/>
      <c r="CX512" s="20"/>
      <c r="CY512" s="20"/>
      <c r="CZ512" s="20"/>
      <c r="DA512" s="20"/>
      <c r="DB512" s="20"/>
      <c r="DC512" s="20"/>
      <c r="DD512" s="20"/>
      <c r="DE512" s="20"/>
      <c r="DF512" s="20"/>
      <c r="DG512" s="20"/>
      <c r="DH512" s="20"/>
      <c r="DI512" s="20"/>
      <c r="DJ512" s="20"/>
      <c r="DK512" s="20"/>
      <c r="DL512" s="20"/>
      <c r="DM512" s="20"/>
      <c r="DN512" s="20"/>
      <c r="DO512" s="20"/>
      <c r="DP512" s="20"/>
      <c r="DQ512" s="20">
        <v>14.43</v>
      </c>
      <c r="DR512" s="20"/>
      <c r="DS512" s="20">
        <v>191</v>
      </c>
      <c r="DT512" s="20"/>
      <c r="DU512" s="20"/>
      <c r="DV512" s="20"/>
      <c r="DW512" s="20"/>
      <c r="DX512" s="20"/>
      <c r="DY512" s="20"/>
      <c r="DZ512" s="20"/>
      <c r="EA512" s="20"/>
      <c r="EB512" s="20"/>
      <c r="EC512" s="20"/>
      <c r="ED512" s="20"/>
      <c r="EE512" s="20"/>
      <c r="EF512" s="20"/>
      <c r="EG512" s="20"/>
      <c r="EH512" s="20"/>
      <c r="EI512" s="20"/>
      <c r="EJ512" s="20"/>
      <c r="EK512" s="20"/>
      <c r="EL512" s="20"/>
      <c r="EM512" s="20"/>
      <c r="EN512" s="20"/>
      <c r="EO512" s="20"/>
      <c r="EP512" s="20"/>
      <c r="EQ512" s="20"/>
      <c r="ER512" s="20"/>
      <c r="ES512" s="20"/>
      <c r="ET512" s="20"/>
      <c r="EU512" s="20"/>
      <c r="EV512" s="20"/>
      <c r="EW512" s="20"/>
      <c r="EX512" s="20"/>
      <c r="EY512" s="20"/>
      <c r="EZ512" s="20"/>
      <c r="FA512" s="20"/>
      <c r="FB512" s="20"/>
      <c r="FC512" s="20"/>
      <c r="FD512" s="20"/>
      <c r="FE512" s="20"/>
      <c r="FF512" s="20"/>
      <c r="FG512" s="20"/>
      <c r="FH512" s="20"/>
      <c r="FI512" s="20"/>
      <c r="FJ512" s="20"/>
      <c r="FK512" s="20"/>
      <c r="FL512" s="20"/>
      <c r="FM512" s="20"/>
      <c r="FN512" s="20"/>
      <c r="FO512" s="20"/>
      <c r="FP512" s="20"/>
      <c r="FQ512" s="20"/>
      <c r="FR512" s="20"/>
      <c r="FS512" s="20"/>
      <c r="FT512" s="20"/>
      <c r="FU512" s="20"/>
      <c r="FV512" s="20"/>
      <c r="FW512" s="20"/>
      <c r="FX512" s="20"/>
      <c r="FY512" s="20"/>
      <c r="FZ512" s="20"/>
      <c r="GA512" s="20"/>
      <c r="GB512" s="20"/>
      <c r="GC512" s="20"/>
      <c r="GD512" s="20"/>
      <c r="GE512" s="20"/>
      <c r="GF512" s="20"/>
      <c r="GG512" s="20"/>
      <c r="GH512" s="20"/>
      <c r="GI512" s="20"/>
      <c r="GJ512" s="20">
        <v>14.43</v>
      </c>
      <c r="GK512" s="20"/>
      <c r="GL512" s="20">
        <v>14.43</v>
      </c>
      <c r="GM512" s="20"/>
      <c r="GN512" s="20"/>
      <c r="GO512" s="20"/>
      <c r="GP512" s="20"/>
      <c r="GQ512" s="20"/>
      <c r="GR512" s="20"/>
      <c r="GS512" s="20"/>
      <c r="GT512" s="20"/>
      <c r="GU512" s="20"/>
      <c r="GV512" s="20"/>
      <c r="GW512" s="20"/>
      <c r="GX512" s="20"/>
      <c r="GY512" s="20"/>
      <c r="GZ512" s="20"/>
      <c r="HA512" s="20"/>
      <c r="HB512" s="20">
        <v>14.43</v>
      </c>
      <c r="HC512" s="20"/>
      <c r="HD512" s="20"/>
      <c r="HE512" s="20"/>
      <c r="HF512" s="20">
        <v>14.43</v>
      </c>
      <c r="HG512" s="20"/>
      <c r="HH512" s="20"/>
      <c r="HI512" s="20"/>
      <c r="HJ512" s="20"/>
      <c r="HK512" s="20"/>
      <c r="HL512" s="20">
        <v>14.43</v>
      </c>
      <c r="HM512" s="20"/>
      <c r="HN512" s="20">
        <v>14.43</v>
      </c>
      <c r="HO512" s="20"/>
      <c r="HP512" s="20"/>
      <c r="HQ512" s="20"/>
      <c r="HR512" s="20"/>
      <c r="HS512" s="20"/>
      <c r="HT512" s="20"/>
      <c r="HU512" s="20"/>
      <c r="HV512" s="20"/>
      <c r="HW512" s="20"/>
      <c r="HX512" s="20"/>
      <c r="HY512" s="20"/>
      <c r="HZ512" s="20"/>
      <c r="IA512" s="20"/>
      <c r="IB512" s="20"/>
      <c r="IC512" s="20"/>
      <c r="ID512" s="20"/>
      <c r="IE512" s="20"/>
      <c r="IF512" s="20"/>
      <c r="IG512" s="20"/>
      <c r="IH512" s="20"/>
      <c r="II512" s="20"/>
      <c r="IJ512" s="20"/>
      <c r="IK512" s="20"/>
      <c r="IL512" s="20"/>
      <c r="IM512" s="20"/>
      <c r="IN512" s="20"/>
      <c r="IO512" s="20"/>
      <c r="IP512" s="20"/>
      <c r="IQ512" s="20"/>
      <c r="IR512" s="20"/>
      <c r="IS512" s="20"/>
      <c r="IT512" s="20"/>
      <c r="IU512" s="20"/>
    </row>
    <row r="513" spans="1:255" x14ac:dyDescent="0.2">
      <c r="A513" s="71"/>
      <c r="B513" s="72"/>
      <c r="C513" s="72" t="s">
        <v>611</v>
      </c>
      <c r="D513" s="73"/>
      <c r="E513" s="74"/>
      <c r="F513" s="75">
        <v>0.37</v>
      </c>
      <c r="G513" s="76" t="s">
        <v>78</v>
      </c>
      <c r="H513" s="75">
        <v>0.39</v>
      </c>
      <c r="I513" s="75">
        <v>1.17</v>
      </c>
      <c r="J513" s="77">
        <v>33.39</v>
      </c>
      <c r="K513" s="78">
        <v>39</v>
      </c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  <c r="BC513" s="20"/>
      <c r="BD513" s="20"/>
      <c r="BE513" s="20"/>
      <c r="BF513" s="20"/>
      <c r="BG513" s="20"/>
      <c r="BH513" s="20"/>
      <c r="BI513" s="20"/>
      <c r="BJ513" s="20"/>
      <c r="BK513" s="20"/>
      <c r="BL513" s="20"/>
      <c r="BM513" s="20"/>
      <c r="BN513" s="20"/>
      <c r="BO513" s="20"/>
      <c r="BP513" s="20"/>
      <c r="BQ513" s="20"/>
      <c r="BR513" s="20"/>
      <c r="BS513" s="20"/>
      <c r="BT513" s="20"/>
      <c r="BU513" s="20"/>
      <c r="BV513" s="20"/>
      <c r="BW513" s="20"/>
      <c r="BX513" s="20"/>
      <c r="BY513" s="20"/>
      <c r="BZ513" s="20"/>
      <c r="CA513" s="20"/>
      <c r="CB513" s="20"/>
      <c r="CC513" s="20"/>
      <c r="CD513" s="20"/>
      <c r="CE513" s="20"/>
      <c r="CF513" s="20"/>
      <c r="CG513" s="20"/>
      <c r="CH513" s="20"/>
      <c r="CI513" s="20"/>
      <c r="CJ513" s="20"/>
      <c r="CK513" s="20"/>
      <c r="CL513" s="20"/>
      <c r="CM513" s="20"/>
      <c r="CN513" s="20"/>
      <c r="CO513" s="20"/>
      <c r="CP513" s="20"/>
      <c r="CQ513" s="20"/>
      <c r="CR513" s="20"/>
      <c r="CS513" s="20"/>
      <c r="CT513" s="20"/>
      <c r="CU513" s="20"/>
      <c r="CV513" s="20"/>
      <c r="CW513" s="20"/>
      <c r="CX513" s="20"/>
      <c r="CY513" s="20"/>
      <c r="CZ513" s="20"/>
      <c r="DA513" s="20"/>
      <c r="DB513" s="20"/>
      <c r="DC513" s="20"/>
      <c r="DD513" s="20"/>
      <c r="DE513" s="20"/>
      <c r="DF513" s="20"/>
      <c r="DG513" s="20"/>
      <c r="DH513" s="20"/>
      <c r="DI513" s="20"/>
      <c r="DJ513" s="20"/>
      <c r="DK513" s="20"/>
      <c r="DL513" s="20"/>
      <c r="DM513" s="20"/>
      <c r="DN513" s="20"/>
      <c r="DO513" s="20"/>
      <c r="DP513" s="20"/>
      <c r="DQ513" s="20"/>
      <c r="DR513" s="20"/>
      <c r="DS513" s="20"/>
      <c r="DT513" s="20"/>
      <c r="DU513" s="20"/>
      <c r="DV513" s="20"/>
      <c r="DW513" s="20"/>
      <c r="DX513" s="20"/>
      <c r="DY513" s="20"/>
      <c r="DZ513" s="20"/>
      <c r="EA513" s="20"/>
      <c r="EB513" s="20"/>
      <c r="EC513" s="20"/>
      <c r="ED513" s="20"/>
      <c r="EE513" s="20"/>
      <c r="EF513" s="20"/>
      <c r="EG513" s="20"/>
      <c r="EH513" s="20"/>
      <c r="EI513" s="20"/>
      <c r="EJ513" s="20"/>
      <c r="EK513" s="20"/>
      <c r="EL513" s="20"/>
      <c r="EM513" s="20"/>
      <c r="EN513" s="20"/>
      <c r="EO513" s="20"/>
      <c r="EP513" s="20"/>
      <c r="EQ513" s="20"/>
      <c r="ER513" s="20"/>
      <c r="ES513" s="20"/>
      <c r="ET513" s="20"/>
      <c r="EU513" s="20"/>
      <c r="EV513" s="20"/>
      <c r="EW513" s="20"/>
      <c r="EX513" s="20"/>
      <c r="EY513" s="20"/>
      <c r="EZ513" s="20"/>
      <c r="FA513" s="20"/>
      <c r="FB513" s="20"/>
      <c r="FC513" s="20"/>
      <c r="FD513" s="20"/>
      <c r="FE513" s="20"/>
      <c r="FF513" s="20"/>
      <c r="FG513" s="20"/>
      <c r="FH513" s="20"/>
      <c r="FI513" s="20"/>
      <c r="FJ513" s="20"/>
      <c r="FK513" s="20"/>
      <c r="FL513" s="20"/>
      <c r="FM513" s="20"/>
      <c r="FN513" s="20"/>
      <c r="FO513" s="20"/>
      <c r="FP513" s="20"/>
      <c r="FQ513" s="20"/>
      <c r="FR513" s="20"/>
      <c r="FS513" s="20"/>
      <c r="FT513" s="20"/>
      <c r="FU513" s="20"/>
      <c r="FV513" s="20"/>
      <c r="FW513" s="20"/>
      <c r="FX513" s="20"/>
      <c r="FY513" s="20"/>
      <c r="FZ513" s="20"/>
      <c r="GA513" s="20"/>
      <c r="GB513" s="20"/>
      <c r="GC513" s="20"/>
      <c r="GD513" s="20"/>
      <c r="GE513" s="20"/>
      <c r="GF513" s="20"/>
      <c r="GG513" s="20"/>
      <c r="GH513" s="20"/>
      <c r="GI513" s="20"/>
      <c r="GJ513" s="20"/>
      <c r="GK513" s="20"/>
      <c r="GL513" s="20"/>
      <c r="GM513" s="20">
        <v>1.17</v>
      </c>
      <c r="GN513" s="20"/>
      <c r="GO513" s="20"/>
      <c r="GP513" s="20"/>
      <c r="GQ513" s="20"/>
      <c r="GR513" s="20"/>
      <c r="GS513" s="20"/>
      <c r="GT513" s="20"/>
      <c r="GU513" s="20"/>
      <c r="GV513" s="20"/>
      <c r="GW513" s="20"/>
      <c r="GX513" s="20"/>
      <c r="GY513" s="20"/>
      <c r="GZ513" s="20"/>
      <c r="HA513" s="20"/>
      <c r="HB513" s="20"/>
      <c r="HC513" s="20"/>
      <c r="HD513" s="20"/>
      <c r="HE513" s="20"/>
      <c r="HF513" s="20"/>
      <c r="HG513" s="20"/>
      <c r="HH513" s="20"/>
      <c r="HI513" s="20"/>
      <c r="HJ513" s="20"/>
      <c r="HK513" s="20"/>
      <c r="HL513" s="20"/>
      <c r="HM513" s="20"/>
      <c r="HN513" s="20"/>
      <c r="HO513" s="20"/>
      <c r="HP513" s="20"/>
      <c r="HQ513" s="20"/>
      <c r="HR513" s="20"/>
      <c r="HS513" s="20"/>
      <c r="HT513" s="20"/>
      <c r="HU513" s="20"/>
      <c r="HV513" s="20"/>
      <c r="HW513" s="20"/>
      <c r="HX513" s="20">
        <v>1.17</v>
      </c>
      <c r="HY513" s="20"/>
      <c r="HZ513" s="20"/>
      <c r="IA513" s="20"/>
      <c r="IB513" s="20"/>
      <c r="IC513" s="20"/>
      <c r="ID513" s="20"/>
      <c r="IE513" s="20"/>
      <c r="IF513" s="20"/>
      <c r="IG513" s="20"/>
      <c r="IH513" s="20"/>
      <c r="II513" s="20"/>
      <c r="IJ513" s="20"/>
      <c r="IK513" s="20"/>
      <c r="IL513" s="20"/>
      <c r="IM513" s="20"/>
      <c r="IN513" s="20"/>
      <c r="IO513" s="20"/>
      <c r="IP513" s="20"/>
      <c r="IQ513" s="20"/>
      <c r="IR513" s="20"/>
      <c r="IS513" s="20"/>
      <c r="IT513" s="20"/>
      <c r="IU513" s="20"/>
    </row>
    <row r="514" spans="1:255" x14ac:dyDescent="0.2">
      <c r="A514" s="71"/>
      <c r="B514" s="72"/>
      <c r="C514" s="72" t="s">
        <v>612</v>
      </c>
      <c r="D514" s="73"/>
      <c r="E514" s="74"/>
      <c r="F514" s="75">
        <v>25.76</v>
      </c>
      <c r="G514" s="76"/>
      <c r="H514" s="75">
        <v>25.76</v>
      </c>
      <c r="I514" s="75">
        <v>77.28</v>
      </c>
      <c r="J514" s="77">
        <v>9.11</v>
      </c>
      <c r="K514" s="78">
        <v>704</v>
      </c>
      <c r="O514" s="20"/>
      <c r="P514" s="20"/>
      <c r="Q514" s="20"/>
      <c r="R514" s="20"/>
      <c r="S514" s="20"/>
      <c r="T514" s="20">
        <v>77.28</v>
      </c>
      <c r="U514" s="20">
        <v>704</v>
      </c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0"/>
      <c r="BG514" s="20"/>
      <c r="BH514" s="20"/>
      <c r="BI514" s="20"/>
      <c r="BJ514" s="20"/>
      <c r="BK514" s="20"/>
      <c r="BL514" s="20"/>
      <c r="BM514" s="20"/>
      <c r="BN514" s="20"/>
      <c r="BO514" s="20"/>
      <c r="BP514" s="20"/>
      <c r="BQ514" s="20"/>
      <c r="BR514" s="20"/>
      <c r="BS514" s="20"/>
      <c r="BT514" s="20"/>
      <c r="BU514" s="20"/>
      <c r="BV514" s="20"/>
      <c r="BW514" s="20"/>
      <c r="BX514" s="20"/>
      <c r="BY514" s="20"/>
      <c r="BZ514" s="20"/>
      <c r="CA514" s="20"/>
      <c r="CB514" s="20"/>
      <c r="CC514" s="20"/>
      <c r="CD514" s="20"/>
      <c r="CE514" s="20"/>
      <c r="CF514" s="20"/>
      <c r="CG514" s="20"/>
      <c r="CH514" s="20"/>
      <c r="CI514" s="20"/>
      <c r="CJ514" s="20"/>
      <c r="CK514" s="20"/>
      <c r="CL514" s="20"/>
      <c r="CM514" s="20"/>
      <c r="CN514" s="20"/>
      <c r="CO514" s="20"/>
      <c r="CP514" s="20"/>
      <c r="CQ514" s="20"/>
      <c r="CR514" s="20"/>
      <c r="CS514" s="20"/>
      <c r="CT514" s="20"/>
      <c r="CU514" s="20"/>
      <c r="CV514" s="20">
        <v>1</v>
      </c>
      <c r="CW514" s="20"/>
      <c r="CX514" s="20"/>
      <c r="CY514" s="20"/>
      <c r="CZ514" s="20"/>
      <c r="DA514" s="20"/>
      <c r="DB514" s="20"/>
      <c r="DC514" s="20"/>
      <c r="DD514" s="20"/>
      <c r="DE514" s="20"/>
      <c r="DF514" s="20"/>
      <c r="DG514" s="20"/>
      <c r="DH514" s="20"/>
      <c r="DI514" s="20"/>
      <c r="DJ514" s="20"/>
      <c r="DK514" s="20">
        <v>77.28</v>
      </c>
      <c r="DL514" s="20"/>
      <c r="DM514" s="20">
        <v>704</v>
      </c>
      <c r="DN514" s="20"/>
      <c r="DO514" s="20"/>
      <c r="DP514" s="20"/>
      <c r="DQ514" s="20"/>
      <c r="DR514" s="20"/>
      <c r="DS514" s="20"/>
      <c r="DT514" s="20"/>
      <c r="DU514" s="20"/>
      <c r="DV514" s="20"/>
      <c r="DW514" s="20"/>
      <c r="DX514" s="20"/>
      <c r="DY514" s="20"/>
      <c r="DZ514" s="20"/>
      <c r="EA514" s="20"/>
      <c r="EB514" s="20"/>
      <c r="EC514" s="20"/>
      <c r="ED514" s="20"/>
      <c r="EE514" s="20"/>
      <c r="EF514" s="20"/>
      <c r="EG514" s="20"/>
      <c r="EH514" s="20"/>
      <c r="EI514" s="20"/>
      <c r="EJ514" s="20"/>
      <c r="EK514" s="20"/>
      <c r="EL514" s="20"/>
      <c r="EM514" s="20"/>
      <c r="EN514" s="20"/>
      <c r="EO514" s="20"/>
      <c r="EP514" s="20"/>
      <c r="EQ514" s="20"/>
      <c r="ER514" s="20"/>
      <c r="ES514" s="20"/>
      <c r="ET514" s="20"/>
      <c r="EU514" s="20"/>
      <c r="EV514" s="20"/>
      <c r="EW514" s="20"/>
      <c r="EX514" s="20"/>
      <c r="EY514" s="20"/>
      <c r="EZ514" s="20"/>
      <c r="FA514" s="20"/>
      <c r="FB514" s="20"/>
      <c r="FC514" s="20"/>
      <c r="FD514" s="20"/>
      <c r="FE514" s="20"/>
      <c r="FF514" s="20"/>
      <c r="FG514" s="20"/>
      <c r="FH514" s="20"/>
      <c r="FI514" s="20"/>
      <c r="FJ514" s="20"/>
      <c r="FK514" s="20"/>
      <c r="FL514" s="20"/>
      <c r="FM514" s="20"/>
      <c r="FN514" s="20"/>
      <c r="FO514" s="20"/>
      <c r="FP514" s="20"/>
      <c r="FQ514" s="20"/>
      <c r="FR514" s="20"/>
      <c r="FS514" s="20"/>
      <c r="FT514" s="20"/>
      <c r="FU514" s="20"/>
      <c r="FV514" s="20"/>
      <c r="FW514" s="20"/>
      <c r="FX514" s="20"/>
      <c r="FY514" s="20"/>
      <c r="FZ514" s="20"/>
      <c r="GA514" s="20"/>
      <c r="GB514" s="20"/>
      <c r="GC514" s="20"/>
      <c r="GD514" s="20"/>
      <c r="GE514" s="20"/>
      <c r="GF514" s="20"/>
      <c r="GG514" s="20"/>
      <c r="GH514" s="20"/>
      <c r="GI514" s="20"/>
      <c r="GJ514" s="20">
        <v>77.28</v>
      </c>
      <c r="GK514" s="20"/>
      <c r="GL514" s="20"/>
      <c r="GM514" s="20"/>
      <c r="GN514" s="20">
        <v>77.28</v>
      </c>
      <c r="GO514" s="20"/>
      <c r="GP514" s="20">
        <v>77.28</v>
      </c>
      <c r="GQ514" s="20">
        <v>77.28</v>
      </c>
      <c r="GR514" s="20"/>
      <c r="GS514" s="20">
        <v>77.28</v>
      </c>
      <c r="GT514" s="20"/>
      <c r="GU514" s="20"/>
      <c r="GV514" s="20"/>
      <c r="GW514" s="20">
        <v>0</v>
      </c>
      <c r="GX514" s="20">
        <v>0</v>
      </c>
      <c r="GY514" s="20"/>
      <c r="GZ514" s="20"/>
      <c r="HA514" s="20"/>
      <c r="HB514" s="20">
        <v>77.28</v>
      </c>
      <c r="HC514" s="20"/>
      <c r="HD514" s="20"/>
      <c r="HE514" s="20"/>
      <c r="HF514" s="20">
        <v>77.28</v>
      </c>
      <c r="HG514" s="20"/>
      <c r="HH514" s="20"/>
      <c r="HI514" s="20"/>
      <c r="HJ514" s="20"/>
      <c r="HK514" s="20"/>
      <c r="HL514" s="20">
        <v>77.28</v>
      </c>
      <c r="HM514" s="20"/>
      <c r="HN514" s="20">
        <v>77.28</v>
      </c>
      <c r="HO514" s="20"/>
      <c r="HP514" s="20"/>
      <c r="HQ514" s="20"/>
      <c r="HR514" s="20"/>
      <c r="HS514" s="20"/>
      <c r="HT514" s="20"/>
      <c r="HU514" s="20"/>
      <c r="HV514" s="20"/>
      <c r="HW514" s="20"/>
      <c r="HX514" s="20"/>
      <c r="HY514" s="20"/>
      <c r="HZ514" s="20"/>
      <c r="IA514" s="20"/>
      <c r="IB514" s="20"/>
      <c r="IC514" s="20"/>
      <c r="ID514" s="20"/>
      <c r="IE514" s="20"/>
      <c r="IF514" s="20"/>
      <c r="IG514" s="20"/>
      <c r="IH514" s="20"/>
      <c r="II514" s="20"/>
      <c r="IJ514" s="20"/>
      <c r="IK514" s="20"/>
      <c r="IL514" s="20"/>
      <c r="IM514" s="20"/>
      <c r="IN514" s="20"/>
      <c r="IO514" s="20"/>
      <c r="IP514" s="20"/>
      <c r="IQ514" s="20"/>
      <c r="IR514" s="20"/>
      <c r="IS514" s="20"/>
      <c r="IT514" s="20"/>
      <c r="IU514" s="20"/>
    </row>
    <row r="515" spans="1:255" x14ac:dyDescent="0.2">
      <c r="A515" s="79"/>
      <c r="B515" s="80"/>
      <c r="C515" s="80" t="s">
        <v>613</v>
      </c>
      <c r="D515" s="81"/>
      <c r="E515" s="82">
        <v>121</v>
      </c>
      <c r="F515" s="83" t="s">
        <v>614</v>
      </c>
      <c r="G515" s="84"/>
      <c r="H515" s="85">
        <v>31.47</v>
      </c>
      <c r="I515" s="85">
        <v>94.42</v>
      </c>
      <c r="J515" s="87">
        <v>1.21</v>
      </c>
      <c r="K515" s="86">
        <v>3152</v>
      </c>
      <c r="O515" s="20"/>
      <c r="P515" s="20"/>
      <c r="Q515" s="20"/>
      <c r="R515" s="20"/>
      <c r="S515" s="20"/>
      <c r="T515" s="20">
        <v>94.42</v>
      </c>
      <c r="U515" s="20">
        <v>3152</v>
      </c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0"/>
      <c r="BG515" s="20"/>
      <c r="BH515" s="20"/>
      <c r="BI515" s="20"/>
      <c r="BJ515" s="20"/>
      <c r="BK515" s="20"/>
      <c r="BL515" s="20"/>
      <c r="BM515" s="20"/>
      <c r="BN515" s="20"/>
      <c r="BO515" s="20"/>
      <c r="BP515" s="20"/>
      <c r="BQ515" s="20"/>
      <c r="BR515" s="20"/>
      <c r="BS515" s="20"/>
      <c r="BT515" s="20"/>
      <c r="BU515" s="20"/>
      <c r="BV515" s="20"/>
      <c r="BW515" s="20"/>
      <c r="BX515" s="20"/>
      <c r="BY515" s="20"/>
      <c r="BZ515" s="20"/>
      <c r="CA515" s="20"/>
      <c r="CB515" s="20"/>
      <c r="CC515" s="20"/>
      <c r="CD515" s="20"/>
      <c r="CE515" s="20"/>
      <c r="CF515" s="20"/>
      <c r="CG515" s="20"/>
      <c r="CH515" s="20"/>
      <c r="CI515" s="20"/>
      <c r="CJ515" s="20"/>
      <c r="CK515" s="20"/>
      <c r="CL515" s="20"/>
      <c r="CM515" s="20"/>
      <c r="CN515" s="20"/>
      <c r="CO515" s="20"/>
      <c r="CP515" s="20"/>
      <c r="CQ515" s="20"/>
      <c r="CR515" s="20"/>
      <c r="CS515" s="20"/>
      <c r="CT515" s="20"/>
      <c r="CU515" s="20"/>
      <c r="CV515" s="20">
        <v>1</v>
      </c>
      <c r="CW515" s="20"/>
      <c r="CX515" s="20"/>
      <c r="CY515" s="20"/>
      <c r="CZ515" s="20"/>
      <c r="DA515" s="20"/>
      <c r="DB515" s="20"/>
      <c r="DC515" s="20"/>
      <c r="DD515" s="20"/>
      <c r="DE515" s="20"/>
      <c r="DF515" s="20"/>
      <c r="DG515" s="20"/>
      <c r="DH515" s="20"/>
      <c r="DI515" s="20"/>
      <c r="DJ515" s="20"/>
      <c r="DK515" s="20"/>
      <c r="DL515" s="20"/>
      <c r="DM515" s="20"/>
      <c r="DN515" s="20"/>
      <c r="DO515" s="20"/>
      <c r="DP515" s="20"/>
      <c r="DQ515" s="20">
        <v>94.42</v>
      </c>
      <c r="DR515" s="20"/>
      <c r="DS515" s="20">
        <v>3152</v>
      </c>
      <c r="DT515" s="20"/>
      <c r="DU515" s="20"/>
      <c r="DV515" s="20"/>
      <c r="DW515" s="20"/>
      <c r="DX515" s="20"/>
      <c r="DY515" s="20"/>
      <c r="DZ515" s="20"/>
      <c r="EA515" s="20"/>
      <c r="EB515" s="20"/>
      <c r="EC515" s="20"/>
      <c r="ED515" s="20"/>
      <c r="EE515" s="20"/>
      <c r="EF515" s="20"/>
      <c r="EG515" s="20"/>
      <c r="EH515" s="20"/>
      <c r="EI515" s="20"/>
      <c r="EJ515" s="20"/>
      <c r="EK515" s="20"/>
      <c r="EL515" s="20"/>
      <c r="EM515" s="20"/>
      <c r="EN515" s="20"/>
      <c r="EO515" s="20"/>
      <c r="EP515" s="20"/>
      <c r="EQ515" s="20"/>
      <c r="ER515" s="20"/>
      <c r="ES515" s="20"/>
      <c r="ET515" s="20"/>
      <c r="EU515" s="20"/>
      <c r="EV515" s="20"/>
      <c r="EW515" s="20"/>
      <c r="EX515" s="20"/>
      <c r="EY515" s="20"/>
      <c r="EZ515" s="20"/>
      <c r="FA515" s="20"/>
      <c r="FB515" s="20"/>
      <c r="FC515" s="20"/>
      <c r="FD515" s="20"/>
      <c r="FE515" s="20"/>
      <c r="FF515" s="20"/>
      <c r="FG515" s="20"/>
      <c r="FH515" s="20"/>
      <c r="FI515" s="20"/>
      <c r="FJ515" s="20"/>
      <c r="FK515" s="20"/>
      <c r="FL515" s="20"/>
      <c r="FM515" s="20"/>
      <c r="FN515" s="20"/>
      <c r="FO515" s="20"/>
      <c r="FP515" s="20"/>
      <c r="FQ515" s="20"/>
      <c r="FR515" s="20"/>
      <c r="FS515" s="20"/>
      <c r="FT515" s="20"/>
      <c r="FU515" s="20"/>
      <c r="FV515" s="20"/>
      <c r="FW515" s="20"/>
      <c r="FX515" s="20"/>
      <c r="FY515" s="20"/>
      <c r="FZ515" s="20"/>
      <c r="GA515" s="20"/>
      <c r="GB515" s="20"/>
      <c r="GC515" s="20"/>
      <c r="GD515" s="20"/>
      <c r="GE515" s="20"/>
      <c r="GF515" s="20"/>
      <c r="GG515" s="20"/>
      <c r="GH515" s="20"/>
      <c r="GI515" s="20"/>
      <c r="GJ515" s="20"/>
      <c r="GK515" s="20"/>
      <c r="GL515" s="20"/>
      <c r="GM515" s="20"/>
      <c r="GN515" s="20"/>
      <c r="GO515" s="20"/>
      <c r="GP515" s="20"/>
      <c r="GQ515" s="20"/>
      <c r="GR515" s="20"/>
      <c r="GS515" s="20"/>
      <c r="GT515" s="20"/>
      <c r="GU515" s="20"/>
      <c r="GV515" s="20"/>
      <c r="GW515" s="20"/>
      <c r="GX515" s="20"/>
      <c r="GY515" s="20">
        <v>94.42</v>
      </c>
      <c r="GZ515" s="20"/>
      <c r="HA515" s="20"/>
      <c r="HB515" s="20">
        <v>94.42</v>
      </c>
      <c r="HC515" s="20"/>
      <c r="HD515" s="20"/>
      <c r="HE515" s="20"/>
      <c r="HF515" s="20">
        <v>94.42</v>
      </c>
      <c r="HG515" s="20"/>
      <c r="HH515" s="20"/>
      <c r="HI515" s="20"/>
      <c r="HJ515" s="20"/>
      <c r="HK515" s="20"/>
      <c r="HL515" s="20">
        <v>94.42</v>
      </c>
      <c r="HM515" s="20"/>
      <c r="HN515" s="20">
        <v>94.42</v>
      </c>
      <c r="HO515" s="20"/>
      <c r="HP515" s="20"/>
      <c r="HQ515" s="20"/>
      <c r="HR515" s="20"/>
      <c r="HS515" s="20"/>
      <c r="HT515" s="20"/>
      <c r="HU515" s="20"/>
      <c r="HV515" s="20"/>
      <c r="HW515" s="20"/>
      <c r="HX515" s="20"/>
      <c r="HY515" s="20"/>
      <c r="HZ515" s="20"/>
      <c r="IA515" s="20"/>
      <c r="IB515" s="20"/>
      <c r="IC515" s="20"/>
      <c r="ID515" s="20"/>
      <c r="IE515" s="20"/>
      <c r="IF515" s="20"/>
      <c r="IG515" s="20"/>
      <c r="IH515" s="20"/>
      <c r="II515" s="20"/>
      <c r="IJ515" s="20"/>
      <c r="IK515" s="20"/>
      <c r="IL515" s="20"/>
      <c r="IM515" s="20"/>
      <c r="IN515" s="20"/>
      <c r="IO515" s="20"/>
      <c r="IP515" s="20"/>
      <c r="IQ515" s="20"/>
      <c r="IR515" s="20"/>
      <c r="IS515" s="20"/>
      <c r="IT515" s="20"/>
      <c r="IU515" s="20"/>
    </row>
    <row r="516" spans="1:255" x14ac:dyDescent="0.2">
      <c r="A516" s="79"/>
      <c r="B516" s="80"/>
      <c r="C516" s="80" t="s">
        <v>615</v>
      </c>
      <c r="D516" s="81"/>
      <c r="E516" s="82">
        <v>72</v>
      </c>
      <c r="F516" s="83" t="s">
        <v>614</v>
      </c>
      <c r="G516" s="84"/>
      <c r="H516" s="85">
        <v>18.73</v>
      </c>
      <c r="I516" s="85">
        <v>56.18</v>
      </c>
      <c r="J516" s="87">
        <v>0.72</v>
      </c>
      <c r="K516" s="86">
        <v>1876</v>
      </c>
      <c r="O516" s="20"/>
      <c r="P516" s="20"/>
      <c r="Q516" s="20"/>
      <c r="R516" s="20"/>
      <c r="S516" s="20"/>
      <c r="T516" s="20">
        <v>56.18</v>
      </c>
      <c r="U516" s="20">
        <v>1876</v>
      </c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0"/>
      <c r="BG516" s="20"/>
      <c r="BH516" s="20"/>
      <c r="BI516" s="20"/>
      <c r="BJ516" s="20"/>
      <c r="BK516" s="20"/>
      <c r="BL516" s="20"/>
      <c r="BM516" s="20"/>
      <c r="BN516" s="20"/>
      <c r="BO516" s="20"/>
      <c r="BP516" s="20"/>
      <c r="BQ516" s="20"/>
      <c r="BR516" s="20"/>
      <c r="BS516" s="20"/>
      <c r="BT516" s="20"/>
      <c r="BU516" s="20"/>
      <c r="BV516" s="20"/>
      <c r="BW516" s="20"/>
      <c r="BX516" s="20"/>
      <c r="BY516" s="20"/>
      <c r="BZ516" s="20"/>
      <c r="CA516" s="20"/>
      <c r="CB516" s="20"/>
      <c r="CC516" s="20"/>
      <c r="CD516" s="20"/>
      <c r="CE516" s="20"/>
      <c r="CF516" s="20"/>
      <c r="CG516" s="20"/>
      <c r="CH516" s="20"/>
      <c r="CI516" s="20"/>
      <c r="CJ516" s="20"/>
      <c r="CK516" s="20"/>
      <c r="CL516" s="20"/>
      <c r="CM516" s="20"/>
      <c r="CN516" s="20"/>
      <c r="CO516" s="20"/>
      <c r="CP516" s="20"/>
      <c r="CQ516" s="20"/>
      <c r="CR516" s="20"/>
      <c r="CS516" s="20"/>
      <c r="CT516" s="20"/>
      <c r="CU516" s="20"/>
      <c r="CV516" s="20">
        <v>1</v>
      </c>
      <c r="CW516" s="20"/>
      <c r="CX516" s="20"/>
      <c r="CY516" s="20"/>
      <c r="CZ516" s="20"/>
      <c r="DA516" s="20"/>
      <c r="DB516" s="20"/>
      <c r="DC516" s="20"/>
      <c r="DD516" s="20"/>
      <c r="DE516" s="20"/>
      <c r="DF516" s="20"/>
      <c r="DG516" s="20"/>
      <c r="DH516" s="20"/>
      <c r="DI516" s="20"/>
      <c r="DJ516" s="20"/>
      <c r="DK516" s="20"/>
      <c r="DL516" s="20"/>
      <c r="DM516" s="20"/>
      <c r="DN516" s="20"/>
      <c r="DO516" s="20"/>
      <c r="DP516" s="20"/>
      <c r="DQ516" s="20">
        <v>56.18</v>
      </c>
      <c r="DR516" s="20"/>
      <c r="DS516" s="20">
        <v>1876</v>
      </c>
      <c r="DT516" s="20"/>
      <c r="DU516" s="20"/>
      <c r="DV516" s="20"/>
      <c r="DW516" s="20"/>
      <c r="DX516" s="20"/>
      <c r="DY516" s="20"/>
      <c r="DZ516" s="20"/>
      <c r="EA516" s="20"/>
      <c r="EB516" s="20"/>
      <c r="EC516" s="20"/>
      <c r="ED516" s="20"/>
      <c r="EE516" s="20"/>
      <c r="EF516" s="20"/>
      <c r="EG516" s="20"/>
      <c r="EH516" s="20"/>
      <c r="EI516" s="20"/>
      <c r="EJ516" s="20"/>
      <c r="EK516" s="20"/>
      <c r="EL516" s="20"/>
      <c r="EM516" s="20"/>
      <c r="EN516" s="20"/>
      <c r="EO516" s="20"/>
      <c r="EP516" s="20"/>
      <c r="EQ516" s="20"/>
      <c r="ER516" s="20"/>
      <c r="ES516" s="20"/>
      <c r="ET516" s="20"/>
      <c r="EU516" s="20"/>
      <c r="EV516" s="20"/>
      <c r="EW516" s="20"/>
      <c r="EX516" s="20"/>
      <c r="EY516" s="20"/>
      <c r="EZ516" s="20"/>
      <c r="FA516" s="20"/>
      <c r="FB516" s="20"/>
      <c r="FC516" s="20"/>
      <c r="FD516" s="20"/>
      <c r="FE516" s="20"/>
      <c r="FF516" s="20"/>
      <c r="FG516" s="20"/>
      <c r="FH516" s="20"/>
      <c r="FI516" s="20"/>
      <c r="FJ516" s="20"/>
      <c r="FK516" s="20"/>
      <c r="FL516" s="20"/>
      <c r="FM516" s="20"/>
      <c r="FN516" s="20"/>
      <c r="FO516" s="20"/>
      <c r="FP516" s="20"/>
      <c r="FQ516" s="20"/>
      <c r="FR516" s="20"/>
      <c r="FS516" s="20"/>
      <c r="FT516" s="20"/>
      <c r="FU516" s="20"/>
      <c r="FV516" s="20"/>
      <c r="FW516" s="20"/>
      <c r="FX516" s="20"/>
      <c r="FY516" s="20"/>
      <c r="FZ516" s="20"/>
      <c r="GA516" s="20"/>
      <c r="GB516" s="20"/>
      <c r="GC516" s="20"/>
      <c r="GD516" s="20"/>
      <c r="GE516" s="20"/>
      <c r="GF516" s="20"/>
      <c r="GG516" s="20"/>
      <c r="GH516" s="20"/>
      <c r="GI516" s="20"/>
      <c r="GJ516" s="20"/>
      <c r="GK516" s="20"/>
      <c r="GL516" s="20"/>
      <c r="GM516" s="20"/>
      <c r="GN516" s="20"/>
      <c r="GO516" s="20"/>
      <c r="GP516" s="20"/>
      <c r="GQ516" s="20"/>
      <c r="GR516" s="20"/>
      <c r="GS516" s="20"/>
      <c r="GT516" s="20"/>
      <c r="GU516" s="20"/>
      <c r="GV516" s="20"/>
      <c r="GW516" s="20"/>
      <c r="GX516" s="20"/>
      <c r="GY516" s="20"/>
      <c r="GZ516" s="20">
        <v>56.18</v>
      </c>
      <c r="HA516" s="20"/>
      <c r="HB516" s="20">
        <v>56.18</v>
      </c>
      <c r="HC516" s="20"/>
      <c r="HD516" s="20"/>
      <c r="HE516" s="20"/>
      <c r="HF516" s="20">
        <v>56.18</v>
      </c>
      <c r="HG516" s="20"/>
      <c r="HH516" s="20"/>
      <c r="HI516" s="20"/>
      <c r="HJ516" s="20"/>
      <c r="HK516" s="20"/>
      <c r="HL516" s="20">
        <v>56.18</v>
      </c>
      <c r="HM516" s="20"/>
      <c r="HN516" s="20">
        <v>56.18</v>
      </c>
      <c r="HO516" s="20"/>
      <c r="HP516" s="20"/>
      <c r="HQ516" s="20"/>
      <c r="HR516" s="20"/>
      <c r="HS516" s="20"/>
      <c r="HT516" s="20"/>
      <c r="HU516" s="20"/>
      <c r="HV516" s="20"/>
      <c r="HW516" s="20"/>
      <c r="HX516" s="20"/>
      <c r="HY516" s="20"/>
      <c r="HZ516" s="20"/>
      <c r="IA516" s="20"/>
      <c r="IB516" s="20"/>
      <c r="IC516" s="20"/>
      <c r="ID516" s="20"/>
      <c r="IE516" s="20"/>
      <c r="IF516" s="20"/>
      <c r="IG516" s="20"/>
      <c r="IH516" s="20"/>
      <c r="II516" s="20"/>
      <c r="IJ516" s="20"/>
      <c r="IK516" s="20"/>
      <c r="IL516" s="20"/>
      <c r="IM516" s="20"/>
      <c r="IN516" s="20"/>
      <c r="IO516" s="20"/>
      <c r="IP516" s="20"/>
      <c r="IQ516" s="20"/>
      <c r="IR516" s="20"/>
      <c r="IS516" s="20"/>
      <c r="IT516" s="20"/>
      <c r="IU516" s="20"/>
    </row>
    <row r="517" spans="1:255" x14ac:dyDescent="0.2">
      <c r="A517" s="71"/>
      <c r="B517" s="72"/>
      <c r="C517" s="72" t="s">
        <v>616</v>
      </c>
      <c r="D517" s="73" t="s">
        <v>617</v>
      </c>
      <c r="E517" s="74">
        <v>2.72</v>
      </c>
      <c r="F517" s="75"/>
      <c r="G517" s="76" t="s">
        <v>78</v>
      </c>
      <c r="H517" s="75">
        <v>2.86</v>
      </c>
      <c r="I517" s="88">
        <v>8.5679999999999996</v>
      </c>
      <c r="J517" s="77"/>
      <c r="K517" s="78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0"/>
      <c r="BG517" s="20"/>
      <c r="BH517" s="20"/>
      <c r="BI517" s="20"/>
      <c r="BJ517" s="20"/>
      <c r="BK517" s="20"/>
      <c r="BL517" s="20"/>
      <c r="BM517" s="20"/>
      <c r="BN517" s="20"/>
      <c r="BO517" s="20"/>
      <c r="BP517" s="20"/>
      <c r="BQ517" s="20"/>
      <c r="BR517" s="20"/>
      <c r="BS517" s="20"/>
      <c r="BT517" s="20"/>
      <c r="BU517" s="20"/>
      <c r="BV517" s="20"/>
      <c r="BW517" s="20"/>
      <c r="BX517" s="20"/>
      <c r="BY517" s="20"/>
      <c r="BZ517" s="20"/>
      <c r="CA517" s="20"/>
      <c r="CB517" s="20"/>
      <c r="CC517" s="20"/>
      <c r="CD517" s="20"/>
      <c r="CE517" s="20"/>
      <c r="CF517" s="20"/>
      <c r="CG517" s="20"/>
      <c r="CH517" s="20"/>
      <c r="CI517" s="20"/>
      <c r="CJ517" s="20"/>
      <c r="CK517" s="20"/>
      <c r="CL517" s="20"/>
      <c r="CM517" s="20"/>
      <c r="CN517" s="20"/>
      <c r="CO517" s="20"/>
      <c r="CP517" s="20"/>
      <c r="CQ517" s="20"/>
      <c r="CR517" s="20"/>
      <c r="CS517" s="20"/>
      <c r="CT517" s="20"/>
      <c r="CU517" s="20"/>
      <c r="CV517" s="20"/>
      <c r="CW517" s="20"/>
      <c r="CX517" s="20"/>
      <c r="CY517" s="20"/>
      <c r="CZ517" s="20"/>
      <c r="DA517" s="20"/>
      <c r="DB517" s="20"/>
      <c r="DC517" s="20"/>
      <c r="DD517" s="20"/>
      <c r="DE517" s="20"/>
      <c r="DF517" s="20"/>
      <c r="DG517" s="20"/>
      <c r="DH517" s="20"/>
      <c r="DI517" s="20"/>
      <c r="DJ517" s="20"/>
      <c r="DK517" s="20"/>
      <c r="DL517" s="20"/>
      <c r="DM517" s="20"/>
      <c r="DN517" s="20"/>
      <c r="DO517" s="20"/>
      <c r="DP517" s="20"/>
      <c r="DQ517" s="20"/>
      <c r="DR517" s="20"/>
      <c r="DS517" s="20"/>
      <c r="DT517" s="20"/>
      <c r="DU517" s="20"/>
      <c r="DV517" s="20"/>
      <c r="DW517" s="20"/>
      <c r="DX517" s="20"/>
      <c r="DY517" s="20"/>
      <c r="DZ517" s="20"/>
      <c r="EA517" s="20"/>
      <c r="EB517" s="20"/>
      <c r="EC517" s="20"/>
      <c r="ED517" s="20"/>
      <c r="EE517" s="20"/>
      <c r="EF517" s="20"/>
      <c r="EG517" s="20"/>
      <c r="EH517" s="20"/>
      <c r="EI517" s="20"/>
      <c r="EJ517" s="20"/>
      <c r="EK517" s="20"/>
      <c r="EL517" s="20"/>
      <c r="EM517" s="20"/>
      <c r="EN517" s="20"/>
      <c r="EO517" s="20"/>
      <c r="EP517" s="20"/>
      <c r="EQ517" s="20"/>
      <c r="ER517" s="20"/>
      <c r="ES517" s="20"/>
      <c r="ET517" s="20"/>
      <c r="EU517" s="20"/>
      <c r="EV517" s="20"/>
      <c r="EW517" s="20"/>
      <c r="EX517" s="20"/>
      <c r="EY517" s="20"/>
      <c r="EZ517" s="20"/>
      <c r="FA517" s="20"/>
      <c r="FB517" s="20"/>
      <c r="FC517" s="20"/>
      <c r="FD517" s="20"/>
      <c r="FE517" s="20"/>
      <c r="FF517" s="20"/>
      <c r="FG517" s="20"/>
      <c r="FH517" s="20"/>
      <c r="FI517" s="20"/>
      <c r="FJ517" s="20"/>
      <c r="FK517" s="20"/>
      <c r="FL517" s="20"/>
      <c r="FM517" s="20"/>
      <c r="FN517" s="20"/>
      <c r="FO517" s="20"/>
      <c r="FP517" s="20"/>
      <c r="FQ517" s="20"/>
      <c r="FR517" s="20"/>
      <c r="FS517" s="20"/>
      <c r="FT517" s="20"/>
      <c r="FU517" s="20"/>
      <c r="FV517" s="20"/>
      <c r="FW517" s="20"/>
      <c r="FX517" s="20"/>
      <c r="FY517" s="20"/>
      <c r="FZ517" s="20"/>
      <c r="GA517" s="20"/>
      <c r="GB517" s="20"/>
      <c r="GC517" s="20"/>
      <c r="GD517" s="20"/>
      <c r="GE517" s="20"/>
      <c r="GF517" s="20"/>
      <c r="GG517" s="20"/>
      <c r="GH517" s="20"/>
      <c r="GI517" s="20"/>
      <c r="GJ517" s="20"/>
      <c r="GK517" s="20"/>
      <c r="GL517" s="20"/>
      <c r="GM517" s="20"/>
      <c r="GN517" s="20"/>
      <c r="GO517" s="20"/>
      <c r="GP517" s="20"/>
      <c r="GQ517" s="20"/>
      <c r="GR517" s="20"/>
      <c r="GS517" s="20"/>
      <c r="GT517" s="20"/>
      <c r="GU517" s="20"/>
      <c r="GV517" s="20"/>
      <c r="GW517" s="20"/>
      <c r="GX517" s="20"/>
      <c r="GY517" s="20"/>
      <c r="GZ517" s="20"/>
      <c r="HA517" s="20"/>
      <c r="HB517" s="20"/>
      <c r="HC517" s="20"/>
      <c r="HD517" s="20"/>
      <c r="HE517" s="20"/>
      <c r="HF517" s="20"/>
      <c r="HG517" s="20"/>
      <c r="HH517" s="20"/>
      <c r="HI517" s="20"/>
      <c r="HJ517" s="20"/>
      <c r="HK517" s="20"/>
      <c r="HL517" s="20"/>
      <c r="HM517" s="20"/>
      <c r="HN517" s="20"/>
      <c r="HO517" s="20"/>
      <c r="HP517" s="20"/>
      <c r="HQ517" s="20"/>
      <c r="HR517" s="20"/>
      <c r="HS517" s="20"/>
      <c r="HT517" s="20"/>
      <c r="HU517" s="20"/>
      <c r="HV517" s="20"/>
      <c r="HW517" s="20"/>
      <c r="HX517" s="20"/>
      <c r="HY517" s="20"/>
      <c r="HZ517" s="20"/>
      <c r="IA517" s="20"/>
      <c r="IB517" s="20"/>
      <c r="IC517" s="20"/>
      <c r="ID517" s="20"/>
      <c r="IE517" s="20"/>
      <c r="IF517" s="20"/>
      <c r="IG517" s="20"/>
      <c r="IH517" s="20"/>
      <c r="II517" s="20"/>
      <c r="IJ517" s="20"/>
      <c r="IK517" s="20"/>
      <c r="IL517" s="20"/>
      <c r="IM517" s="20"/>
      <c r="IN517" s="20"/>
      <c r="IO517" s="20"/>
      <c r="IP517" s="20"/>
      <c r="IQ517" s="20"/>
      <c r="IR517" s="20"/>
      <c r="IS517" s="20"/>
      <c r="IT517" s="20"/>
      <c r="IU517" s="20"/>
    </row>
    <row r="518" spans="1:255" ht="36" x14ac:dyDescent="0.2">
      <c r="A518" s="104" t="s">
        <v>284</v>
      </c>
      <c r="B518" s="105" t="s">
        <v>35</v>
      </c>
      <c r="C518" s="106" t="s">
        <v>719</v>
      </c>
      <c r="D518" s="107" t="s">
        <v>23</v>
      </c>
      <c r="E518" s="108">
        <v>3</v>
      </c>
      <c r="F518" s="109">
        <v>21071.940000000002</v>
      </c>
      <c r="G518" s="65"/>
      <c r="H518" s="109">
        <v>21071.94</v>
      </c>
      <c r="I518" s="110">
        <v>10312.56</v>
      </c>
      <c r="J518" s="66">
        <v>6.13</v>
      </c>
      <c r="K518" s="111">
        <v>63216</v>
      </c>
      <c r="L518" s="20"/>
      <c r="M518" s="20"/>
      <c r="N518" s="20"/>
      <c r="O518" s="20"/>
      <c r="P518" s="20"/>
      <c r="Q518" s="20"/>
      <c r="R518" s="20"/>
      <c r="S518" s="20"/>
      <c r="T518" s="20">
        <v>10312.56</v>
      </c>
      <c r="U518" s="20">
        <v>63216</v>
      </c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0"/>
      <c r="BG518" s="20"/>
      <c r="BH518" s="20"/>
      <c r="BI518" s="20"/>
      <c r="BJ518" s="20"/>
      <c r="BK518" s="20"/>
      <c r="BL518" s="20"/>
      <c r="BM518" s="20"/>
      <c r="BN518" s="20"/>
      <c r="BO518" s="20"/>
      <c r="BP518" s="20"/>
      <c r="BQ518" s="20"/>
      <c r="BR518" s="20"/>
      <c r="BS518" s="20"/>
      <c r="BT518" s="20"/>
      <c r="BU518" s="20"/>
      <c r="BV518" s="20"/>
      <c r="BW518" s="20"/>
      <c r="BX518" s="20"/>
      <c r="BY518" s="20"/>
      <c r="BZ518" s="20"/>
      <c r="CA518" s="20"/>
      <c r="CB518" s="20"/>
      <c r="CC518" s="20"/>
      <c r="CD518" s="20"/>
      <c r="CE518" s="20"/>
      <c r="CF518" s="20"/>
      <c r="CG518" s="20"/>
      <c r="CH518" s="20"/>
      <c r="CI518" s="20"/>
      <c r="CJ518" s="20"/>
      <c r="CK518" s="20"/>
      <c r="CL518" s="20"/>
      <c r="CM518" s="20"/>
      <c r="CN518" s="20"/>
      <c r="CO518" s="20"/>
      <c r="CP518" s="20"/>
      <c r="CQ518" s="20"/>
      <c r="CR518" s="20"/>
      <c r="CS518" s="20"/>
      <c r="CT518" s="20"/>
      <c r="CU518" s="20"/>
      <c r="CV518" s="20">
        <v>3</v>
      </c>
      <c r="CW518" s="20"/>
      <c r="CX518" s="20"/>
      <c r="CY518" s="20"/>
      <c r="CZ518" s="20"/>
      <c r="DA518" s="20"/>
      <c r="DB518" s="20"/>
      <c r="DC518" s="20"/>
      <c r="DD518" s="20"/>
      <c r="DE518" s="20"/>
      <c r="DF518" s="20">
        <v>63216</v>
      </c>
      <c r="DG518" s="20"/>
      <c r="DH518" s="20"/>
      <c r="DI518" s="20"/>
      <c r="DJ518" s="20"/>
      <c r="DK518" s="20"/>
      <c r="DL518" s="20"/>
      <c r="DM518" s="20"/>
      <c r="DN518" s="20">
        <v>10312.56</v>
      </c>
      <c r="DO518" s="20"/>
      <c r="DP518" s="20">
        <v>63216</v>
      </c>
      <c r="DQ518" s="20"/>
      <c r="DR518" s="20"/>
      <c r="DS518" s="20"/>
      <c r="DT518" s="20"/>
      <c r="DU518" s="20"/>
      <c r="DV518" s="20"/>
      <c r="DW518" s="20"/>
      <c r="DX518" s="20"/>
      <c r="DY518" s="20"/>
      <c r="DZ518" s="20"/>
      <c r="EA518" s="20"/>
      <c r="EB518" s="20"/>
      <c r="EC518" s="20"/>
      <c r="ED518" s="20"/>
      <c r="EE518" s="20"/>
      <c r="EF518" s="20"/>
      <c r="EG518" s="20"/>
      <c r="EH518" s="20"/>
      <c r="EI518" s="20"/>
      <c r="EJ518" s="20"/>
      <c r="EK518" s="20"/>
      <c r="EL518" s="20"/>
      <c r="EM518" s="20"/>
      <c r="EN518" s="20"/>
      <c r="EO518" s="20"/>
      <c r="EP518" s="20"/>
      <c r="EQ518" s="20"/>
      <c r="ER518" s="20"/>
      <c r="ES518" s="20"/>
      <c r="ET518" s="20"/>
      <c r="EU518" s="20"/>
      <c r="EV518" s="20"/>
      <c r="EW518" s="20"/>
      <c r="EX518" s="20"/>
      <c r="EY518" s="20"/>
      <c r="EZ518" s="20"/>
      <c r="FA518" s="20"/>
      <c r="FB518" s="20"/>
      <c r="FC518" s="20"/>
      <c r="FD518" s="20"/>
      <c r="FE518" s="20"/>
      <c r="FF518" s="20"/>
      <c r="FG518" s="20"/>
      <c r="FH518" s="20"/>
      <c r="FI518" s="20"/>
      <c r="FJ518" s="20"/>
      <c r="FK518" s="20"/>
      <c r="FL518" s="20"/>
      <c r="FM518" s="20"/>
      <c r="FN518" s="20"/>
      <c r="FO518" s="20"/>
      <c r="FP518" s="20"/>
      <c r="FQ518" s="20"/>
      <c r="FR518" s="20"/>
      <c r="FS518" s="20"/>
      <c r="FT518" s="20"/>
      <c r="FU518" s="20"/>
      <c r="FV518" s="20"/>
      <c r="FW518" s="20"/>
      <c r="FX518" s="20"/>
      <c r="FY518" s="20"/>
      <c r="FZ518" s="20"/>
      <c r="GA518" s="20"/>
      <c r="GB518" s="20"/>
      <c r="GC518" s="20"/>
      <c r="GD518" s="20"/>
      <c r="GE518" s="20"/>
      <c r="GF518" s="20"/>
      <c r="GG518" s="20"/>
      <c r="GH518" s="20"/>
      <c r="GI518" s="20"/>
      <c r="GJ518" s="20"/>
      <c r="GK518" s="20"/>
      <c r="GL518" s="20"/>
      <c r="GM518" s="20"/>
      <c r="GN518" s="20">
        <v>10312.56</v>
      </c>
      <c r="GO518" s="20"/>
      <c r="GP518" s="20">
        <v>10312.56</v>
      </c>
      <c r="GQ518" s="20"/>
      <c r="GR518" s="20"/>
      <c r="GS518" s="20"/>
      <c r="GT518" s="20">
        <v>10312.56</v>
      </c>
      <c r="GU518" s="20"/>
      <c r="GV518" s="20">
        <v>10312.56</v>
      </c>
      <c r="GW518" s="20"/>
      <c r="GX518" s="20"/>
      <c r="GY518" s="20"/>
      <c r="GZ518" s="20"/>
      <c r="HA518" s="20"/>
      <c r="HB518" s="20"/>
      <c r="HC518" s="20"/>
      <c r="HD518" s="20">
        <v>10312.56</v>
      </c>
      <c r="HE518" s="20"/>
      <c r="HF518" s="20"/>
      <c r="HG518" s="20"/>
      <c r="HH518" s="20"/>
      <c r="HI518" s="20"/>
      <c r="HJ518" s="20"/>
      <c r="HK518" s="20"/>
      <c r="HL518" s="20"/>
      <c r="HM518" s="20"/>
      <c r="HN518" s="20"/>
      <c r="HO518" s="20"/>
      <c r="HP518" s="20"/>
      <c r="HQ518" s="20"/>
      <c r="HR518" s="20">
        <v>10312.56</v>
      </c>
      <c r="HS518" s="20"/>
      <c r="HT518" s="20"/>
      <c r="HU518" s="20"/>
      <c r="HV518" s="20"/>
      <c r="HW518" s="20"/>
      <c r="HX518" s="20"/>
      <c r="HY518" s="20"/>
      <c r="HZ518" s="20">
        <v>10312.56</v>
      </c>
      <c r="IA518" s="20"/>
      <c r="IB518" s="20"/>
      <c r="IC518" s="20"/>
      <c r="ID518" s="20"/>
      <c r="IE518" s="20"/>
      <c r="IF518" s="20"/>
      <c r="IG518" s="20"/>
      <c r="IH518" s="20"/>
      <c r="II518" s="20"/>
      <c r="IJ518" s="20"/>
      <c r="IK518" s="20"/>
      <c r="IL518" s="20"/>
      <c r="IM518" s="20"/>
      <c r="IN518" s="20"/>
      <c r="IO518" s="20"/>
      <c r="IP518" s="20"/>
      <c r="IQ518" s="20"/>
      <c r="IR518" s="20"/>
      <c r="IS518" s="20"/>
      <c r="IT518" s="20"/>
      <c r="IU518" s="20"/>
    </row>
    <row r="519" spans="1:255" x14ac:dyDescent="0.2">
      <c r="A519" s="89"/>
      <c r="B519" s="103" t="s">
        <v>619</v>
      </c>
      <c r="C519" s="103" t="s">
        <v>720</v>
      </c>
      <c r="D519" s="29"/>
      <c r="E519" s="29"/>
      <c r="F519" s="29"/>
      <c r="G519" s="29"/>
      <c r="H519" s="29"/>
      <c r="I519" s="29"/>
      <c r="J519" s="29"/>
      <c r="K519" s="90"/>
    </row>
    <row r="520" spans="1:255" ht="13.5" thickBot="1" x14ac:dyDescent="0.25">
      <c r="A520" s="114"/>
      <c r="B520" s="115"/>
      <c r="C520" s="115" t="s">
        <v>621</v>
      </c>
      <c r="D520" s="115"/>
      <c r="E520" s="115"/>
      <c r="F520" s="115"/>
      <c r="G520" s="115"/>
      <c r="H520" s="194">
        <v>10312.56</v>
      </c>
      <c r="I520" s="195"/>
      <c r="J520" s="194">
        <v>63216</v>
      </c>
      <c r="K520" s="196"/>
      <c r="L520" s="102"/>
      <c r="M520" s="102"/>
      <c r="N520" s="102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0"/>
      <c r="BG520" s="20"/>
      <c r="BH520" s="20"/>
      <c r="BI520" s="20"/>
      <c r="BJ520" s="20"/>
      <c r="BK520" s="20"/>
      <c r="BL520" s="20"/>
      <c r="BM520" s="20"/>
      <c r="BN520" s="20"/>
      <c r="BO520" s="20"/>
      <c r="BP520" s="20"/>
      <c r="BQ520" s="20"/>
      <c r="BR520" s="20"/>
      <c r="BS520" s="20"/>
      <c r="BT520" s="20"/>
      <c r="BU520" s="20"/>
      <c r="BV520" s="20"/>
      <c r="BW520" s="20"/>
      <c r="BX520" s="20"/>
      <c r="BY520" s="20"/>
      <c r="BZ520" s="20"/>
      <c r="CA520" s="20"/>
      <c r="CB520" s="20"/>
      <c r="CC520" s="20"/>
      <c r="CD520" s="20"/>
      <c r="CE520" s="20"/>
      <c r="CF520" s="20"/>
      <c r="CG520" s="20"/>
      <c r="CH520" s="20"/>
      <c r="CI520" s="20"/>
      <c r="CJ520" s="20"/>
      <c r="CK520" s="20"/>
      <c r="CL520" s="20"/>
      <c r="CM520" s="20"/>
      <c r="CN520" s="20"/>
      <c r="CO520" s="20"/>
      <c r="CP520" s="20"/>
      <c r="CQ520" s="20"/>
      <c r="CR520" s="20"/>
      <c r="CS520" s="20"/>
      <c r="CT520" s="20"/>
      <c r="CU520" s="20"/>
      <c r="CV520" s="20"/>
      <c r="CW520" s="20"/>
      <c r="CX520" s="20"/>
      <c r="CY520" s="20"/>
      <c r="CZ520" s="20"/>
      <c r="DA520" s="20"/>
      <c r="DB520" s="20"/>
      <c r="DC520" s="20"/>
      <c r="DD520" s="20"/>
      <c r="DE520" s="20"/>
      <c r="DF520" s="20"/>
      <c r="DG520" s="20"/>
      <c r="DH520" s="20"/>
      <c r="DI520" s="20"/>
      <c r="DJ520" s="20"/>
      <c r="DK520" s="20"/>
      <c r="DL520" s="20"/>
      <c r="DM520" s="20"/>
      <c r="DN520" s="20"/>
      <c r="DO520" s="20"/>
      <c r="DP520" s="20"/>
      <c r="DQ520" s="20"/>
      <c r="DR520" s="20"/>
      <c r="DS520" s="20"/>
      <c r="DT520" s="20"/>
      <c r="DU520" s="20"/>
      <c r="DV520" s="20"/>
      <c r="DW520" s="20"/>
      <c r="DX520" s="20"/>
      <c r="DY520" s="20"/>
      <c r="DZ520" s="20"/>
      <c r="EA520" s="20"/>
      <c r="EB520" s="20"/>
      <c r="EC520" s="20"/>
      <c r="ED520" s="20"/>
      <c r="EE520" s="20"/>
      <c r="EF520" s="20"/>
      <c r="EG520" s="20"/>
      <c r="EH520" s="20"/>
      <c r="EI520" s="20"/>
      <c r="EJ520" s="20"/>
      <c r="EK520" s="20"/>
      <c r="EL520" s="20"/>
      <c r="EM520" s="20"/>
      <c r="EN520" s="20"/>
      <c r="EO520" s="20"/>
      <c r="EP520" s="20"/>
      <c r="EQ520" s="20"/>
      <c r="ER520" s="20"/>
      <c r="ES520" s="20"/>
      <c r="ET520" s="20"/>
      <c r="EU520" s="20"/>
      <c r="EV520" s="20"/>
      <c r="EW520" s="20"/>
      <c r="EX520" s="20"/>
      <c r="EY520" s="20"/>
      <c r="EZ520" s="20"/>
      <c r="FA520" s="20"/>
      <c r="FB520" s="20"/>
      <c r="FC520" s="20"/>
      <c r="FD520" s="20"/>
      <c r="FE520" s="20"/>
      <c r="FF520" s="20"/>
      <c r="FG520" s="20"/>
      <c r="FH520" s="20"/>
      <c r="FI520" s="20"/>
      <c r="FJ520" s="20"/>
      <c r="FK520" s="20"/>
      <c r="FL520" s="20"/>
      <c r="FM520" s="20"/>
      <c r="FN520" s="20"/>
      <c r="FO520" s="20"/>
      <c r="FP520" s="20"/>
      <c r="FQ520" s="20"/>
      <c r="FR520" s="20"/>
      <c r="FS520" s="20"/>
      <c r="FT520" s="20"/>
      <c r="FU520" s="20"/>
      <c r="FV520" s="20"/>
      <c r="FW520" s="20"/>
      <c r="FX520" s="20"/>
      <c r="FY520" s="20"/>
      <c r="FZ520" s="20"/>
      <c r="GA520" s="20"/>
      <c r="GB520" s="20"/>
      <c r="GC520" s="20"/>
      <c r="GD520" s="20"/>
      <c r="GE520" s="20"/>
      <c r="GF520" s="20"/>
      <c r="GG520" s="20"/>
      <c r="GH520" s="20"/>
      <c r="GI520" s="20"/>
      <c r="GJ520" s="20"/>
      <c r="GK520" s="20"/>
      <c r="GL520" s="20"/>
      <c r="GM520" s="20"/>
      <c r="GN520" s="20"/>
      <c r="GO520" s="20"/>
      <c r="GP520" s="20"/>
      <c r="GQ520" s="20"/>
      <c r="GR520" s="20"/>
      <c r="GS520" s="20"/>
      <c r="GT520" s="20"/>
      <c r="GU520" s="20"/>
      <c r="GV520" s="20"/>
      <c r="GW520" s="20"/>
      <c r="GX520" s="20"/>
      <c r="GY520" s="20"/>
      <c r="GZ520" s="20"/>
      <c r="HA520" s="20"/>
      <c r="HB520" s="20"/>
      <c r="HC520" s="20"/>
      <c r="HD520" s="20"/>
      <c r="HE520" s="20"/>
      <c r="HF520" s="20"/>
      <c r="HG520" s="20"/>
      <c r="HH520" s="20"/>
      <c r="HI520" s="20"/>
      <c r="HJ520" s="20"/>
      <c r="HK520" s="20"/>
      <c r="HL520" s="20"/>
      <c r="HM520" s="20"/>
      <c r="HN520" s="20"/>
      <c r="HO520" s="20"/>
      <c r="HP520" s="20"/>
      <c r="HQ520" s="20"/>
      <c r="HR520" s="20"/>
      <c r="HS520" s="20"/>
      <c r="HT520" s="20"/>
      <c r="HU520" s="20"/>
      <c r="HV520" s="20"/>
      <c r="HW520" s="20"/>
      <c r="HX520" s="20"/>
      <c r="HY520" s="20"/>
      <c r="HZ520" s="20"/>
      <c r="IA520" s="20"/>
      <c r="IB520" s="20"/>
      <c r="IC520" s="20"/>
      <c r="ID520" s="20"/>
      <c r="IE520" s="20"/>
      <c r="IF520" s="20"/>
      <c r="IG520" s="20"/>
      <c r="IH520" s="20"/>
      <c r="II520" s="20"/>
      <c r="IJ520" s="20"/>
      <c r="IK520" s="20"/>
      <c r="IL520" s="20"/>
      <c r="IM520" s="20"/>
      <c r="IN520" s="20"/>
      <c r="IO520" s="20"/>
      <c r="IP520" s="20"/>
      <c r="IQ520" s="20"/>
      <c r="IR520" s="20"/>
      <c r="IS520" s="20"/>
      <c r="IT520" s="20"/>
      <c r="IU520" s="20"/>
    </row>
    <row r="521" spans="1:255" x14ac:dyDescent="0.2">
      <c r="A521" s="113"/>
      <c r="B521" s="112"/>
      <c r="C521" s="112" t="s">
        <v>622</v>
      </c>
      <c r="D521" s="112"/>
      <c r="E521" s="112"/>
      <c r="F521" s="112"/>
      <c r="G521" s="112"/>
      <c r="H521" s="185">
        <v>10631.73</v>
      </c>
      <c r="I521" s="186"/>
      <c r="J521" s="185">
        <v>71705</v>
      </c>
      <c r="K521" s="187"/>
      <c r="O521" s="20"/>
      <c r="P521" s="20"/>
      <c r="Q521" s="20"/>
      <c r="R521" s="20">
        <v>10631.73</v>
      </c>
      <c r="S521" s="20">
        <v>71705</v>
      </c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  <c r="BG521" s="20"/>
      <c r="BH521" s="20"/>
      <c r="BI521" s="20"/>
      <c r="BJ521" s="20"/>
      <c r="BK521" s="20"/>
      <c r="BL521" s="20"/>
      <c r="BM521" s="20"/>
      <c r="BN521" s="20"/>
      <c r="BO521" s="20"/>
      <c r="BP521" s="20"/>
      <c r="BQ521" s="20"/>
      <c r="BR521" s="20"/>
      <c r="BS521" s="20"/>
      <c r="BT521" s="20"/>
      <c r="BU521" s="20"/>
      <c r="BV521" s="20"/>
      <c r="BW521" s="20"/>
      <c r="BX521" s="20"/>
      <c r="BY521" s="20"/>
      <c r="BZ521" s="20"/>
      <c r="CA521" s="20"/>
      <c r="CB521" s="20"/>
      <c r="CC521" s="20"/>
      <c r="CD521" s="20"/>
      <c r="CE521" s="20"/>
      <c r="CF521" s="20"/>
      <c r="CG521" s="20"/>
      <c r="CH521" s="20"/>
      <c r="CI521" s="20"/>
      <c r="CJ521" s="20"/>
      <c r="CK521" s="20"/>
      <c r="CL521" s="20"/>
      <c r="CM521" s="20"/>
      <c r="CN521" s="20"/>
      <c r="CO521" s="20"/>
      <c r="CP521" s="20"/>
      <c r="CQ521" s="20"/>
      <c r="CR521" s="20"/>
      <c r="CS521" s="20"/>
      <c r="CT521" s="20"/>
      <c r="CU521" s="20"/>
      <c r="CV521" s="20"/>
      <c r="CW521" s="20"/>
      <c r="CX521" s="20"/>
      <c r="CY521" s="20"/>
      <c r="CZ521" s="20"/>
      <c r="DA521" s="20"/>
      <c r="DB521" s="20"/>
      <c r="DC521" s="20"/>
      <c r="DD521" s="20"/>
      <c r="DE521" s="20"/>
      <c r="DF521" s="20"/>
      <c r="DG521" s="20"/>
      <c r="DH521" s="20"/>
      <c r="DI521" s="20"/>
      <c r="DJ521" s="20"/>
      <c r="DK521" s="20"/>
      <c r="DL521" s="20"/>
      <c r="DM521" s="20"/>
      <c r="DN521" s="20"/>
      <c r="DO521" s="20"/>
      <c r="DP521" s="20"/>
      <c r="DQ521" s="20"/>
      <c r="DR521" s="20"/>
      <c r="DS521" s="20"/>
      <c r="DT521" s="20"/>
      <c r="DU521" s="20"/>
      <c r="DV521" s="20"/>
      <c r="DW521" s="20"/>
      <c r="DX521" s="20"/>
      <c r="DY521" s="20"/>
      <c r="DZ521" s="20"/>
      <c r="EA521" s="20"/>
      <c r="EB521" s="20"/>
      <c r="EC521" s="20"/>
      <c r="ED521" s="20"/>
      <c r="EE521" s="20"/>
      <c r="EF521" s="20"/>
      <c r="EG521" s="20"/>
      <c r="EH521" s="20"/>
      <c r="EI521" s="20"/>
      <c r="EJ521" s="20"/>
      <c r="EK521" s="20"/>
      <c r="EL521" s="20"/>
      <c r="EM521" s="20"/>
      <c r="EN521" s="20"/>
      <c r="EO521" s="20"/>
      <c r="EP521" s="20"/>
      <c r="EQ521" s="20"/>
      <c r="ER521" s="20"/>
      <c r="ES521" s="20"/>
      <c r="ET521" s="20"/>
      <c r="EU521" s="20"/>
      <c r="EV521" s="20"/>
      <c r="EW521" s="20"/>
      <c r="EX521" s="20"/>
      <c r="EY521" s="20"/>
      <c r="EZ521" s="20"/>
      <c r="FA521" s="20"/>
      <c r="FB521" s="20"/>
      <c r="FC521" s="20"/>
      <c r="FD521" s="20"/>
      <c r="FE521" s="20"/>
      <c r="FF521" s="20"/>
      <c r="FG521" s="20"/>
      <c r="FH521" s="20"/>
      <c r="FI521" s="20"/>
      <c r="FJ521" s="20"/>
      <c r="FK521" s="20"/>
      <c r="FL521" s="20"/>
      <c r="FM521" s="20"/>
      <c r="FN521" s="20"/>
      <c r="FO521" s="20"/>
      <c r="FP521" s="20"/>
      <c r="FQ521" s="20"/>
      <c r="FR521" s="20"/>
      <c r="FS521" s="20"/>
      <c r="FT521" s="20"/>
      <c r="FU521" s="20"/>
      <c r="FV521" s="20"/>
      <c r="FW521" s="20"/>
      <c r="FX521" s="20"/>
      <c r="FY521" s="20"/>
      <c r="FZ521" s="20"/>
      <c r="GA521" s="20"/>
      <c r="GB521" s="20"/>
      <c r="GC521" s="20"/>
      <c r="GD521" s="20"/>
      <c r="GE521" s="20"/>
      <c r="GF521" s="20"/>
      <c r="GG521" s="20"/>
      <c r="GH521" s="20"/>
      <c r="GI521" s="20"/>
      <c r="GJ521" s="20"/>
      <c r="GK521" s="20"/>
      <c r="GL521" s="20"/>
      <c r="GM521" s="20"/>
      <c r="GN521" s="20"/>
      <c r="GO521" s="20"/>
      <c r="GP521" s="20"/>
      <c r="GQ521" s="20"/>
      <c r="GR521" s="20"/>
      <c r="GS521" s="20"/>
      <c r="GT521" s="20"/>
      <c r="GU521" s="20"/>
      <c r="GV521" s="20"/>
      <c r="GW521" s="20"/>
      <c r="GX521" s="20"/>
      <c r="GY521" s="20"/>
      <c r="GZ521" s="20"/>
      <c r="HA521" s="20">
        <v>10631.73</v>
      </c>
      <c r="HB521" s="20"/>
      <c r="HC521" s="20"/>
      <c r="HD521" s="20"/>
      <c r="HE521" s="20"/>
      <c r="HF521" s="20"/>
      <c r="HG521" s="20"/>
      <c r="HH521" s="20"/>
      <c r="HI521" s="20"/>
      <c r="HJ521" s="20"/>
      <c r="HK521" s="20"/>
      <c r="HL521" s="20"/>
      <c r="HM521" s="20"/>
      <c r="HN521" s="20"/>
      <c r="HO521" s="20"/>
      <c r="HP521" s="20"/>
      <c r="HQ521" s="20"/>
      <c r="HR521" s="20"/>
      <c r="HS521" s="20"/>
      <c r="HT521" s="20"/>
      <c r="HU521" s="20"/>
      <c r="HV521" s="20"/>
      <c r="HW521" s="20"/>
      <c r="HX521" s="20"/>
      <c r="HY521" s="20"/>
      <c r="HZ521" s="20"/>
      <c r="IA521" s="20"/>
      <c r="IB521" s="20"/>
      <c r="IC521" s="20"/>
      <c r="ID521" s="20"/>
      <c r="IE521" s="20"/>
      <c r="IF521" s="20"/>
      <c r="IG521" s="20"/>
      <c r="IH521" s="20"/>
      <c r="II521" s="20"/>
      <c r="IJ521" s="20"/>
      <c r="IK521" s="20"/>
      <c r="IL521" s="20"/>
      <c r="IM521" s="20"/>
      <c r="IN521" s="20"/>
      <c r="IO521" s="20"/>
      <c r="IP521" s="20"/>
      <c r="IQ521" s="20"/>
      <c r="IR521" s="20"/>
      <c r="IS521" s="20"/>
      <c r="IT521" s="20"/>
      <c r="IU521" s="20"/>
    </row>
    <row r="522" spans="1:255" x14ac:dyDescent="0.2">
      <c r="A522" s="70"/>
      <c r="B522" s="69"/>
      <c r="C522" s="69"/>
      <c r="D522" s="69"/>
      <c r="E522" s="69"/>
      <c r="F522" s="69"/>
      <c r="G522" s="69"/>
      <c r="H522" s="188"/>
      <c r="I522" s="189"/>
      <c r="J522" s="188"/>
      <c r="K522" s="190"/>
    </row>
    <row r="523" spans="1:255" ht="48" x14ac:dyDescent="0.2">
      <c r="A523" s="116">
        <v>24</v>
      </c>
      <c r="B523" s="123" t="s">
        <v>115</v>
      </c>
      <c r="C523" s="117" t="s">
        <v>643</v>
      </c>
      <c r="D523" s="118" t="s">
        <v>101</v>
      </c>
      <c r="E523" s="119">
        <v>0.57599999999999996</v>
      </c>
      <c r="F523" s="120">
        <v>1206.1500000000001</v>
      </c>
      <c r="G523" s="124" t="s">
        <v>6</v>
      </c>
      <c r="H523" s="120"/>
      <c r="I523" s="121">
        <v>1032.2</v>
      </c>
      <c r="J523" s="97"/>
      <c r="K523" s="122">
        <v>33335</v>
      </c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0"/>
      <c r="BG523" s="20"/>
      <c r="BH523" s="20"/>
      <c r="BI523" s="20"/>
      <c r="BJ523" s="20"/>
      <c r="BK523" s="20"/>
      <c r="BL523" s="20"/>
      <c r="BM523" s="20"/>
      <c r="BN523" s="20"/>
      <c r="BO523" s="20"/>
      <c r="BP523" s="20"/>
      <c r="BQ523" s="20"/>
      <c r="BR523" s="20"/>
      <c r="BS523" s="20"/>
      <c r="BT523" s="20"/>
      <c r="BU523" s="20"/>
      <c r="BV523" s="20"/>
      <c r="BW523" s="20"/>
      <c r="BX523" s="20"/>
      <c r="BY523" s="20"/>
      <c r="BZ523" s="20"/>
      <c r="CA523" s="20"/>
      <c r="CB523" s="20"/>
      <c r="CC523" s="20"/>
      <c r="CD523" s="20"/>
      <c r="CE523" s="20"/>
      <c r="CF523" s="20"/>
      <c r="CG523" s="20"/>
      <c r="CH523" s="20"/>
      <c r="CI523" s="20"/>
      <c r="CJ523" s="20"/>
      <c r="CK523" s="20"/>
      <c r="CL523" s="20"/>
      <c r="CM523" s="20"/>
      <c r="CN523" s="20"/>
      <c r="CO523" s="20"/>
      <c r="CP523" s="20"/>
      <c r="CQ523" s="20"/>
      <c r="CR523" s="20"/>
      <c r="CS523" s="20"/>
      <c r="CT523" s="20"/>
      <c r="CU523" s="20"/>
      <c r="CV523" s="20"/>
      <c r="CW523" s="20"/>
      <c r="CX523" s="20"/>
      <c r="CY523" s="20"/>
      <c r="CZ523" s="20"/>
      <c r="DA523" s="20"/>
      <c r="DB523" s="20"/>
      <c r="DC523" s="20"/>
      <c r="DD523" s="20"/>
      <c r="DE523" s="20"/>
      <c r="DF523" s="20"/>
      <c r="DG523" s="20"/>
      <c r="DH523" s="20"/>
      <c r="DI523" s="20"/>
      <c r="DJ523" s="20"/>
      <c r="DK523" s="20"/>
      <c r="DL523" s="20"/>
      <c r="DM523" s="20"/>
      <c r="DN523" s="20"/>
      <c r="DO523" s="20"/>
      <c r="DP523" s="20"/>
      <c r="DQ523" s="20"/>
      <c r="DR523" s="20"/>
      <c r="DS523" s="20"/>
      <c r="DT523" s="20"/>
      <c r="DU523" s="20"/>
      <c r="DV523" s="20"/>
      <c r="DW523" s="20"/>
      <c r="DX523" s="20"/>
      <c r="DY523" s="20"/>
      <c r="DZ523" s="20"/>
      <c r="EA523" s="20"/>
      <c r="EB523" s="20"/>
      <c r="EC523" s="20"/>
      <c r="ED523" s="20"/>
      <c r="EE523" s="20"/>
      <c r="EF523" s="20"/>
      <c r="EG523" s="20"/>
      <c r="EH523" s="20"/>
      <c r="EI523" s="20"/>
      <c r="EJ523" s="20"/>
      <c r="EK523" s="20"/>
      <c r="EL523" s="20"/>
      <c r="EM523" s="20"/>
      <c r="EN523" s="20"/>
      <c r="EO523" s="20"/>
      <c r="EP523" s="20"/>
      <c r="EQ523" s="20"/>
      <c r="ER523" s="20"/>
      <c r="ES523" s="20"/>
      <c r="ET523" s="20"/>
      <c r="EU523" s="20"/>
      <c r="EV523" s="20"/>
      <c r="EW523" s="20"/>
      <c r="EX523" s="20"/>
      <c r="EY523" s="20"/>
      <c r="EZ523" s="20"/>
      <c r="FA523" s="20"/>
      <c r="FB523" s="20"/>
      <c r="FC523" s="20"/>
      <c r="FD523" s="20"/>
      <c r="FE523" s="20"/>
      <c r="FF523" s="20"/>
      <c r="FG523" s="20"/>
      <c r="FH523" s="20"/>
      <c r="FI523" s="20"/>
      <c r="FJ523" s="20"/>
      <c r="FK523" s="20"/>
      <c r="FL523" s="20"/>
      <c r="FM523" s="20"/>
      <c r="FN523" s="20"/>
      <c r="FO523" s="20"/>
      <c r="FP523" s="20"/>
      <c r="FQ523" s="20"/>
      <c r="FR523" s="20"/>
      <c r="FS523" s="20"/>
      <c r="FT523" s="20"/>
      <c r="FU523" s="20"/>
      <c r="FV523" s="20"/>
      <c r="FW523" s="20"/>
      <c r="FX523" s="20"/>
      <c r="FY523" s="20"/>
      <c r="FZ523" s="20"/>
      <c r="GA523" s="20"/>
      <c r="GB523" s="20"/>
      <c r="GC523" s="20"/>
      <c r="GD523" s="20"/>
      <c r="GE523" s="20"/>
      <c r="GF523" s="20"/>
      <c r="GG523" s="20"/>
      <c r="GH523" s="20"/>
      <c r="GI523" s="20"/>
      <c r="GJ523" s="20"/>
      <c r="GK523" s="20"/>
      <c r="GL523" s="20"/>
      <c r="GM523" s="20"/>
      <c r="GN523" s="20"/>
      <c r="GO523" s="20"/>
      <c r="GP523" s="20"/>
      <c r="GQ523" s="20"/>
      <c r="GR523" s="20"/>
      <c r="GS523" s="20"/>
      <c r="GT523" s="20"/>
      <c r="GU523" s="20"/>
      <c r="GV523" s="20"/>
      <c r="GW523" s="20"/>
      <c r="GX523" s="20"/>
      <c r="GY523" s="20"/>
      <c r="GZ523" s="20"/>
      <c r="HA523" s="20"/>
      <c r="HB523" s="20"/>
      <c r="HC523" s="20"/>
      <c r="HD523" s="20"/>
      <c r="HE523" s="20"/>
      <c r="HF523" s="20"/>
      <c r="HG523" s="20"/>
      <c r="HH523" s="20"/>
      <c r="HI523" s="20"/>
      <c r="HJ523" s="20"/>
      <c r="HK523" s="20"/>
      <c r="HL523" s="20"/>
      <c r="HM523" s="20"/>
      <c r="HN523" s="20"/>
      <c r="HO523" s="20"/>
      <c r="HP523" s="20"/>
      <c r="HQ523" s="20"/>
      <c r="HR523" s="20"/>
      <c r="HS523" s="20"/>
      <c r="HT523" s="20"/>
      <c r="HU523" s="20"/>
      <c r="HV523" s="20"/>
      <c r="HW523" s="20"/>
      <c r="HX523" s="20"/>
      <c r="HY523" s="20"/>
      <c r="HZ523" s="20"/>
      <c r="IA523" s="20"/>
      <c r="IB523" s="20"/>
      <c r="IC523" s="20"/>
      <c r="ID523" s="20"/>
      <c r="IE523" s="20"/>
      <c r="IF523" s="20"/>
      <c r="IG523" s="20"/>
      <c r="IH523" s="20"/>
      <c r="II523" s="20"/>
      <c r="IJ523" s="20"/>
      <c r="IK523" s="20"/>
      <c r="IL523" s="20"/>
      <c r="IM523" s="20"/>
      <c r="IN523" s="20"/>
      <c r="IO523" s="20"/>
      <c r="IP523" s="20"/>
      <c r="IQ523" s="20"/>
      <c r="IR523" s="20"/>
      <c r="IS523" s="20"/>
      <c r="IT523" s="20"/>
      <c r="IU523" s="20"/>
    </row>
    <row r="524" spans="1:255" x14ac:dyDescent="0.2">
      <c r="A524" s="60"/>
      <c r="B524" s="61"/>
      <c r="C524" s="61" t="s">
        <v>609</v>
      </c>
      <c r="D524" s="62"/>
      <c r="E524" s="63"/>
      <c r="F524" s="64">
        <v>545.38</v>
      </c>
      <c r="G524" s="65" t="s">
        <v>78</v>
      </c>
      <c r="H524" s="64">
        <v>572.65</v>
      </c>
      <c r="I524" s="64">
        <v>329.85</v>
      </c>
      <c r="J524" s="66">
        <v>33.39</v>
      </c>
      <c r="K524" s="67">
        <v>11014</v>
      </c>
      <c r="O524" s="20"/>
      <c r="P524" s="20"/>
      <c r="Q524" s="20"/>
      <c r="R524" s="20"/>
      <c r="S524" s="20"/>
      <c r="T524" s="20">
        <v>329.85</v>
      </c>
      <c r="U524" s="20">
        <v>11014</v>
      </c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  <c r="BG524" s="20"/>
      <c r="BH524" s="20"/>
      <c r="BI524" s="20"/>
      <c r="BJ524" s="20"/>
      <c r="BK524" s="20"/>
      <c r="BL524" s="20"/>
      <c r="BM524" s="20"/>
      <c r="BN524" s="20"/>
      <c r="BO524" s="20"/>
      <c r="BP524" s="20"/>
      <c r="BQ524" s="20"/>
      <c r="BR524" s="20"/>
      <c r="BS524" s="20"/>
      <c r="BT524" s="20"/>
      <c r="BU524" s="20"/>
      <c r="BV524" s="20"/>
      <c r="BW524" s="20"/>
      <c r="BX524" s="20"/>
      <c r="BY524" s="20"/>
      <c r="BZ524" s="20"/>
      <c r="CA524" s="20"/>
      <c r="CB524" s="20"/>
      <c r="CC524" s="20"/>
      <c r="CD524" s="20"/>
      <c r="CE524" s="20"/>
      <c r="CF524" s="20"/>
      <c r="CG524" s="20"/>
      <c r="CH524" s="20"/>
      <c r="CI524" s="20"/>
      <c r="CJ524" s="20"/>
      <c r="CK524" s="20"/>
      <c r="CL524" s="20"/>
      <c r="CM524" s="20"/>
      <c r="CN524" s="20"/>
      <c r="CO524" s="20"/>
      <c r="CP524" s="20"/>
      <c r="CQ524" s="20"/>
      <c r="CR524" s="20"/>
      <c r="CS524" s="20"/>
      <c r="CT524" s="20"/>
      <c r="CU524" s="20"/>
      <c r="CV524" s="20">
        <v>1</v>
      </c>
      <c r="CW524" s="20"/>
      <c r="CX524" s="20"/>
      <c r="CY524" s="20"/>
      <c r="CZ524" s="20"/>
      <c r="DA524" s="20"/>
      <c r="DB524" s="20"/>
      <c r="DC524" s="20"/>
      <c r="DD524" s="20"/>
      <c r="DE524" s="20"/>
      <c r="DF524" s="20"/>
      <c r="DG524" s="20">
        <v>11014</v>
      </c>
      <c r="DH524" s="20">
        <v>1</v>
      </c>
      <c r="DI524" s="20"/>
      <c r="DJ524" s="20"/>
      <c r="DK524" s="20"/>
      <c r="DL524" s="20"/>
      <c r="DM524" s="20"/>
      <c r="DN524" s="20"/>
      <c r="DO524" s="20"/>
      <c r="DP524" s="20"/>
      <c r="DQ524" s="20">
        <v>329.85</v>
      </c>
      <c r="DR524" s="20"/>
      <c r="DS524" s="20">
        <v>11014</v>
      </c>
      <c r="DT524" s="20"/>
      <c r="DU524" s="20"/>
      <c r="DV524" s="20"/>
      <c r="DW524" s="20"/>
      <c r="DX524" s="20"/>
      <c r="DY524" s="20"/>
      <c r="DZ524" s="20"/>
      <c r="EA524" s="20"/>
      <c r="EB524" s="20"/>
      <c r="EC524" s="20"/>
      <c r="ED524" s="20"/>
      <c r="EE524" s="20"/>
      <c r="EF524" s="20"/>
      <c r="EG524" s="20"/>
      <c r="EH524" s="20"/>
      <c r="EI524" s="20"/>
      <c r="EJ524" s="20"/>
      <c r="EK524" s="20"/>
      <c r="EL524" s="20"/>
      <c r="EM524" s="20"/>
      <c r="EN524" s="20"/>
      <c r="EO524" s="20"/>
      <c r="EP524" s="20"/>
      <c r="EQ524" s="20"/>
      <c r="ER524" s="20"/>
      <c r="ES524" s="20"/>
      <c r="ET524" s="20"/>
      <c r="EU524" s="20"/>
      <c r="EV524" s="20"/>
      <c r="EW524" s="20"/>
      <c r="EX524" s="20"/>
      <c r="EY524" s="20"/>
      <c r="EZ524" s="20"/>
      <c r="FA524" s="20"/>
      <c r="FB524" s="20"/>
      <c r="FC524" s="20"/>
      <c r="FD524" s="20"/>
      <c r="FE524" s="20"/>
      <c r="FF524" s="20"/>
      <c r="FG524" s="20"/>
      <c r="FH524" s="20"/>
      <c r="FI524" s="20"/>
      <c r="FJ524" s="20"/>
      <c r="FK524" s="20"/>
      <c r="FL524" s="20"/>
      <c r="FM524" s="20"/>
      <c r="FN524" s="20"/>
      <c r="FO524" s="20"/>
      <c r="FP524" s="20"/>
      <c r="FQ524" s="20"/>
      <c r="FR524" s="20"/>
      <c r="FS524" s="20"/>
      <c r="FT524" s="20"/>
      <c r="FU524" s="20"/>
      <c r="FV524" s="20"/>
      <c r="FW524" s="20"/>
      <c r="FX524" s="20"/>
      <c r="FY524" s="20"/>
      <c r="FZ524" s="20"/>
      <c r="GA524" s="20"/>
      <c r="GB524" s="20"/>
      <c r="GC524" s="20"/>
      <c r="GD524" s="20"/>
      <c r="GE524" s="20"/>
      <c r="GF524" s="20"/>
      <c r="GG524" s="20"/>
      <c r="GH524" s="20"/>
      <c r="GI524" s="20"/>
      <c r="GJ524" s="20">
        <v>329.85</v>
      </c>
      <c r="GK524" s="20">
        <v>329.85</v>
      </c>
      <c r="GL524" s="20"/>
      <c r="GM524" s="20"/>
      <c r="GN524" s="20"/>
      <c r="GO524" s="20"/>
      <c r="GP524" s="20"/>
      <c r="GQ524" s="20"/>
      <c r="GR524" s="20"/>
      <c r="GS524" s="20"/>
      <c r="GT524" s="20"/>
      <c r="GU524" s="20"/>
      <c r="GV524" s="20"/>
      <c r="GW524" s="20"/>
      <c r="GX524" s="20"/>
      <c r="GY524" s="20"/>
      <c r="GZ524" s="20"/>
      <c r="HA524" s="20"/>
      <c r="HB524" s="20">
        <v>329.85</v>
      </c>
      <c r="HC524" s="20"/>
      <c r="HD524" s="20"/>
      <c r="HE524" s="20"/>
      <c r="HF524" s="20">
        <v>329.85</v>
      </c>
      <c r="HG524" s="20"/>
      <c r="HH524" s="20"/>
      <c r="HI524" s="20"/>
      <c r="HJ524" s="20"/>
      <c r="HK524" s="20"/>
      <c r="HL524" s="20">
        <v>329.85</v>
      </c>
      <c r="HM524" s="20"/>
      <c r="HN524" s="20">
        <v>329.85</v>
      </c>
      <c r="HO524" s="20"/>
      <c r="HP524" s="20"/>
      <c r="HQ524" s="20"/>
      <c r="HR524" s="20"/>
      <c r="HS524" s="20"/>
      <c r="HT524" s="20"/>
      <c r="HU524" s="20"/>
      <c r="HV524" s="20"/>
      <c r="HW524" s="20"/>
      <c r="HX524" s="20">
        <v>329.85</v>
      </c>
      <c r="HY524" s="20"/>
      <c r="HZ524" s="20"/>
      <c r="IA524" s="20"/>
      <c r="IB524" s="20"/>
      <c r="IC524" s="20"/>
      <c r="ID524" s="20"/>
      <c r="IE524" s="20"/>
      <c r="IF524" s="20"/>
      <c r="IG524" s="20"/>
      <c r="IH524" s="20"/>
      <c r="II524" s="20"/>
      <c r="IJ524" s="20"/>
      <c r="IK524" s="20"/>
      <c r="IL524" s="20"/>
      <c r="IM524" s="20"/>
      <c r="IN524" s="20"/>
      <c r="IO524" s="20"/>
      <c r="IP524" s="20"/>
      <c r="IQ524" s="20"/>
      <c r="IR524" s="20"/>
      <c r="IS524" s="20"/>
      <c r="IT524" s="20"/>
      <c r="IU524" s="20"/>
    </row>
    <row r="525" spans="1:255" x14ac:dyDescent="0.2">
      <c r="A525" s="71"/>
      <c r="B525" s="72"/>
      <c r="C525" s="72" t="s">
        <v>610</v>
      </c>
      <c r="D525" s="73"/>
      <c r="E525" s="74"/>
      <c r="F525" s="75">
        <v>92.92</v>
      </c>
      <c r="G525" s="76" t="s">
        <v>78</v>
      </c>
      <c r="H525" s="75">
        <v>97.57</v>
      </c>
      <c r="I525" s="75">
        <v>56.2</v>
      </c>
      <c r="J525" s="77">
        <v>13.26</v>
      </c>
      <c r="K525" s="78">
        <v>745</v>
      </c>
      <c r="O525" s="20"/>
      <c r="P525" s="20"/>
      <c r="Q525" s="20"/>
      <c r="R525" s="20"/>
      <c r="S525" s="20"/>
      <c r="T525" s="20">
        <v>56.2</v>
      </c>
      <c r="U525" s="20">
        <v>745</v>
      </c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  <c r="BC525" s="20"/>
      <c r="BD525" s="20"/>
      <c r="BE525" s="20"/>
      <c r="BF525" s="20"/>
      <c r="BG525" s="20"/>
      <c r="BH525" s="20"/>
      <c r="BI525" s="20"/>
      <c r="BJ525" s="20"/>
      <c r="BK525" s="20"/>
      <c r="BL525" s="20"/>
      <c r="BM525" s="20"/>
      <c r="BN525" s="20"/>
      <c r="BO525" s="20"/>
      <c r="BP525" s="20"/>
      <c r="BQ525" s="20"/>
      <c r="BR525" s="20"/>
      <c r="BS525" s="20"/>
      <c r="BT525" s="20"/>
      <c r="BU525" s="20"/>
      <c r="BV525" s="20"/>
      <c r="BW525" s="20"/>
      <c r="BX525" s="20"/>
      <c r="BY525" s="20"/>
      <c r="BZ525" s="20"/>
      <c r="CA525" s="20"/>
      <c r="CB525" s="20"/>
      <c r="CC525" s="20"/>
      <c r="CD525" s="20"/>
      <c r="CE525" s="20"/>
      <c r="CF525" s="20"/>
      <c r="CG525" s="20"/>
      <c r="CH525" s="20"/>
      <c r="CI525" s="20"/>
      <c r="CJ525" s="20"/>
      <c r="CK525" s="20"/>
      <c r="CL525" s="20"/>
      <c r="CM525" s="20"/>
      <c r="CN525" s="20"/>
      <c r="CO525" s="20"/>
      <c r="CP525" s="20"/>
      <c r="CQ525" s="20"/>
      <c r="CR525" s="20"/>
      <c r="CS525" s="20"/>
      <c r="CT525" s="20"/>
      <c r="CU525" s="20"/>
      <c r="CV525" s="20">
        <v>1</v>
      </c>
      <c r="CW525" s="20"/>
      <c r="CX525" s="20"/>
      <c r="CY525" s="20"/>
      <c r="CZ525" s="20"/>
      <c r="DA525" s="20"/>
      <c r="DB525" s="20"/>
      <c r="DC525" s="20"/>
      <c r="DD525" s="20"/>
      <c r="DE525" s="20"/>
      <c r="DF525" s="20"/>
      <c r="DG525" s="20"/>
      <c r="DH525" s="20"/>
      <c r="DI525" s="20"/>
      <c r="DJ525" s="20"/>
      <c r="DK525" s="20"/>
      <c r="DL525" s="20"/>
      <c r="DM525" s="20"/>
      <c r="DN525" s="20"/>
      <c r="DO525" s="20"/>
      <c r="DP525" s="20"/>
      <c r="DQ525" s="20">
        <v>56.2</v>
      </c>
      <c r="DR525" s="20"/>
      <c r="DS525" s="20">
        <v>745</v>
      </c>
      <c r="DT525" s="20"/>
      <c r="DU525" s="20"/>
      <c r="DV525" s="20"/>
      <c r="DW525" s="20"/>
      <c r="DX525" s="20"/>
      <c r="DY525" s="20"/>
      <c r="DZ525" s="20"/>
      <c r="EA525" s="20"/>
      <c r="EB525" s="20"/>
      <c r="EC525" s="20"/>
      <c r="ED525" s="20"/>
      <c r="EE525" s="20"/>
      <c r="EF525" s="20"/>
      <c r="EG525" s="20"/>
      <c r="EH525" s="20"/>
      <c r="EI525" s="20"/>
      <c r="EJ525" s="20"/>
      <c r="EK525" s="20"/>
      <c r="EL525" s="20"/>
      <c r="EM525" s="20"/>
      <c r="EN525" s="20"/>
      <c r="EO525" s="20"/>
      <c r="EP525" s="20"/>
      <c r="EQ525" s="20"/>
      <c r="ER525" s="20"/>
      <c r="ES525" s="20"/>
      <c r="ET525" s="20"/>
      <c r="EU525" s="20"/>
      <c r="EV525" s="20"/>
      <c r="EW525" s="20"/>
      <c r="EX525" s="20"/>
      <c r="EY525" s="20"/>
      <c r="EZ525" s="20"/>
      <c r="FA525" s="20"/>
      <c r="FB525" s="20"/>
      <c r="FC525" s="20"/>
      <c r="FD525" s="20"/>
      <c r="FE525" s="20"/>
      <c r="FF525" s="20"/>
      <c r="FG525" s="20"/>
      <c r="FH525" s="20"/>
      <c r="FI525" s="20"/>
      <c r="FJ525" s="20"/>
      <c r="FK525" s="20"/>
      <c r="FL525" s="20"/>
      <c r="FM525" s="20"/>
      <c r="FN525" s="20"/>
      <c r="FO525" s="20"/>
      <c r="FP525" s="20"/>
      <c r="FQ525" s="20"/>
      <c r="FR525" s="20"/>
      <c r="FS525" s="20"/>
      <c r="FT525" s="20"/>
      <c r="FU525" s="20"/>
      <c r="FV525" s="20"/>
      <c r="FW525" s="20"/>
      <c r="FX525" s="20"/>
      <c r="FY525" s="20"/>
      <c r="FZ525" s="20"/>
      <c r="GA525" s="20"/>
      <c r="GB525" s="20"/>
      <c r="GC525" s="20"/>
      <c r="GD525" s="20"/>
      <c r="GE525" s="20"/>
      <c r="GF525" s="20"/>
      <c r="GG525" s="20"/>
      <c r="GH525" s="20"/>
      <c r="GI525" s="20"/>
      <c r="GJ525" s="20">
        <v>56.2</v>
      </c>
      <c r="GK525" s="20"/>
      <c r="GL525" s="20">
        <v>56.2</v>
      </c>
      <c r="GM525" s="20"/>
      <c r="GN525" s="20"/>
      <c r="GO525" s="20"/>
      <c r="GP525" s="20"/>
      <c r="GQ525" s="20"/>
      <c r="GR525" s="20"/>
      <c r="GS525" s="20"/>
      <c r="GT525" s="20"/>
      <c r="GU525" s="20"/>
      <c r="GV525" s="20"/>
      <c r="GW525" s="20"/>
      <c r="GX525" s="20"/>
      <c r="GY525" s="20"/>
      <c r="GZ525" s="20"/>
      <c r="HA525" s="20"/>
      <c r="HB525" s="20">
        <v>56.2</v>
      </c>
      <c r="HC525" s="20"/>
      <c r="HD525" s="20"/>
      <c r="HE525" s="20"/>
      <c r="HF525" s="20">
        <v>56.2</v>
      </c>
      <c r="HG525" s="20"/>
      <c r="HH525" s="20"/>
      <c r="HI525" s="20"/>
      <c r="HJ525" s="20"/>
      <c r="HK525" s="20"/>
      <c r="HL525" s="20">
        <v>56.2</v>
      </c>
      <c r="HM525" s="20"/>
      <c r="HN525" s="20">
        <v>56.2</v>
      </c>
      <c r="HO525" s="20"/>
      <c r="HP525" s="20"/>
      <c r="HQ525" s="20"/>
      <c r="HR525" s="20"/>
      <c r="HS525" s="20"/>
      <c r="HT525" s="20"/>
      <c r="HU525" s="20"/>
      <c r="HV525" s="20"/>
      <c r="HW525" s="20"/>
      <c r="HX525" s="20"/>
      <c r="HY525" s="20"/>
      <c r="HZ525" s="20"/>
      <c r="IA525" s="20"/>
      <c r="IB525" s="20"/>
      <c r="IC525" s="20"/>
      <c r="ID525" s="20"/>
      <c r="IE525" s="20"/>
      <c r="IF525" s="20"/>
      <c r="IG525" s="20"/>
      <c r="IH525" s="20"/>
      <c r="II525" s="20"/>
      <c r="IJ525" s="20"/>
      <c r="IK525" s="20"/>
      <c r="IL525" s="20"/>
      <c r="IM525" s="20"/>
      <c r="IN525" s="20"/>
      <c r="IO525" s="20"/>
      <c r="IP525" s="20"/>
      <c r="IQ525" s="20"/>
      <c r="IR525" s="20"/>
      <c r="IS525" s="20"/>
      <c r="IT525" s="20"/>
      <c r="IU525" s="20"/>
    </row>
    <row r="526" spans="1:255" x14ac:dyDescent="0.2">
      <c r="A526" s="71"/>
      <c r="B526" s="72"/>
      <c r="C526" s="72" t="s">
        <v>611</v>
      </c>
      <c r="D526" s="73"/>
      <c r="E526" s="74"/>
      <c r="F526" s="75">
        <v>8.17</v>
      </c>
      <c r="G526" s="76" t="s">
        <v>78</v>
      </c>
      <c r="H526" s="75">
        <v>8.58</v>
      </c>
      <c r="I526" s="75">
        <v>4.9400000000000004</v>
      </c>
      <c r="J526" s="77">
        <v>33.39</v>
      </c>
      <c r="K526" s="78">
        <v>165</v>
      </c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  <c r="BC526" s="20"/>
      <c r="BD526" s="20"/>
      <c r="BE526" s="20"/>
      <c r="BF526" s="20"/>
      <c r="BG526" s="20"/>
      <c r="BH526" s="20"/>
      <c r="BI526" s="20"/>
      <c r="BJ526" s="20"/>
      <c r="BK526" s="20"/>
      <c r="BL526" s="20"/>
      <c r="BM526" s="20"/>
      <c r="BN526" s="20"/>
      <c r="BO526" s="20"/>
      <c r="BP526" s="20"/>
      <c r="BQ526" s="20"/>
      <c r="BR526" s="20"/>
      <c r="BS526" s="20"/>
      <c r="BT526" s="20"/>
      <c r="BU526" s="20"/>
      <c r="BV526" s="20"/>
      <c r="BW526" s="20"/>
      <c r="BX526" s="20"/>
      <c r="BY526" s="20"/>
      <c r="BZ526" s="20"/>
      <c r="CA526" s="20"/>
      <c r="CB526" s="20"/>
      <c r="CC526" s="20"/>
      <c r="CD526" s="20"/>
      <c r="CE526" s="20"/>
      <c r="CF526" s="20"/>
      <c r="CG526" s="20"/>
      <c r="CH526" s="20"/>
      <c r="CI526" s="20"/>
      <c r="CJ526" s="20"/>
      <c r="CK526" s="20"/>
      <c r="CL526" s="20"/>
      <c r="CM526" s="20"/>
      <c r="CN526" s="20"/>
      <c r="CO526" s="20"/>
      <c r="CP526" s="20"/>
      <c r="CQ526" s="20"/>
      <c r="CR526" s="20"/>
      <c r="CS526" s="20"/>
      <c r="CT526" s="20"/>
      <c r="CU526" s="20"/>
      <c r="CV526" s="20"/>
      <c r="CW526" s="20"/>
      <c r="CX526" s="20"/>
      <c r="CY526" s="20"/>
      <c r="CZ526" s="20"/>
      <c r="DA526" s="20"/>
      <c r="DB526" s="20"/>
      <c r="DC526" s="20"/>
      <c r="DD526" s="20"/>
      <c r="DE526" s="20"/>
      <c r="DF526" s="20"/>
      <c r="DG526" s="20"/>
      <c r="DH526" s="20"/>
      <c r="DI526" s="20"/>
      <c r="DJ526" s="20"/>
      <c r="DK526" s="20"/>
      <c r="DL526" s="20"/>
      <c r="DM526" s="20"/>
      <c r="DN526" s="20"/>
      <c r="DO526" s="20"/>
      <c r="DP526" s="20"/>
      <c r="DQ526" s="20"/>
      <c r="DR526" s="20"/>
      <c r="DS526" s="20"/>
      <c r="DT526" s="20"/>
      <c r="DU526" s="20"/>
      <c r="DV526" s="20"/>
      <c r="DW526" s="20"/>
      <c r="DX526" s="20"/>
      <c r="DY526" s="20"/>
      <c r="DZ526" s="20"/>
      <c r="EA526" s="20"/>
      <c r="EB526" s="20"/>
      <c r="EC526" s="20"/>
      <c r="ED526" s="20"/>
      <c r="EE526" s="20"/>
      <c r="EF526" s="20"/>
      <c r="EG526" s="20"/>
      <c r="EH526" s="20"/>
      <c r="EI526" s="20"/>
      <c r="EJ526" s="20"/>
      <c r="EK526" s="20"/>
      <c r="EL526" s="20"/>
      <c r="EM526" s="20"/>
      <c r="EN526" s="20"/>
      <c r="EO526" s="20"/>
      <c r="EP526" s="20"/>
      <c r="EQ526" s="20"/>
      <c r="ER526" s="20"/>
      <c r="ES526" s="20"/>
      <c r="ET526" s="20"/>
      <c r="EU526" s="20"/>
      <c r="EV526" s="20"/>
      <c r="EW526" s="20"/>
      <c r="EX526" s="20"/>
      <c r="EY526" s="20"/>
      <c r="EZ526" s="20"/>
      <c r="FA526" s="20"/>
      <c r="FB526" s="20"/>
      <c r="FC526" s="20"/>
      <c r="FD526" s="20"/>
      <c r="FE526" s="20"/>
      <c r="FF526" s="20"/>
      <c r="FG526" s="20"/>
      <c r="FH526" s="20"/>
      <c r="FI526" s="20"/>
      <c r="FJ526" s="20"/>
      <c r="FK526" s="20"/>
      <c r="FL526" s="20"/>
      <c r="FM526" s="20"/>
      <c r="FN526" s="20"/>
      <c r="FO526" s="20"/>
      <c r="FP526" s="20"/>
      <c r="FQ526" s="20"/>
      <c r="FR526" s="20"/>
      <c r="FS526" s="20"/>
      <c r="FT526" s="20"/>
      <c r="FU526" s="20"/>
      <c r="FV526" s="20"/>
      <c r="FW526" s="20"/>
      <c r="FX526" s="20"/>
      <c r="FY526" s="20"/>
      <c r="FZ526" s="20"/>
      <c r="GA526" s="20"/>
      <c r="GB526" s="20"/>
      <c r="GC526" s="20"/>
      <c r="GD526" s="20"/>
      <c r="GE526" s="20"/>
      <c r="GF526" s="20"/>
      <c r="GG526" s="20"/>
      <c r="GH526" s="20"/>
      <c r="GI526" s="20"/>
      <c r="GJ526" s="20"/>
      <c r="GK526" s="20"/>
      <c r="GL526" s="20"/>
      <c r="GM526" s="20">
        <v>4.9400000000000004</v>
      </c>
      <c r="GN526" s="20"/>
      <c r="GO526" s="20"/>
      <c r="GP526" s="20"/>
      <c r="GQ526" s="20"/>
      <c r="GR526" s="20"/>
      <c r="GS526" s="20"/>
      <c r="GT526" s="20"/>
      <c r="GU526" s="20"/>
      <c r="GV526" s="20"/>
      <c r="GW526" s="20"/>
      <c r="GX526" s="20"/>
      <c r="GY526" s="20"/>
      <c r="GZ526" s="20"/>
      <c r="HA526" s="20"/>
      <c r="HB526" s="20"/>
      <c r="HC526" s="20"/>
      <c r="HD526" s="20"/>
      <c r="HE526" s="20"/>
      <c r="HF526" s="20"/>
      <c r="HG526" s="20"/>
      <c r="HH526" s="20"/>
      <c r="HI526" s="20"/>
      <c r="HJ526" s="20"/>
      <c r="HK526" s="20"/>
      <c r="HL526" s="20"/>
      <c r="HM526" s="20"/>
      <c r="HN526" s="20"/>
      <c r="HO526" s="20"/>
      <c r="HP526" s="20"/>
      <c r="HQ526" s="20"/>
      <c r="HR526" s="20"/>
      <c r="HS526" s="20"/>
      <c r="HT526" s="20"/>
      <c r="HU526" s="20"/>
      <c r="HV526" s="20"/>
      <c r="HW526" s="20"/>
      <c r="HX526" s="20">
        <v>4.9400000000000004</v>
      </c>
      <c r="HY526" s="20"/>
      <c r="HZ526" s="20"/>
      <c r="IA526" s="20"/>
      <c r="IB526" s="20"/>
      <c r="IC526" s="20"/>
      <c r="ID526" s="20"/>
      <c r="IE526" s="20"/>
      <c r="IF526" s="20"/>
      <c r="IG526" s="20"/>
      <c r="IH526" s="20"/>
      <c r="II526" s="20"/>
      <c r="IJ526" s="20"/>
      <c r="IK526" s="20"/>
      <c r="IL526" s="20"/>
      <c r="IM526" s="20"/>
      <c r="IN526" s="20"/>
      <c r="IO526" s="20"/>
      <c r="IP526" s="20"/>
      <c r="IQ526" s="20"/>
      <c r="IR526" s="20"/>
      <c r="IS526" s="20"/>
      <c r="IT526" s="20"/>
      <c r="IU526" s="20"/>
    </row>
    <row r="527" spans="1:255" x14ac:dyDescent="0.2">
      <c r="A527" s="71"/>
      <c r="B527" s="72"/>
      <c r="C527" s="72" t="s">
        <v>612</v>
      </c>
      <c r="D527" s="73"/>
      <c r="E527" s="74"/>
      <c r="F527" s="75">
        <v>567.85</v>
      </c>
      <c r="G527" s="76"/>
      <c r="H527" s="75">
        <v>567.85</v>
      </c>
      <c r="I527" s="75">
        <v>327.08</v>
      </c>
      <c r="J527" s="77">
        <v>9.11</v>
      </c>
      <c r="K527" s="78">
        <v>2980</v>
      </c>
      <c r="O527" s="20"/>
      <c r="P527" s="20"/>
      <c r="Q527" s="20"/>
      <c r="R527" s="20"/>
      <c r="S527" s="20"/>
      <c r="T527" s="20">
        <v>327.08</v>
      </c>
      <c r="U527" s="20">
        <v>2980</v>
      </c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  <c r="BC527" s="20"/>
      <c r="BD527" s="20"/>
      <c r="BE527" s="20"/>
      <c r="BF527" s="20"/>
      <c r="BG527" s="20"/>
      <c r="BH527" s="20"/>
      <c r="BI527" s="20"/>
      <c r="BJ527" s="20"/>
      <c r="BK527" s="20"/>
      <c r="BL527" s="20"/>
      <c r="BM527" s="20"/>
      <c r="BN527" s="20"/>
      <c r="BO527" s="20"/>
      <c r="BP527" s="20"/>
      <c r="BQ527" s="20"/>
      <c r="BR527" s="20"/>
      <c r="BS527" s="20"/>
      <c r="BT527" s="20"/>
      <c r="BU527" s="20"/>
      <c r="BV527" s="20"/>
      <c r="BW527" s="20"/>
      <c r="BX527" s="20"/>
      <c r="BY527" s="20"/>
      <c r="BZ527" s="20"/>
      <c r="CA527" s="20"/>
      <c r="CB527" s="20"/>
      <c r="CC527" s="20"/>
      <c r="CD527" s="20"/>
      <c r="CE527" s="20"/>
      <c r="CF527" s="20"/>
      <c r="CG527" s="20"/>
      <c r="CH527" s="20"/>
      <c r="CI527" s="20"/>
      <c r="CJ527" s="20"/>
      <c r="CK527" s="20"/>
      <c r="CL527" s="20"/>
      <c r="CM527" s="20"/>
      <c r="CN527" s="20"/>
      <c r="CO527" s="20"/>
      <c r="CP527" s="20"/>
      <c r="CQ527" s="20"/>
      <c r="CR527" s="20"/>
      <c r="CS527" s="20"/>
      <c r="CT527" s="20"/>
      <c r="CU527" s="20"/>
      <c r="CV527" s="20">
        <v>1</v>
      </c>
      <c r="CW527" s="20"/>
      <c r="CX527" s="20"/>
      <c r="CY527" s="20"/>
      <c r="CZ527" s="20"/>
      <c r="DA527" s="20"/>
      <c r="DB527" s="20"/>
      <c r="DC527" s="20"/>
      <c r="DD527" s="20"/>
      <c r="DE527" s="20"/>
      <c r="DF527" s="20"/>
      <c r="DG527" s="20"/>
      <c r="DH527" s="20"/>
      <c r="DI527" s="20"/>
      <c r="DJ527" s="20"/>
      <c r="DK527" s="20">
        <v>327.08</v>
      </c>
      <c r="DL527" s="20"/>
      <c r="DM527" s="20">
        <v>2980</v>
      </c>
      <c r="DN527" s="20"/>
      <c r="DO527" s="20"/>
      <c r="DP527" s="20"/>
      <c r="DQ527" s="20"/>
      <c r="DR527" s="20"/>
      <c r="DS527" s="20"/>
      <c r="DT527" s="20"/>
      <c r="DU527" s="20"/>
      <c r="DV527" s="20"/>
      <c r="DW527" s="20"/>
      <c r="DX527" s="20"/>
      <c r="DY527" s="20"/>
      <c r="DZ527" s="20"/>
      <c r="EA527" s="20"/>
      <c r="EB527" s="20"/>
      <c r="EC527" s="20"/>
      <c r="ED527" s="20"/>
      <c r="EE527" s="20"/>
      <c r="EF527" s="20"/>
      <c r="EG527" s="20"/>
      <c r="EH527" s="20"/>
      <c r="EI527" s="20"/>
      <c r="EJ527" s="20"/>
      <c r="EK527" s="20"/>
      <c r="EL527" s="20"/>
      <c r="EM527" s="20"/>
      <c r="EN527" s="20"/>
      <c r="EO527" s="20"/>
      <c r="EP527" s="20"/>
      <c r="EQ527" s="20"/>
      <c r="ER527" s="20"/>
      <c r="ES527" s="20"/>
      <c r="ET527" s="20"/>
      <c r="EU527" s="20"/>
      <c r="EV527" s="20"/>
      <c r="EW527" s="20"/>
      <c r="EX527" s="20"/>
      <c r="EY527" s="20"/>
      <c r="EZ527" s="20"/>
      <c r="FA527" s="20"/>
      <c r="FB527" s="20"/>
      <c r="FC527" s="20"/>
      <c r="FD527" s="20"/>
      <c r="FE527" s="20"/>
      <c r="FF527" s="20"/>
      <c r="FG527" s="20"/>
      <c r="FH527" s="20"/>
      <c r="FI527" s="20"/>
      <c r="FJ527" s="20"/>
      <c r="FK527" s="20"/>
      <c r="FL527" s="20"/>
      <c r="FM527" s="20"/>
      <c r="FN527" s="20"/>
      <c r="FO527" s="20"/>
      <c r="FP527" s="20"/>
      <c r="FQ527" s="20"/>
      <c r="FR527" s="20"/>
      <c r="FS527" s="20"/>
      <c r="FT527" s="20"/>
      <c r="FU527" s="20"/>
      <c r="FV527" s="20"/>
      <c r="FW527" s="20"/>
      <c r="FX527" s="20"/>
      <c r="FY527" s="20"/>
      <c r="FZ527" s="20"/>
      <c r="GA527" s="20"/>
      <c r="GB527" s="20"/>
      <c r="GC527" s="20"/>
      <c r="GD527" s="20"/>
      <c r="GE527" s="20"/>
      <c r="GF527" s="20"/>
      <c r="GG527" s="20"/>
      <c r="GH527" s="20"/>
      <c r="GI527" s="20"/>
      <c r="GJ527" s="20">
        <v>327.08</v>
      </c>
      <c r="GK527" s="20"/>
      <c r="GL527" s="20"/>
      <c r="GM527" s="20"/>
      <c r="GN527" s="20">
        <v>327.08</v>
      </c>
      <c r="GO527" s="20"/>
      <c r="GP527" s="20">
        <v>327.08</v>
      </c>
      <c r="GQ527" s="20">
        <v>327.08</v>
      </c>
      <c r="GR527" s="20"/>
      <c r="GS527" s="20">
        <v>327.08</v>
      </c>
      <c r="GT527" s="20"/>
      <c r="GU527" s="20"/>
      <c r="GV527" s="20"/>
      <c r="GW527" s="20">
        <v>0</v>
      </c>
      <c r="GX527" s="20">
        <v>0</v>
      </c>
      <c r="GY527" s="20"/>
      <c r="GZ527" s="20"/>
      <c r="HA527" s="20"/>
      <c r="HB527" s="20">
        <v>327.08</v>
      </c>
      <c r="HC527" s="20"/>
      <c r="HD527" s="20"/>
      <c r="HE527" s="20"/>
      <c r="HF527" s="20">
        <v>327.08</v>
      </c>
      <c r="HG527" s="20"/>
      <c r="HH527" s="20"/>
      <c r="HI527" s="20"/>
      <c r="HJ527" s="20"/>
      <c r="HK527" s="20"/>
      <c r="HL527" s="20">
        <v>327.08</v>
      </c>
      <c r="HM527" s="20"/>
      <c r="HN527" s="20">
        <v>327.08</v>
      </c>
      <c r="HO527" s="20"/>
      <c r="HP527" s="20"/>
      <c r="HQ527" s="20"/>
      <c r="HR527" s="20"/>
      <c r="HS527" s="20"/>
      <c r="HT527" s="20"/>
      <c r="HU527" s="20"/>
      <c r="HV527" s="20"/>
      <c r="HW527" s="20"/>
      <c r="HX527" s="20"/>
      <c r="HY527" s="20"/>
      <c r="HZ527" s="20"/>
      <c r="IA527" s="20"/>
      <c r="IB527" s="20"/>
      <c r="IC527" s="20"/>
      <c r="ID527" s="20"/>
      <c r="IE527" s="20"/>
      <c r="IF527" s="20"/>
      <c r="IG527" s="20"/>
      <c r="IH527" s="20"/>
      <c r="II527" s="20"/>
      <c r="IJ527" s="20"/>
      <c r="IK527" s="20"/>
      <c r="IL527" s="20"/>
      <c r="IM527" s="20"/>
      <c r="IN527" s="20"/>
      <c r="IO527" s="20"/>
      <c r="IP527" s="20"/>
      <c r="IQ527" s="20"/>
      <c r="IR527" s="20"/>
      <c r="IS527" s="20"/>
      <c r="IT527" s="20"/>
      <c r="IU527" s="20"/>
    </row>
    <row r="528" spans="1:255" x14ac:dyDescent="0.2">
      <c r="A528" s="79"/>
      <c r="B528" s="80"/>
      <c r="C528" s="80" t="s">
        <v>613</v>
      </c>
      <c r="D528" s="81"/>
      <c r="E528" s="82">
        <v>121</v>
      </c>
      <c r="F528" s="83" t="s">
        <v>614</v>
      </c>
      <c r="G528" s="84"/>
      <c r="H528" s="85">
        <v>703.29</v>
      </c>
      <c r="I528" s="85">
        <v>405.1</v>
      </c>
      <c r="J528" s="87">
        <v>1.21</v>
      </c>
      <c r="K528" s="86">
        <v>13527</v>
      </c>
      <c r="O528" s="20"/>
      <c r="P528" s="20"/>
      <c r="Q528" s="20"/>
      <c r="R528" s="20"/>
      <c r="S528" s="20"/>
      <c r="T528" s="20">
        <v>405.1</v>
      </c>
      <c r="U528" s="20">
        <v>13527</v>
      </c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0"/>
      <c r="BG528" s="20"/>
      <c r="BH528" s="20"/>
      <c r="BI528" s="20"/>
      <c r="BJ528" s="20"/>
      <c r="BK528" s="20"/>
      <c r="BL528" s="20"/>
      <c r="BM528" s="20"/>
      <c r="BN528" s="20"/>
      <c r="BO528" s="20"/>
      <c r="BP528" s="20"/>
      <c r="BQ528" s="20"/>
      <c r="BR528" s="20"/>
      <c r="BS528" s="20"/>
      <c r="BT528" s="20"/>
      <c r="BU528" s="20"/>
      <c r="BV528" s="20"/>
      <c r="BW528" s="20"/>
      <c r="BX528" s="20"/>
      <c r="BY528" s="20"/>
      <c r="BZ528" s="20"/>
      <c r="CA528" s="20"/>
      <c r="CB528" s="20"/>
      <c r="CC528" s="20"/>
      <c r="CD528" s="20"/>
      <c r="CE528" s="20"/>
      <c r="CF528" s="20"/>
      <c r="CG528" s="20"/>
      <c r="CH528" s="20"/>
      <c r="CI528" s="20"/>
      <c r="CJ528" s="20"/>
      <c r="CK528" s="20"/>
      <c r="CL528" s="20"/>
      <c r="CM528" s="20"/>
      <c r="CN528" s="20"/>
      <c r="CO528" s="20"/>
      <c r="CP528" s="20"/>
      <c r="CQ528" s="20"/>
      <c r="CR528" s="20"/>
      <c r="CS528" s="20"/>
      <c r="CT528" s="20"/>
      <c r="CU528" s="20"/>
      <c r="CV528" s="20">
        <v>1</v>
      </c>
      <c r="CW528" s="20"/>
      <c r="CX528" s="20"/>
      <c r="CY528" s="20"/>
      <c r="CZ528" s="20"/>
      <c r="DA528" s="20"/>
      <c r="DB528" s="20"/>
      <c r="DC528" s="20"/>
      <c r="DD528" s="20"/>
      <c r="DE528" s="20"/>
      <c r="DF528" s="20"/>
      <c r="DG528" s="20"/>
      <c r="DH528" s="20"/>
      <c r="DI528" s="20"/>
      <c r="DJ528" s="20"/>
      <c r="DK528" s="20"/>
      <c r="DL528" s="20"/>
      <c r="DM528" s="20"/>
      <c r="DN528" s="20"/>
      <c r="DO528" s="20"/>
      <c r="DP528" s="20"/>
      <c r="DQ528" s="20">
        <v>405.1</v>
      </c>
      <c r="DR528" s="20"/>
      <c r="DS528" s="20">
        <v>13527</v>
      </c>
      <c r="DT528" s="20"/>
      <c r="DU528" s="20"/>
      <c r="DV528" s="20"/>
      <c r="DW528" s="20"/>
      <c r="DX528" s="20"/>
      <c r="DY528" s="20"/>
      <c r="DZ528" s="20"/>
      <c r="EA528" s="20"/>
      <c r="EB528" s="20"/>
      <c r="EC528" s="20"/>
      <c r="ED528" s="20"/>
      <c r="EE528" s="20"/>
      <c r="EF528" s="20"/>
      <c r="EG528" s="20"/>
      <c r="EH528" s="20"/>
      <c r="EI528" s="20"/>
      <c r="EJ528" s="20"/>
      <c r="EK528" s="20"/>
      <c r="EL528" s="20"/>
      <c r="EM528" s="20"/>
      <c r="EN528" s="20"/>
      <c r="EO528" s="20"/>
      <c r="EP528" s="20"/>
      <c r="EQ528" s="20"/>
      <c r="ER528" s="20"/>
      <c r="ES528" s="20"/>
      <c r="ET528" s="20"/>
      <c r="EU528" s="20"/>
      <c r="EV528" s="20"/>
      <c r="EW528" s="20"/>
      <c r="EX528" s="20"/>
      <c r="EY528" s="20"/>
      <c r="EZ528" s="20"/>
      <c r="FA528" s="20"/>
      <c r="FB528" s="20"/>
      <c r="FC528" s="20"/>
      <c r="FD528" s="20"/>
      <c r="FE528" s="20"/>
      <c r="FF528" s="20"/>
      <c r="FG528" s="20"/>
      <c r="FH528" s="20"/>
      <c r="FI528" s="20"/>
      <c r="FJ528" s="20"/>
      <c r="FK528" s="20"/>
      <c r="FL528" s="20"/>
      <c r="FM528" s="20"/>
      <c r="FN528" s="20"/>
      <c r="FO528" s="20"/>
      <c r="FP528" s="20"/>
      <c r="FQ528" s="20"/>
      <c r="FR528" s="20"/>
      <c r="FS528" s="20"/>
      <c r="FT528" s="20"/>
      <c r="FU528" s="20"/>
      <c r="FV528" s="20"/>
      <c r="FW528" s="20"/>
      <c r="FX528" s="20"/>
      <c r="FY528" s="20"/>
      <c r="FZ528" s="20"/>
      <c r="GA528" s="20"/>
      <c r="GB528" s="20"/>
      <c r="GC528" s="20"/>
      <c r="GD528" s="20"/>
      <c r="GE528" s="20"/>
      <c r="GF528" s="20"/>
      <c r="GG528" s="20"/>
      <c r="GH528" s="20"/>
      <c r="GI528" s="20"/>
      <c r="GJ528" s="20"/>
      <c r="GK528" s="20"/>
      <c r="GL528" s="20"/>
      <c r="GM528" s="20"/>
      <c r="GN528" s="20"/>
      <c r="GO528" s="20"/>
      <c r="GP528" s="20"/>
      <c r="GQ528" s="20"/>
      <c r="GR528" s="20"/>
      <c r="GS528" s="20"/>
      <c r="GT528" s="20"/>
      <c r="GU528" s="20"/>
      <c r="GV528" s="20"/>
      <c r="GW528" s="20"/>
      <c r="GX528" s="20"/>
      <c r="GY528" s="20">
        <v>405.1</v>
      </c>
      <c r="GZ528" s="20"/>
      <c r="HA528" s="20"/>
      <c r="HB528" s="20">
        <v>405.1</v>
      </c>
      <c r="HC528" s="20"/>
      <c r="HD528" s="20"/>
      <c r="HE528" s="20"/>
      <c r="HF528" s="20">
        <v>405.1</v>
      </c>
      <c r="HG528" s="20"/>
      <c r="HH528" s="20"/>
      <c r="HI528" s="20"/>
      <c r="HJ528" s="20"/>
      <c r="HK528" s="20"/>
      <c r="HL528" s="20">
        <v>405.1</v>
      </c>
      <c r="HM528" s="20"/>
      <c r="HN528" s="20">
        <v>405.1</v>
      </c>
      <c r="HO528" s="20"/>
      <c r="HP528" s="20"/>
      <c r="HQ528" s="20"/>
      <c r="HR528" s="20"/>
      <c r="HS528" s="20"/>
      <c r="HT528" s="20"/>
      <c r="HU528" s="20"/>
      <c r="HV528" s="20"/>
      <c r="HW528" s="20"/>
      <c r="HX528" s="20"/>
      <c r="HY528" s="20"/>
      <c r="HZ528" s="20"/>
      <c r="IA528" s="20"/>
      <c r="IB528" s="20"/>
      <c r="IC528" s="20"/>
      <c r="ID528" s="20"/>
      <c r="IE528" s="20"/>
      <c r="IF528" s="20"/>
      <c r="IG528" s="20"/>
      <c r="IH528" s="20"/>
      <c r="II528" s="20"/>
      <c r="IJ528" s="20"/>
      <c r="IK528" s="20"/>
      <c r="IL528" s="20"/>
      <c r="IM528" s="20"/>
      <c r="IN528" s="20"/>
      <c r="IO528" s="20"/>
      <c r="IP528" s="20"/>
      <c r="IQ528" s="20"/>
      <c r="IR528" s="20"/>
      <c r="IS528" s="20"/>
      <c r="IT528" s="20"/>
      <c r="IU528" s="20"/>
    </row>
    <row r="529" spans="1:255" x14ac:dyDescent="0.2">
      <c r="A529" s="79"/>
      <c r="B529" s="80"/>
      <c r="C529" s="80" t="s">
        <v>615</v>
      </c>
      <c r="D529" s="81"/>
      <c r="E529" s="82">
        <v>72</v>
      </c>
      <c r="F529" s="83" t="s">
        <v>614</v>
      </c>
      <c r="G529" s="84"/>
      <c r="H529" s="85">
        <v>418.49</v>
      </c>
      <c r="I529" s="85">
        <v>241.05</v>
      </c>
      <c r="J529" s="87">
        <v>0.72</v>
      </c>
      <c r="K529" s="86">
        <v>8049</v>
      </c>
      <c r="O529" s="20"/>
      <c r="P529" s="20"/>
      <c r="Q529" s="20"/>
      <c r="R529" s="20"/>
      <c r="S529" s="20"/>
      <c r="T529" s="20">
        <v>241.05</v>
      </c>
      <c r="U529" s="20">
        <v>8049</v>
      </c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  <c r="BC529" s="20"/>
      <c r="BD529" s="20"/>
      <c r="BE529" s="20"/>
      <c r="BF529" s="20"/>
      <c r="BG529" s="20"/>
      <c r="BH529" s="20"/>
      <c r="BI529" s="20"/>
      <c r="BJ529" s="20"/>
      <c r="BK529" s="20"/>
      <c r="BL529" s="20"/>
      <c r="BM529" s="20"/>
      <c r="BN529" s="20"/>
      <c r="BO529" s="20"/>
      <c r="BP529" s="20"/>
      <c r="BQ529" s="20"/>
      <c r="BR529" s="20"/>
      <c r="BS529" s="20"/>
      <c r="BT529" s="20"/>
      <c r="BU529" s="20"/>
      <c r="BV529" s="20"/>
      <c r="BW529" s="20"/>
      <c r="BX529" s="20"/>
      <c r="BY529" s="20"/>
      <c r="BZ529" s="20"/>
      <c r="CA529" s="20"/>
      <c r="CB529" s="20"/>
      <c r="CC529" s="20"/>
      <c r="CD529" s="20"/>
      <c r="CE529" s="20"/>
      <c r="CF529" s="20"/>
      <c r="CG529" s="20"/>
      <c r="CH529" s="20"/>
      <c r="CI529" s="20"/>
      <c r="CJ529" s="20"/>
      <c r="CK529" s="20"/>
      <c r="CL529" s="20"/>
      <c r="CM529" s="20"/>
      <c r="CN529" s="20"/>
      <c r="CO529" s="20"/>
      <c r="CP529" s="20"/>
      <c r="CQ529" s="20"/>
      <c r="CR529" s="20"/>
      <c r="CS529" s="20"/>
      <c r="CT529" s="20"/>
      <c r="CU529" s="20"/>
      <c r="CV529" s="20">
        <v>1</v>
      </c>
      <c r="CW529" s="20"/>
      <c r="CX529" s="20"/>
      <c r="CY529" s="20"/>
      <c r="CZ529" s="20"/>
      <c r="DA529" s="20"/>
      <c r="DB529" s="20"/>
      <c r="DC529" s="20"/>
      <c r="DD529" s="20"/>
      <c r="DE529" s="20"/>
      <c r="DF529" s="20"/>
      <c r="DG529" s="20"/>
      <c r="DH529" s="20"/>
      <c r="DI529" s="20"/>
      <c r="DJ529" s="20"/>
      <c r="DK529" s="20"/>
      <c r="DL529" s="20"/>
      <c r="DM529" s="20"/>
      <c r="DN529" s="20"/>
      <c r="DO529" s="20"/>
      <c r="DP529" s="20"/>
      <c r="DQ529" s="20">
        <v>241.05</v>
      </c>
      <c r="DR529" s="20"/>
      <c r="DS529" s="20">
        <v>8049</v>
      </c>
      <c r="DT529" s="20"/>
      <c r="DU529" s="20"/>
      <c r="DV529" s="20"/>
      <c r="DW529" s="20"/>
      <c r="DX529" s="20"/>
      <c r="DY529" s="20"/>
      <c r="DZ529" s="20"/>
      <c r="EA529" s="20"/>
      <c r="EB529" s="20"/>
      <c r="EC529" s="20"/>
      <c r="ED529" s="20"/>
      <c r="EE529" s="20"/>
      <c r="EF529" s="20"/>
      <c r="EG529" s="20"/>
      <c r="EH529" s="20"/>
      <c r="EI529" s="20"/>
      <c r="EJ529" s="20"/>
      <c r="EK529" s="20"/>
      <c r="EL529" s="20"/>
      <c r="EM529" s="20"/>
      <c r="EN529" s="20"/>
      <c r="EO529" s="20"/>
      <c r="EP529" s="20"/>
      <c r="EQ529" s="20"/>
      <c r="ER529" s="20"/>
      <c r="ES529" s="20"/>
      <c r="ET529" s="20"/>
      <c r="EU529" s="20"/>
      <c r="EV529" s="20"/>
      <c r="EW529" s="20"/>
      <c r="EX529" s="20"/>
      <c r="EY529" s="20"/>
      <c r="EZ529" s="20"/>
      <c r="FA529" s="20"/>
      <c r="FB529" s="20"/>
      <c r="FC529" s="20"/>
      <c r="FD529" s="20"/>
      <c r="FE529" s="20"/>
      <c r="FF529" s="20"/>
      <c r="FG529" s="20"/>
      <c r="FH529" s="20"/>
      <c r="FI529" s="20"/>
      <c r="FJ529" s="20"/>
      <c r="FK529" s="20"/>
      <c r="FL529" s="20"/>
      <c r="FM529" s="20"/>
      <c r="FN529" s="20"/>
      <c r="FO529" s="20"/>
      <c r="FP529" s="20"/>
      <c r="FQ529" s="20"/>
      <c r="FR529" s="20"/>
      <c r="FS529" s="20"/>
      <c r="FT529" s="20"/>
      <c r="FU529" s="20"/>
      <c r="FV529" s="20"/>
      <c r="FW529" s="20"/>
      <c r="FX529" s="20"/>
      <c r="FY529" s="20"/>
      <c r="FZ529" s="20"/>
      <c r="GA529" s="20"/>
      <c r="GB529" s="20"/>
      <c r="GC529" s="20"/>
      <c r="GD529" s="20"/>
      <c r="GE529" s="20"/>
      <c r="GF529" s="20"/>
      <c r="GG529" s="20"/>
      <c r="GH529" s="20"/>
      <c r="GI529" s="20"/>
      <c r="GJ529" s="20"/>
      <c r="GK529" s="20"/>
      <c r="GL529" s="20"/>
      <c r="GM529" s="20"/>
      <c r="GN529" s="20"/>
      <c r="GO529" s="20"/>
      <c r="GP529" s="20"/>
      <c r="GQ529" s="20"/>
      <c r="GR529" s="20"/>
      <c r="GS529" s="20"/>
      <c r="GT529" s="20"/>
      <c r="GU529" s="20"/>
      <c r="GV529" s="20"/>
      <c r="GW529" s="20"/>
      <c r="GX529" s="20"/>
      <c r="GY529" s="20"/>
      <c r="GZ529" s="20">
        <v>241.05</v>
      </c>
      <c r="HA529" s="20"/>
      <c r="HB529" s="20">
        <v>241.05</v>
      </c>
      <c r="HC529" s="20"/>
      <c r="HD529" s="20"/>
      <c r="HE529" s="20"/>
      <c r="HF529" s="20">
        <v>241.05</v>
      </c>
      <c r="HG529" s="20"/>
      <c r="HH529" s="20"/>
      <c r="HI529" s="20"/>
      <c r="HJ529" s="20"/>
      <c r="HK529" s="20"/>
      <c r="HL529" s="20">
        <v>241.05</v>
      </c>
      <c r="HM529" s="20"/>
      <c r="HN529" s="20">
        <v>241.05</v>
      </c>
      <c r="HO529" s="20"/>
      <c r="HP529" s="20"/>
      <c r="HQ529" s="20"/>
      <c r="HR529" s="20"/>
      <c r="HS529" s="20"/>
      <c r="HT529" s="20"/>
      <c r="HU529" s="20"/>
      <c r="HV529" s="20"/>
      <c r="HW529" s="20"/>
      <c r="HX529" s="20"/>
      <c r="HY529" s="20"/>
      <c r="HZ529" s="20"/>
      <c r="IA529" s="20"/>
      <c r="IB529" s="20"/>
      <c r="IC529" s="20"/>
      <c r="ID529" s="20"/>
      <c r="IE529" s="20"/>
      <c r="IF529" s="20"/>
      <c r="IG529" s="20"/>
      <c r="IH529" s="20"/>
      <c r="II529" s="20"/>
      <c r="IJ529" s="20"/>
      <c r="IK529" s="20"/>
      <c r="IL529" s="20"/>
      <c r="IM529" s="20"/>
      <c r="IN529" s="20"/>
      <c r="IO529" s="20"/>
      <c r="IP529" s="20"/>
      <c r="IQ529" s="20"/>
      <c r="IR529" s="20"/>
      <c r="IS529" s="20"/>
      <c r="IT529" s="20"/>
      <c r="IU529" s="20"/>
    </row>
    <row r="530" spans="1:255" x14ac:dyDescent="0.2">
      <c r="A530" s="71"/>
      <c r="B530" s="72"/>
      <c r="C530" s="72" t="s">
        <v>616</v>
      </c>
      <c r="D530" s="73" t="s">
        <v>617</v>
      </c>
      <c r="E530" s="74">
        <v>62.4</v>
      </c>
      <c r="F530" s="75"/>
      <c r="G530" s="76" t="s">
        <v>78</v>
      </c>
      <c r="H530" s="75">
        <v>65.52</v>
      </c>
      <c r="I530" s="88">
        <v>37.739519999999999</v>
      </c>
      <c r="J530" s="77"/>
      <c r="K530" s="78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  <c r="BC530" s="20"/>
      <c r="BD530" s="20"/>
      <c r="BE530" s="20"/>
      <c r="BF530" s="20"/>
      <c r="BG530" s="20"/>
      <c r="BH530" s="20"/>
      <c r="BI530" s="20"/>
      <c r="BJ530" s="20"/>
      <c r="BK530" s="20"/>
      <c r="BL530" s="20"/>
      <c r="BM530" s="20"/>
      <c r="BN530" s="20"/>
      <c r="BO530" s="20"/>
      <c r="BP530" s="20"/>
      <c r="BQ530" s="20"/>
      <c r="BR530" s="20"/>
      <c r="BS530" s="20"/>
      <c r="BT530" s="20"/>
      <c r="BU530" s="20"/>
      <c r="BV530" s="20"/>
      <c r="BW530" s="20"/>
      <c r="BX530" s="20"/>
      <c r="BY530" s="20"/>
      <c r="BZ530" s="20"/>
      <c r="CA530" s="20"/>
      <c r="CB530" s="20"/>
      <c r="CC530" s="20"/>
      <c r="CD530" s="20"/>
      <c r="CE530" s="20"/>
      <c r="CF530" s="20"/>
      <c r="CG530" s="20"/>
      <c r="CH530" s="20"/>
      <c r="CI530" s="20"/>
      <c r="CJ530" s="20"/>
      <c r="CK530" s="20"/>
      <c r="CL530" s="20"/>
      <c r="CM530" s="20"/>
      <c r="CN530" s="20"/>
      <c r="CO530" s="20"/>
      <c r="CP530" s="20"/>
      <c r="CQ530" s="20"/>
      <c r="CR530" s="20"/>
      <c r="CS530" s="20"/>
      <c r="CT530" s="20"/>
      <c r="CU530" s="20"/>
      <c r="CV530" s="20"/>
      <c r="CW530" s="20"/>
      <c r="CX530" s="20"/>
      <c r="CY530" s="20"/>
      <c r="CZ530" s="20"/>
      <c r="DA530" s="20"/>
      <c r="DB530" s="20"/>
      <c r="DC530" s="20"/>
      <c r="DD530" s="20"/>
      <c r="DE530" s="20"/>
      <c r="DF530" s="20"/>
      <c r="DG530" s="20"/>
      <c r="DH530" s="20"/>
      <c r="DI530" s="20"/>
      <c r="DJ530" s="20"/>
      <c r="DK530" s="20"/>
      <c r="DL530" s="20"/>
      <c r="DM530" s="20"/>
      <c r="DN530" s="20"/>
      <c r="DO530" s="20"/>
      <c r="DP530" s="20"/>
      <c r="DQ530" s="20"/>
      <c r="DR530" s="20"/>
      <c r="DS530" s="20"/>
      <c r="DT530" s="20"/>
      <c r="DU530" s="20"/>
      <c r="DV530" s="20"/>
      <c r="DW530" s="20"/>
      <c r="DX530" s="20"/>
      <c r="DY530" s="20"/>
      <c r="DZ530" s="20"/>
      <c r="EA530" s="20"/>
      <c r="EB530" s="20"/>
      <c r="EC530" s="20"/>
      <c r="ED530" s="20"/>
      <c r="EE530" s="20"/>
      <c r="EF530" s="20"/>
      <c r="EG530" s="20"/>
      <c r="EH530" s="20"/>
      <c r="EI530" s="20"/>
      <c r="EJ530" s="20"/>
      <c r="EK530" s="20"/>
      <c r="EL530" s="20"/>
      <c r="EM530" s="20"/>
      <c r="EN530" s="20"/>
      <c r="EO530" s="20"/>
      <c r="EP530" s="20"/>
      <c r="EQ530" s="20"/>
      <c r="ER530" s="20"/>
      <c r="ES530" s="20"/>
      <c r="ET530" s="20"/>
      <c r="EU530" s="20"/>
      <c r="EV530" s="20"/>
      <c r="EW530" s="20"/>
      <c r="EX530" s="20"/>
      <c r="EY530" s="20"/>
      <c r="EZ530" s="20"/>
      <c r="FA530" s="20"/>
      <c r="FB530" s="20"/>
      <c r="FC530" s="20"/>
      <c r="FD530" s="20"/>
      <c r="FE530" s="20"/>
      <c r="FF530" s="20"/>
      <c r="FG530" s="20"/>
      <c r="FH530" s="20"/>
      <c r="FI530" s="20"/>
      <c r="FJ530" s="20"/>
      <c r="FK530" s="20"/>
      <c r="FL530" s="20"/>
      <c r="FM530" s="20"/>
      <c r="FN530" s="20"/>
      <c r="FO530" s="20"/>
      <c r="FP530" s="20"/>
      <c r="FQ530" s="20"/>
      <c r="FR530" s="20"/>
      <c r="FS530" s="20"/>
      <c r="FT530" s="20"/>
      <c r="FU530" s="20"/>
      <c r="FV530" s="20"/>
      <c r="FW530" s="20"/>
      <c r="FX530" s="20"/>
      <c r="FY530" s="20"/>
      <c r="FZ530" s="20"/>
      <c r="GA530" s="20"/>
      <c r="GB530" s="20"/>
      <c r="GC530" s="20"/>
      <c r="GD530" s="20"/>
      <c r="GE530" s="20"/>
      <c r="GF530" s="20"/>
      <c r="GG530" s="20"/>
      <c r="GH530" s="20"/>
      <c r="GI530" s="20"/>
      <c r="GJ530" s="20"/>
      <c r="GK530" s="20"/>
      <c r="GL530" s="20"/>
      <c r="GM530" s="20"/>
      <c r="GN530" s="20"/>
      <c r="GO530" s="20"/>
      <c r="GP530" s="20"/>
      <c r="GQ530" s="20"/>
      <c r="GR530" s="20"/>
      <c r="GS530" s="20"/>
      <c r="GT530" s="20"/>
      <c r="GU530" s="20"/>
      <c r="GV530" s="20"/>
      <c r="GW530" s="20"/>
      <c r="GX530" s="20"/>
      <c r="GY530" s="20"/>
      <c r="GZ530" s="20"/>
      <c r="HA530" s="20"/>
      <c r="HB530" s="20"/>
      <c r="HC530" s="20"/>
      <c r="HD530" s="20"/>
      <c r="HE530" s="20"/>
      <c r="HF530" s="20"/>
      <c r="HG530" s="20"/>
      <c r="HH530" s="20"/>
      <c r="HI530" s="20"/>
      <c r="HJ530" s="20"/>
      <c r="HK530" s="20"/>
      <c r="HL530" s="20"/>
      <c r="HM530" s="20"/>
      <c r="HN530" s="20"/>
      <c r="HO530" s="20"/>
      <c r="HP530" s="20"/>
      <c r="HQ530" s="20"/>
      <c r="HR530" s="20"/>
      <c r="HS530" s="20"/>
      <c r="HT530" s="20"/>
      <c r="HU530" s="20"/>
      <c r="HV530" s="20"/>
      <c r="HW530" s="20"/>
      <c r="HX530" s="20"/>
      <c r="HY530" s="20"/>
      <c r="HZ530" s="20"/>
      <c r="IA530" s="20"/>
      <c r="IB530" s="20"/>
      <c r="IC530" s="20"/>
      <c r="ID530" s="20"/>
      <c r="IE530" s="20"/>
      <c r="IF530" s="20"/>
      <c r="IG530" s="20"/>
      <c r="IH530" s="20"/>
      <c r="II530" s="20"/>
      <c r="IJ530" s="20"/>
      <c r="IK530" s="20"/>
      <c r="IL530" s="20"/>
      <c r="IM530" s="20"/>
      <c r="IN530" s="20"/>
      <c r="IO530" s="20"/>
      <c r="IP530" s="20"/>
      <c r="IQ530" s="20"/>
      <c r="IR530" s="20"/>
      <c r="IS530" s="20"/>
      <c r="IT530" s="20"/>
      <c r="IU530" s="20"/>
    </row>
    <row r="531" spans="1:255" ht="24" x14ac:dyDescent="0.2">
      <c r="A531" s="133" t="s">
        <v>286</v>
      </c>
      <c r="B531" s="134" t="s">
        <v>35</v>
      </c>
      <c r="C531" s="135" t="s">
        <v>119</v>
      </c>
      <c r="D531" s="136" t="s">
        <v>52</v>
      </c>
      <c r="E531" s="137">
        <v>57.6</v>
      </c>
      <c r="F531" s="109">
        <v>1436.81</v>
      </c>
      <c r="G531" s="65"/>
      <c r="H531" s="109">
        <v>1436.81</v>
      </c>
      <c r="I531" s="138">
        <v>9084.52</v>
      </c>
      <c r="J531" s="66">
        <v>9.11</v>
      </c>
      <c r="K531" s="139">
        <v>82760</v>
      </c>
      <c r="L531" s="20"/>
      <c r="M531" s="20"/>
      <c r="N531" s="20"/>
      <c r="O531" s="20"/>
      <c r="P531" s="20"/>
      <c r="Q531" s="20"/>
      <c r="R531" s="20"/>
      <c r="S531" s="20"/>
      <c r="T531" s="20">
        <v>9084.52</v>
      </c>
      <c r="U531" s="20">
        <v>82760</v>
      </c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0"/>
      <c r="BG531" s="20"/>
      <c r="BH531" s="20"/>
      <c r="BI531" s="20"/>
      <c r="BJ531" s="20"/>
      <c r="BK531" s="20"/>
      <c r="BL531" s="20"/>
      <c r="BM531" s="20"/>
      <c r="BN531" s="20"/>
      <c r="BO531" s="20"/>
      <c r="BP531" s="20"/>
      <c r="BQ531" s="20"/>
      <c r="BR531" s="20"/>
      <c r="BS531" s="20"/>
      <c r="BT531" s="20"/>
      <c r="BU531" s="20"/>
      <c r="BV531" s="20"/>
      <c r="BW531" s="20"/>
      <c r="BX531" s="20"/>
      <c r="BY531" s="20"/>
      <c r="BZ531" s="20"/>
      <c r="CA531" s="20"/>
      <c r="CB531" s="20"/>
      <c r="CC531" s="20"/>
      <c r="CD531" s="20"/>
      <c r="CE531" s="20"/>
      <c r="CF531" s="20"/>
      <c r="CG531" s="20"/>
      <c r="CH531" s="20"/>
      <c r="CI531" s="20"/>
      <c r="CJ531" s="20"/>
      <c r="CK531" s="20"/>
      <c r="CL531" s="20"/>
      <c r="CM531" s="20"/>
      <c r="CN531" s="20"/>
      <c r="CO531" s="20"/>
      <c r="CP531" s="20"/>
      <c r="CQ531" s="20"/>
      <c r="CR531" s="20"/>
      <c r="CS531" s="20"/>
      <c r="CT531" s="20"/>
      <c r="CU531" s="20"/>
      <c r="CV531" s="20">
        <v>1</v>
      </c>
      <c r="CW531" s="20"/>
      <c r="CX531" s="20"/>
      <c r="CY531" s="20"/>
      <c r="CZ531" s="20"/>
      <c r="DA531" s="20"/>
      <c r="DB531" s="20"/>
      <c r="DC531" s="20"/>
      <c r="DD531" s="20"/>
      <c r="DE531" s="20">
        <v>82760</v>
      </c>
      <c r="DF531" s="20"/>
      <c r="DG531" s="20"/>
      <c r="DH531" s="20"/>
      <c r="DI531" s="20"/>
      <c r="DJ531" s="20"/>
      <c r="DK531" s="20">
        <v>9084.52</v>
      </c>
      <c r="DL531" s="20"/>
      <c r="DM531" s="20">
        <v>82760</v>
      </c>
      <c r="DN531" s="20"/>
      <c r="DO531" s="20"/>
      <c r="DP531" s="20"/>
      <c r="DQ531" s="20"/>
      <c r="DR531" s="20"/>
      <c r="DS531" s="20"/>
      <c r="DT531" s="20"/>
      <c r="DU531" s="20"/>
      <c r="DV531" s="20"/>
      <c r="DW531" s="20"/>
      <c r="DX531" s="20"/>
      <c r="DY531" s="20"/>
      <c r="DZ531" s="20"/>
      <c r="EA531" s="20"/>
      <c r="EB531" s="20"/>
      <c r="EC531" s="20"/>
      <c r="ED531" s="20"/>
      <c r="EE531" s="20"/>
      <c r="EF531" s="20"/>
      <c r="EG531" s="20"/>
      <c r="EH531" s="20"/>
      <c r="EI531" s="20"/>
      <c r="EJ531" s="20"/>
      <c r="EK531" s="20"/>
      <c r="EL531" s="20"/>
      <c r="EM531" s="20"/>
      <c r="EN531" s="20"/>
      <c r="EO531" s="20"/>
      <c r="EP531" s="20"/>
      <c r="EQ531" s="20"/>
      <c r="ER531" s="20"/>
      <c r="ES531" s="20"/>
      <c r="ET531" s="20"/>
      <c r="EU531" s="20"/>
      <c r="EV531" s="20"/>
      <c r="EW531" s="20"/>
      <c r="EX531" s="20"/>
      <c r="EY531" s="20"/>
      <c r="EZ531" s="20"/>
      <c r="FA531" s="20"/>
      <c r="FB531" s="20"/>
      <c r="FC531" s="20"/>
      <c r="FD531" s="20"/>
      <c r="FE531" s="20"/>
      <c r="FF531" s="20"/>
      <c r="FG531" s="20"/>
      <c r="FH531" s="20"/>
      <c r="FI531" s="20"/>
      <c r="FJ531" s="20"/>
      <c r="FK531" s="20"/>
      <c r="FL531" s="20"/>
      <c r="FM531" s="20"/>
      <c r="FN531" s="20"/>
      <c r="FO531" s="20"/>
      <c r="FP531" s="20"/>
      <c r="FQ531" s="20"/>
      <c r="FR531" s="20"/>
      <c r="FS531" s="20"/>
      <c r="FT531" s="20"/>
      <c r="FU531" s="20"/>
      <c r="FV531" s="20"/>
      <c r="FW531" s="20"/>
      <c r="FX531" s="20"/>
      <c r="FY531" s="20"/>
      <c r="FZ531" s="20"/>
      <c r="GA531" s="20"/>
      <c r="GB531" s="20"/>
      <c r="GC531" s="20"/>
      <c r="GD531" s="20"/>
      <c r="GE531" s="20"/>
      <c r="GF531" s="20"/>
      <c r="GG531" s="20"/>
      <c r="GH531" s="20"/>
      <c r="GI531" s="20"/>
      <c r="GJ531" s="20">
        <v>9084.52</v>
      </c>
      <c r="GK531" s="20"/>
      <c r="GL531" s="20"/>
      <c r="GM531" s="20"/>
      <c r="GN531" s="20">
        <v>9084.52</v>
      </c>
      <c r="GO531" s="20"/>
      <c r="GP531" s="20">
        <v>9084.52</v>
      </c>
      <c r="GQ531" s="20">
        <v>9084.52</v>
      </c>
      <c r="GR531" s="20"/>
      <c r="GS531" s="20">
        <v>9084.52</v>
      </c>
      <c r="GT531" s="20"/>
      <c r="GU531" s="20"/>
      <c r="GV531" s="20"/>
      <c r="GW531" s="20"/>
      <c r="GX531" s="20"/>
      <c r="GY531" s="20"/>
      <c r="GZ531" s="20"/>
      <c r="HA531" s="20"/>
      <c r="HB531" s="20">
        <v>9084.52</v>
      </c>
      <c r="HC531" s="20"/>
      <c r="HD531" s="20"/>
      <c r="HE531" s="20"/>
      <c r="HF531" s="20">
        <v>9084.52</v>
      </c>
      <c r="HG531" s="20"/>
      <c r="HH531" s="20"/>
      <c r="HI531" s="20"/>
      <c r="HJ531" s="20"/>
      <c r="HK531" s="20"/>
      <c r="HL531" s="20">
        <v>9084.52</v>
      </c>
      <c r="HM531" s="20"/>
      <c r="HN531" s="20">
        <v>9084.52</v>
      </c>
      <c r="HO531" s="20"/>
      <c r="HP531" s="20"/>
      <c r="HQ531" s="20"/>
      <c r="HR531" s="20"/>
      <c r="HS531" s="20"/>
      <c r="HT531" s="20"/>
      <c r="HU531" s="20"/>
      <c r="HV531" s="20"/>
      <c r="HW531" s="20"/>
      <c r="HX531" s="20"/>
      <c r="HY531" s="20">
        <v>9084.52</v>
      </c>
      <c r="HZ531" s="20"/>
      <c r="IA531" s="20"/>
      <c r="IB531" s="20"/>
      <c r="IC531" s="20"/>
      <c r="ID531" s="20"/>
      <c r="IE531" s="20"/>
      <c r="IF531" s="20"/>
      <c r="IG531" s="20"/>
      <c r="IH531" s="20"/>
      <c r="II531" s="20"/>
      <c r="IJ531" s="20"/>
      <c r="IK531" s="20"/>
      <c r="IL531" s="20"/>
      <c r="IM531" s="20"/>
      <c r="IN531" s="20"/>
      <c r="IO531" s="20"/>
      <c r="IP531" s="20"/>
      <c r="IQ531" s="20"/>
      <c r="IR531" s="20"/>
      <c r="IS531" s="20"/>
      <c r="IT531" s="20"/>
      <c r="IU531" s="20"/>
    </row>
    <row r="532" spans="1:255" x14ac:dyDescent="0.2">
      <c r="A532" s="89"/>
      <c r="B532" s="103" t="s">
        <v>619</v>
      </c>
      <c r="C532" s="103" t="s">
        <v>644</v>
      </c>
      <c r="D532" s="29"/>
      <c r="E532" s="29"/>
      <c r="F532" s="29"/>
      <c r="G532" s="29"/>
      <c r="H532" s="29"/>
      <c r="I532" s="29"/>
      <c r="J532" s="29"/>
      <c r="K532" s="90"/>
    </row>
    <row r="533" spans="1:255" ht="13.5" thickBot="1" x14ac:dyDescent="0.25">
      <c r="A533" s="140"/>
      <c r="B533" s="141"/>
      <c r="C533" s="141" t="s">
        <v>632</v>
      </c>
      <c r="D533" s="141"/>
      <c r="E533" s="141"/>
      <c r="F533" s="141"/>
      <c r="G533" s="141"/>
      <c r="H533" s="191">
        <v>9411.6</v>
      </c>
      <c r="I533" s="192"/>
      <c r="J533" s="191">
        <v>85740</v>
      </c>
      <c r="K533" s="193"/>
      <c r="L533" s="132"/>
      <c r="M533" s="132"/>
      <c r="N533" s="132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  <c r="BC533" s="20"/>
      <c r="BD533" s="20"/>
      <c r="BE533" s="20"/>
      <c r="BF533" s="20"/>
      <c r="BG533" s="20"/>
      <c r="BH533" s="20"/>
      <c r="BI533" s="20"/>
      <c r="BJ533" s="20"/>
      <c r="BK533" s="20"/>
      <c r="BL533" s="20"/>
      <c r="BM533" s="20"/>
      <c r="BN533" s="20"/>
      <c r="BO533" s="20"/>
      <c r="BP533" s="20"/>
      <c r="BQ533" s="20"/>
      <c r="BR533" s="20"/>
      <c r="BS533" s="20"/>
      <c r="BT533" s="20"/>
      <c r="BU533" s="20"/>
      <c r="BV533" s="20"/>
      <c r="BW533" s="20"/>
      <c r="BX533" s="20"/>
      <c r="BY533" s="20"/>
      <c r="BZ533" s="20"/>
      <c r="CA533" s="20"/>
      <c r="CB533" s="20"/>
      <c r="CC533" s="20"/>
      <c r="CD533" s="20"/>
      <c r="CE533" s="20"/>
      <c r="CF533" s="20"/>
      <c r="CG533" s="20"/>
      <c r="CH533" s="20"/>
      <c r="CI533" s="20"/>
      <c r="CJ533" s="20"/>
      <c r="CK533" s="20"/>
      <c r="CL533" s="20"/>
      <c r="CM533" s="20"/>
      <c r="CN533" s="20"/>
      <c r="CO533" s="20"/>
      <c r="CP533" s="20"/>
      <c r="CQ533" s="20"/>
      <c r="CR533" s="20"/>
      <c r="CS533" s="20"/>
      <c r="CT533" s="20"/>
      <c r="CU533" s="20"/>
      <c r="CV533" s="20"/>
      <c r="CW533" s="20"/>
      <c r="CX533" s="20"/>
      <c r="CY533" s="20"/>
      <c r="CZ533" s="20"/>
      <c r="DA533" s="20"/>
      <c r="DB533" s="20"/>
      <c r="DC533" s="20"/>
      <c r="DD533" s="20"/>
      <c r="DE533" s="20"/>
      <c r="DF533" s="20"/>
      <c r="DG533" s="20"/>
      <c r="DH533" s="20"/>
      <c r="DI533" s="20"/>
      <c r="DJ533" s="20"/>
      <c r="DK533" s="20"/>
      <c r="DL533" s="20"/>
      <c r="DM533" s="20"/>
      <c r="DN533" s="20"/>
      <c r="DO533" s="20"/>
      <c r="DP533" s="20"/>
      <c r="DQ533" s="20"/>
      <c r="DR533" s="20"/>
      <c r="DS533" s="20"/>
      <c r="DT533" s="20"/>
      <c r="DU533" s="20"/>
      <c r="DV533" s="20"/>
      <c r="DW533" s="20"/>
      <c r="DX533" s="20"/>
      <c r="DY533" s="20"/>
      <c r="DZ533" s="20"/>
      <c r="EA533" s="20"/>
      <c r="EB533" s="20"/>
      <c r="EC533" s="20"/>
      <c r="ED533" s="20"/>
      <c r="EE533" s="20"/>
      <c r="EF533" s="20"/>
      <c r="EG533" s="20"/>
      <c r="EH533" s="20"/>
      <c r="EI533" s="20"/>
      <c r="EJ533" s="20"/>
      <c r="EK533" s="20"/>
      <c r="EL533" s="20"/>
      <c r="EM533" s="20"/>
      <c r="EN533" s="20"/>
      <c r="EO533" s="20"/>
      <c r="EP533" s="20"/>
      <c r="EQ533" s="20"/>
      <c r="ER533" s="20"/>
      <c r="ES533" s="20"/>
      <c r="ET533" s="20"/>
      <c r="EU533" s="20"/>
      <c r="EV533" s="20"/>
      <c r="EW533" s="20"/>
      <c r="EX533" s="20"/>
      <c r="EY533" s="20"/>
      <c r="EZ533" s="20"/>
      <c r="FA533" s="20"/>
      <c r="FB533" s="20"/>
      <c r="FC533" s="20"/>
      <c r="FD533" s="20"/>
      <c r="FE533" s="20"/>
      <c r="FF533" s="20"/>
      <c r="FG533" s="20"/>
      <c r="FH533" s="20"/>
      <c r="FI533" s="20"/>
      <c r="FJ533" s="20"/>
      <c r="FK533" s="20"/>
      <c r="FL533" s="20"/>
      <c r="FM533" s="20"/>
      <c r="FN533" s="20"/>
      <c r="FO533" s="20"/>
      <c r="FP533" s="20"/>
      <c r="FQ533" s="20"/>
      <c r="FR533" s="20"/>
      <c r="FS533" s="20"/>
      <c r="FT533" s="20"/>
      <c r="FU533" s="20"/>
      <c r="FV533" s="20"/>
      <c r="FW533" s="20"/>
      <c r="FX533" s="20"/>
      <c r="FY533" s="20"/>
      <c r="FZ533" s="20"/>
      <c r="GA533" s="20"/>
      <c r="GB533" s="20"/>
      <c r="GC533" s="20"/>
      <c r="GD533" s="20"/>
      <c r="GE533" s="20"/>
      <c r="GF533" s="20"/>
      <c r="GG533" s="20"/>
      <c r="GH533" s="20"/>
      <c r="GI533" s="20"/>
      <c r="GJ533" s="20"/>
      <c r="GK533" s="20"/>
      <c r="GL533" s="20"/>
      <c r="GM533" s="20"/>
      <c r="GN533" s="20"/>
      <c r="GO533" s="20"/>
      <c r="GP533" s="20"/>
      <c r="GQ533" s="20"/>
      <c r="GR533" s="20"/>
      <c r="GS533" s="20"/>
      <c r="GT533" s="20"/>
      <c r="GU533" s="20"/>
      <c r="GV533" s="20"/>
      <c r="GW533" s="20"/>
      <c r="GX533" s="20"/>
      <c r="GY533" s="20"/>
      <c r="GZ533" s="20"/>
      <c r="HA533" s="20"/>
      <c r="HB533" s="20"/>
      <c r="HC533" s="20"/>
      <c r="HD533" s="20"/>
      <c r="HE533" s="20"/>
      <c r="HF533" s="20"/>
      <c r="HG533" s="20"/>
      <c r="HH533" s="20"/>
      <c r="HI533" s="20"/>
      <c r="HJ533" s="20"/>
      <c r="HK533" s="20"/>
      <c r="HL533" s="20"/>
      <c r="HM533" s="20"/>
      <c r="HN533" s="20"/>
      <c r="HO533" s="20"/>
      <c r="HP533" s="20"/>
      <c r="HQ533" s="20"/>
      <c r="HR533" s="20"/>
      <c r="HS533" s="20"/>
      <c r="HT533" s="20"/>
      <c r="HU533" s="20"/>
      <c r="HV533" s="20"/>
      <c r="HW533" s="20"/>
      <c r="HX533" s="20"/>
      <c r="HY533" s="20"/>
      <c r="HZ533" s="20"/>
      <c r="IA533" s="20"/>
      <c r="IB533" s="20"/>
      <c r="IC533" s="20"/>
      <c r="ID533" s="20"/>
      <c r="IE533" s="20"/>
      <c r="IF533" s="20"/>
      <c r="IG533" s="20"/>
      <c r="IH533" s="20"/>
      <c r="II533" s="20"/>
      <c r="IJ533" s="20"/>
      <c r="IK533" s="20"/>
      <c r="IL533" s="20"/>
      <c r="IM533" s="20"/>
      <c r="IN533" s="20"/>
      <c r="IO533" s="20"/>
      <c r="IP533" s="20"/>
      <c r="IQ533" s="20"/>
      <c r="IR533" s="20"/>
      <c r="IS533" s="20"/>
      <c r="IT533" s="20"/>
      <c r="IU533" s="20"/>
    </row>
    <row r="534" spans="1:255" x14ac:dyDescent="0.2">
      <c r="A534" s="113"/>
      <c r="B534" s="112"/>
      <c r="C534" s="112" t="s">
        <v>622</v>
      </c>
      <c r="D534" s="112"/>
      <c r="E534" s="112"/>
      <c r="F534" s="112"/>
      <c r="G534" s="112"/>
      <c r="H534" s="185">
        <v>10443.800000000001</v>
      </c>
      <c r="I534" s="186"/>
      <c r="J534" s="185">
        <v>119075</v>
      </c>
      <c r="K534" s="187"/>
      <c r="O534" s="20"/>
      <c r="P534" s="20"/>
      <c r="Q534" s="20"/>
      <c r="R534" s="20">
        <v>10443.800000000001</v>
      </c>
      <c r="S534" s="20">
        <v>119075</v>
      </c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  <c r="BC534" s="20"/>
      <c r="BD534" s="20"/>
      <c r="BE534" s="20"/>
      <c r="BF534" s="20"/>
      <c r="BG534" s="20"/>
      <c r="BH534" s="20"/>
      <c r="BI534" s="20"/>
      <c r="BJ534" s="20"/>
      <c r="BK534" s="20"/>
      <c r="BL534" s="20"/>
      <c r="BM534" s="20"/>
      <c r="BN534" s="20"/>
      <c r="BO534" s="20"/>
      <c r="BP534" s="20"/>
      <c r="BQ534" s="20"/>
      <c r="BR534" s="20"/>
      <c r="BS534" s="20"/>
      <c r="BT534" s="20"/>
      <c r="BU534" s="20"/>
      <c r="BV534" s="20"/>
      <c r="BW534" s="20"/>
      <c r="BX534" s="20"/>
      <c r="BY534" s="20"/>
      <c r="BZ534" s="20"/>
      <c r="CA534" s="20"/>
      <c r="CB534" s="20"/>
      <c r="CC534" s="20"/>
      <c r="CD534" s="20"/>
      <c r="CE534" s="20"/>
      <c r="CF534" s="20"/>
      <c r="CG534" s="20"/>
      <c r="CH534" s="20"/>
      <c r="CI534" s="20"/>
      <c r="CJ534" s="20"/>
      <c r="CK534" s="20"/>
      <c r="CL534" s="20"/>
      <c r="CM534" s="20"/>
      <c r="CN534" s="20"/>
      <c r="CO534" s="20"/>
      <c r="CP534" s="20"/>
      <c r="CQ534" s="20"/>
      <c r="CR534" s="20"/>
      <c r="CS534" s="20"/>
      <c r="CT534" s="20"/>
      <c r="CU534" s="20"/>
      <c r="CV534" s="20"/>
      <c r="CW534" s="20"/>
      <c r="CX534" s="20"/>
      <c r="CY534" s="20"/>
      <c r="CZ534" s="20"/>
      <c r="DA534" s="20"/>
      <c r="DB534" s="20"/>
      <c r="DC534" s="20"/>
      <c r="DD534" s="20"/>
      <c r="DE534" s="20"/>
      <c r="DF534" s="20"/>
      <c r="DG534" s="20"/>
      <c r="DH534" s="20"/>
      <c r="DI534" s="20"/>
      <c r="DJ534" s="20"/>
      <c r="DK534" s="20"/>
      <c r="DL534" s="20"/>
      <c r="DM534" s="20"/>
      <c r="DN534" s="20"/>
      <c r="DO534" s="20"/>
      <c r="DP534" s="20"/>
      <c r="DQ534" s="20"/>
      <c r="DR534" s="20"/>
      <c r="DS534" s="20"/>
      <c r="DT534" s="20"/>
      <c r="DU534" s="20"/>
      <c r="DV534" s="20"/>
      <c r="DW534" s="20"/>
      <c r="DX534" s="20"/>
      <c r="DY534" s="20"/>
      <c r="DZ534" s="20"/>
      <c r="EA534" s="20"/>
      <c r="EB534" s="20"/>
      <c r="EC534" s="20"/>
      <c r="ED534" s="20"/>
      <c r="EE534" s="20"/>
      <c r="EF534" s="20"/>
      <c r="EG534" s="20"/>
      <c r="EH534" s="20"/>
      <c r="EI534" s="20"/>
      <c r="EJ534" s="20"/>
      <c r="EK534" s="20"/>
      <c r="EL534" s="20"/>
      <c r="EM534" s="20"/>
      <c r="EN534" s="20"/>
      <c r="EO534" s="20"/>
      <c r="EP534" s="20"/>
      <c r="EQ534" s="20"/>
      <c r="ER534" s="20"/>
      <c r="ES534" s="20"/>
      <c r="ET534" s="20"/>
      <c r="EU534" s="20"/>
      <c r="EV534" s="20"/>
      <c r="EW534" s="20"/>
      <c r="EX534" s="20"/>
      <c r="EY534" s="20"/>
      <c r="EZ534" s="20"/>
      <c r="FA534" s="20"/>
      <c r="FB534" s="20"/>
      <c r="FC534" s="20"/>
      <c r="FD534" s="20"/>
      <c r="FE534" s="20"/>
      <c r="FF534" s="20"/>
      <c r="FG534" s="20"/>
      <c r="FH534" s="20"/>
      <c r="FI534" s="20"/>
      <c r="FJ534" s="20"/>
      <c r="FK534" s="20"/>
      <c r="FL534" s="20"/>
      <c r="FM534" s="20"/>
      <c r="FN534" s="20"/>
      <c r="FO534" s="20"/>
      <c r="FP534" s="20"/>
      <c r="FQ534" s="20"/>
      <c r="FR534" s="20"/>
      <c r="FS534" s="20"/>
      <c r="FT534" s="20"/>
      <c r="FU534" s="20"/>
      <c r="FV534" s="20"/>
      <c r="FW534" s="20"/>
      <c r="FX534" s="20"/>
      <c r="FY534" s="20"/>
      <c r="FZ534" s="20"/>
      <c r="GA534" s="20"/>
      <c r="GB534" s="20"/>
      <c r="GC534" s="20"/>
      <c r="GD534" s="20"/>
      <c r="GE534" s="20"/>
      <c r="GF534" s="20"/>
      <c r="GG534" s="20"/>
      <c r="GH534" s="20"/>
      <c r="GI534" s="20"/>
      <c r="GJ534" s="20"/>
      <c r="GK534" s="20"/>
      <c r="GL534" s="20"/>
      <c r="GM534" s="20"/>
      <c r="GN534" s="20"/>
      <c r="GO534" s="20"/>
      <c r="GP534" s="20"/>
      <c r="GQ534" s="20"/>
      <c r="GR534" s="20"/>
      <c r="GS534" s="20"/>
      <c r="GT534" s="20"/>
      <c r="GU534" s="20"/>
      <c r="GV534" s="20"/>
      <c r="GW534" s="20"/>
      <c r="GX534" s="20"/>
      <c r="GY534" s="20"/>
      <c r="GZ534" s="20"/>
      <c r="HA534" s="20">
        <v>10443.800000000001</v>
      </c>
      <c r="HB534" s="20"/>
      <c r="HC534" s="20"/>
      <c r="HD534" s="20"/>
      <c r="HE534" s="20"/>
      <c r="HF534" s="20"/>
      <c r="HG534" s="20"/>
      <c r="HH534" s="20"/>
      <c r="HI534" s="20"/>
      <c r="HJ534" s="20"/>
      <c r="HK534" s="20"/>
      <c r="HL534" s="20"/>
      <c r="HM534" s="20"/>
      <c r="HN534" s="20"/>
      <c r="HO534" s="20"/>
      <c r="HP534" s="20"/>
      <c r="HQ534" s="20"/>
      <c r="HR534" s="20"/>
      <c r="HS534" s="20"/>
      <c r="HT534" s="20"/>
      <c r="HU534" s="20"/>
      <c r="HV534" s="20"/>
      <c r="HW534" s="20"/>
      <c r="HX534" s="20"/>
      <c r="HY534" s="20"/>
      <c r="HZ534" s="20"/>
      <c r="IA534" s="20"/>
      <c r="IB534" s="20"/>
      <c r="IC534" s="20"/>
      <c r="ID534" s="20"/>
      <c r="IE534" s="20"/>
      <c r="IF534" s="20"/>
      <c r="IG534" s="20"/>
      <c r="IH534" s="20"/>
      <c r="II534" s="20"/>
      <c r="IJ534" s="20"/>
      <c r="IK534" s="20"/>
      <c r="IL534" s="20"/>
      <c r="IM534" s="20"/>
      <c r="IN534" s="20"/>
      <c r="IO534" s="20"/>
      <c r="IP534" s="20"/>
      <c r="IQ534" s="20"/>
      <c r="IR534" s="20"/>
      <c r="IS534" s="20"/>
      <c r="IT534" s="20"/>
      <c r="IU534" s="20"/>
    </row>
    <row r="535" spans="1:255" x14ac:dyDescent="0.2">
      <c r="A535" s="70"/>
      <c r="B535" s="69"/>
      <c r="C535" s="69"/>
      <c r="D535" s="69"/>
      <c r="E535" s="69"/>
      <c r="F535" s="69"/>
      <c r="G535" s="69"/>
      <c r="H535" s="188"/>
      <c r="I535" s="189"/>
      <c r="J535" s="188"/>
      <c r="K535" s="190"/>
    </row>
    <row r="536" spans="1:255" ht="59.25" x14ac:dyDescent="0.2">
      <c r="A536" s="116">
        <v>25</v>
      </c>
      <c r="B536" s="123" t="s">
        <v>99</v>
      </c>
      <c r="C536" s="117" t="s">
        <v>640</v>
      </c>
      <c r="D536" s="118" t="s">
        <v>101</v>
      </c>
      <c r="E536" s="119">
        <v>0.18840000000000001</v>
      </c>
      <c r="F536" s="120">
        <v>1322.62</v>
      </c>
      <c r="G536" s="124" t="s">
        <v>6</v>
      </c>
      <c r="H536" s="120"/>
      <c r="I536" s="121">
        <v>397.98</v>
      </c>
      <c r="J536" s="97"/>
      <c r="K536" s="122">
        <v>12906</v>
      </c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  <c r="BC536" s="20"/>
      <c r="BD536" s="20"/>
      <c r="BE536" s="20"/>
      <c r="BF536" s="20"/>
      <c r="BG536" s="20"/>
      <c r="BH536" s="20"/>
      <c r="BI536" s="20"/>
      <c r="BJ536" s="20"/>
      <c r="BK536" s="20"/>
      <c r="BL536" s="20"/>
      <c r="BM536" s="20"/>
      <c r="BN536" s="20"/>
      <c r="BO536" s="20"/>
      <c r="BP536" s="20"/>
      <c r="BQ536" s="20"/>
      <c r="BR536" s="20"/>
      <c r="BS536" s="20"/>
      <c r="BT536" s="20"/>
      <c r="BU536" s="20"/>
      <c r="BV536" s="20"/>
      <c r="BW536" s="20"/>
      <c r="BX536" s="20"/>
      <c r="BY536" s="20"/>
      <c r="BZ536" s="20"/>
      <c r="CA536" s="20"/>
      <c r="CB536" s="20"/>
      <c r="CC536" s="20"/>
      <c r="CD536" s="20"/>
      <c r="CE536" s="20"/>
      <c r="CF536" s="20"/>
      <c r="CG536" s="20"/>
      <c r="CH536" s="20"/>
      <c r="CI536" s="20"/>
      <c r="CJ536" s="20"/>
      <c r="CK536" s="20"/>
      <c r="CL536" s="20"/>
      <c r="CM536" s="20"/>
      <c r="CN536" s="20"/>
      <c r="CO536" s="20"/>
      <c r="CP536" s="20"/>
      <c r="CQ536" s="20"/>
      <c r="CR536" s="20"/>
      <c r="CS536" s="20"/>
      <c r="CT536" s="20"/>
      <c r="CU536" s="20"/>
      <c r="CV536" s="20"/>
      <c r="CW536" s="20"/>
      <c r="CX536" s="20"/>
      <c r="CY536" s="20"/>
      <c r="CZ536" s="20"/>
      <c r="DA536" s="20"/>
      <c r="DB536" s="20"/>
      <c r="DC536" s="20"/>
      <c r="DD536" s="20"/>
      <c r="DE536" s="20"/>
      <c r="DF536" s="20"/>
      <c r="DG536" s="20"/>
      <c r="DH536" s="20"/>
      <c r="DI536" s="20"/>
      <c r="DJ536" s="20"/>
      <c r="DK536" s="20"/>
      <c r="DL536" s="20"/>
      <c r="DM536" s="20"/>
      <c r="DN536" s="20"/>
      <c r="DO536" s="20"/>
      <c r="DP536" s="20"/>
      <c r="DQ536" s="20"/>
      <c r="DR536" s="20"/>
      <c r="DS536" s="20"/>
      <c r="DT536" s="20"/>
      <c r="DU536" s="20"/>
      <c r="DV536" s="20"/>
      <c r="DW536" s="20"/>
      <c r="DX536" s="20"/>
      <c r="DY536" s="20"/>
      <c r="DZ536" s="20"/>
      <c r="EA536" s="20"/>
      <c r="EB536" s="20"/>
      <c r="EC536" s="20"/>
      <c r="ED536" s="20"/>
      <c r="EE536" s="20"/>
      <c r="EF536" s="20"/>
      <c r="EG536" s="20"/>
      <c r="EH536" s="20"/>
      <c r="EI536" s="20"/>
      <c r="EJ536" s="20"/>
      <c r="EK536" s="20"/>
      <c r="EL536" s="20"/>
      <c r="EM536" s="20"/>
      <c r="EN536" s="20"/>
      <c r="EO536" s="20"/>
      <c r="EP536" s="20"/>
      <c r="EQ536" s="20"/>
      <c r="ER536" s="20"/>
      <c r="ES536" s="20"/>
      <c r="ET536" s="20"/>
      <c r="EU536" s="20"/>
      <c r="EV536" s="20"/>
      <c r="EW536" s="20"/>
      <c r="EX536" s="20"/>
      <c r="EY536" s="20"/>
      <c r="EZ536" s="20"/>
      <c r="FA536" s="20"/>
      <c r="FB536" s="20"/>
      <c r="FC536" s="20"/>
      <c r="FD536" s="20"/>
      <c r="FE536" s="20"/>
      <c r="FF536" s="20"/>
      <c r="FG536" s="20"/>
      <c r="FH536" s="20"/>
      <c r="FI536" s="20"/>
      <c r="FJ536" s="20"/>
      <c r="FK536" s="20"/>
      <c r="FL536" s="20"/>
      <c r="FM536" s="20"/>
      <c r="FN536" s="20"/>
      <c r="FO536" s="20"/>
      <c r="FP536" s="20"/>
      <c r="FQ536" s="20"/>
      <c r="FR536" s="20"/>
      <c r="FS536" s="20"/>
      <c r="FT536" s="20"/>
      <c r="FU536" s="20"/>
      <c r="FV536" s="20"/>
      <c r="FW536" s="20"/>
      <c r="FX536" s="20"/>
      <c r="FY536" s="20"/>
      <c r="FZ536" s="20"/>
      <c r="GA536" s="20"/>
      <c r="GB536" s="20"/>
      <c r="GC536" s="20"/>
      <c r="GD536" s="20"/>
      <c r="GE536" s="20"/>
      <c r="GF536" s="20"/>
      <c r="GG536" s="20"/>
      <c r="GH536" s="20"/>
      <c r="GI536" s="20"/>
      <c r="GJ536" s="20"/>
      <c r="GK536" s="20"/>
      <c r="GL536" s="20"/>
      <c r="GM536" s="20"/>
      <c r="GN536" s="20"/>
      <c r="GO536" s="20"/>
      <c r="GP536" s="20"/>
      <c r="GQ536" s="20"/>
      <c r="GR536" s="20"/>
      <c r="GS536" s="20"/>
      <c r="GT536" s="20"/>
      <c r="GU536" s="20"/>
      <c r="GV536" s="20"/>
      <c r="GW536" s="20"/>
      <c r="GX536" s="20"/>
      <c r="GY536" s="20"/>
      <c r="GZ536" s="20"/>
      <c r="HA536" s="20"/>
      <c r="HB536" s="20"/>
      <c r="HC536" s="20"/>
      <c r="HD536" s="20"/>
      <c r="HE536" s="20"/>
      <c r="HF536" s="20"/>
      <c r="HG536" s="20"/>
      <c r="HH536" s="20"/>
      <c r="HI536" s="20"/>
      <c r="HJ536" s="20"/>
      <c r="HK536" s="20"/>
      <c r="HL536" s="20"/>
      <c r="HM536" s="20"/>
      <c r="HN536" s="20"/>
      <c r="HO536" s="20"/>
      <c r="HP536" s="20"/>
      <c r="HQ536" s="20"/>
      <c r="HR536" s="20"/>
      <c r="HS536" s="20"/>
      <c r="HT536" s="20"/>
      <c r="HU536" s="20"/>
      <c r="HV536" s="20"/>
      <c r="HW536" s="20"/>
      <c r="HX536" s="20"/>
      <c r="HY536" s="20"/>
      <c r="HZ536" s="20"/>
      <c r="IA536" s="20"/>
      <c r="IB536" s="20"/>
      <c r="IC536" s="20"/>
      <c r="ID536" s="20"/>
      <c r="IE536" s="20"/>
      <c r="IF536" s="20"/>
      <c r="IG536" s="20"/>
      <c r="IH536" s="20"/>
      <c r="II536" s="20"/>
      <c r="IJ536" s="20"/>
      <c r="IK536" s="20"/>
      <c r="IL536" s="20"/>
      <c r="IM536" s="20"/>
      <c r="IN536" s="20"/>
      <c r="IO536" s="20"/>
      <c r="IP536" s="20"/>
      <c r="IQ536" s="20"/>
      <c r="IR536" s="20"/>
      <c r="IS536" s="20"/>
      <c r="IT536" s="20"/>
      <c r="IU536" s="20"/>
    </row>
    <row r="537" spans="1:255" x14ac:dyDescent="0.2">
      <c r="A537" s="60"/>
      <c r="B537" s="61"/>
      <c r="C537" s="61" t="s">
        <v>609</v>
      </c>
      <c r="D537" s="62"/>
      <c r="E537" s="63"/>
      <c r="F537" s="64">
        <v>648.51</v>
      </c>
      <c r="G537" s="65" t="s">
        <v>78</v>
      </c>
      <c r="H537" s="64">
        <v>680.94</v>
      </c>
      <c r="I537" s="64">
        <v>128.29</v>
      </c>
      <c r="J537" s="66">
        <v>33.39</v>
      </c>
      <c r="K537" s="67">
        <v>4284</v>
      </c>
      <c r="O537" s="20"/>
      <c r="P537" s="20"/>
      <c r="Q537" s="20"/>
      <c r="R537" s="20"/>
      <c r="S537" s="20"/>
      <c r="T537" s="20">
        <v>128.29</v>
      </c>
      <c r="U537" s="20">
        <v>4284</v>
      </c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  <c r="BC537" s="20"/>
      <c r="BD537" s="20"/>
      <c r="BE537" s="20"/>
      <c r="BF537" s="20"/>
      <c r="BG537" s="20"/>
      <c r="BH537" s="20"/>
      <c r="BI537" s="20"/>
      <c r="BJ537" s="20"/>
      <c r="BK537" s="20"/>
      <c r="BL537" s="20"/>
      <c r="BM537" s="20"/>
      <c r="BN537" s="20"/>
      <c r="BO537" s="20"/>
      <c r="BP537" s="20"/>
      <c r="BQ537" s="20"/>
      <c r="BR537" s="20"/>
      <c r="BS537" s="20"/>
      <c r="BT537" s="20"/>
      <c r="BU537" s="20"/>
      <c r="BV537" s="20"/>
      <c r="BW537" s="20"/>
      <c r="BX537" s="20"/>
      <c r="BY537" s="20"/>
      <c r="BZ537" s="20"/>
      <c r="CA537" s="20"/>
      <c r="CB537" s="20"/>
      <c r="CC537" s="20"/>
      <c r="CD537" s="20"/>
      <c r="CE537" s="20"/>
      <c r="CF537" s="20"/>
      <c r="CG537" s="20"/>
      <c r="CH537" s="20"/>
      <c r="CI537" s="20"/>
      <c r="CJ537" s="20"/>
      <c r="CK537" s="20"/>
      <c r="CL537" s="20"/>
      <c r="CM537" s="20"/>
      <c r="CN537" s="20"/>
      <c r="CO537" s="20"/>
      <c r="CP537" s="20"/>
      <c r="CQ537" s="20"/>
      <c r="CR537" s="20"/>
      <c r="CS537" s="20"/>
      <c r="CT537" s="20"/>
      <c r="CU537" s="20"/>
      <c r="CV537" s="20">
        <v>1</v>
      </c>
      <c r="CW537" s="20"/>
      <c r="CX537" s="20"/>
      <c r="CY537" s="20"/>
      <c r="CZ537" s="20"/>
      <c r="DA537" s="20"/>
      <c r="DB537" s="20"/>
      <c r="DC537" s="20"/>
      <c r="DD537" s="20"/>
      <c r="DE537" s="20"/>
      <c r="DF537" s="20"/>
      <c r="DG537" s="20">
        <v>4284</v>
      </c>
      <c r="DH537" s="20">
        <v>1</v>
      </c>
      <c r="DI537" s="20"/>
      <c r="DJ537" s="20"/>
      <c r="DK537" s="20"/>
      <c r="DL537" s="20"/>
      <c r="DM537" s="20"/>
      <c r="DN537" s="20"/>
      <c r="DO537" s="20"/>
      <c r="DP537" s="20"/>
      <c r="DQ537" s="20">
        <v>128.29</v>
      </c>
      <c r="DR537" s="20"/>
      <c r="DS537" s="20">
        <v>4284</v>
      </c>
      <c r="DT537" s="20"/>
      <c r="DU537" s="20"/>
      <c r="DV537" s="20"/>
      <c r="DW537" s="20"/>
      <c r="DX537" s="20"/>
      <c r="DY537" s="20"/>
      <c r="DZ537" s="20"/>
      <c r="EA537" s="20"/>
      <c r="EB537" s="20"/>
      <c r="EC537" s="20"/>
      <c r="ED537" s="20"/>
      <c r="EE537" s="20"/>
      <c r="EF537" s="20"/>
      <c r="EG537" s="20"/>
      <c r="EH537" s="20"/>
      <c r="EI537" s="20"/>
      <c r="EJ537" s="20"/>
      <c r="EK537" s="20"/>
      <c r="EL537" s="20"/>
      <c r="EM537" s="20"/>
      <c r="EN537" s="20"/>
      <c r="EO537" s="20"/>
      <c r="EP537" s="20"/>
      <c r="EQ537" s="20"/>
      <c r="ER537" s="20"/>
      <c r="ES537" s="20"/>
      <c r="ET537" s="20"/>
      <c r="EU537" s="20"/>
      <c r="EV537" s="20"/>
      <c r="EW537" s="20"/>
      <c r="EX537" s="20"/>
      <c r="EY537" s="20"/>
      <c r="EZ537" s="20"/>
      <c r="FA537" s="20"/>
      <c r="FB537" s="20"/>
      <c r="FC537" s="20"/>
      <c r="FD537" s="20"/>
      <c r="FE537" s="20"/>
      <c r="FF537" s="20"/>
      <c r="FG537" s="20"/>
      <c r="FH537" s="20"/>
      <c r="FI537" s="20"/>
      <c r="FJ537" s="20"/>
      <c r="FK537" s="20"/>
      <c r="FL537" s="20"/>
      <c r="FM537" s="20"/>
      <c r="FN537" s="20"/>
      <c r="FO537" s="20"/>
      <c r="FP537" s="20"/>
      <c r="FQ537" s="20"/>
      <c r="FR537" s="20"/>
      <c r="FS537" s="20"/>
      <c r="FT537" s="20"/>
      <c r="FU537" s="20"/>
      <c r="FV537" s="20"/>
      <c r="FW537" s="20"/>
      <c r="FX537" s="20"/>
      <c r="FY537" s="20"/>
      <c r="FZ537" s="20"/>
      <c r="GA537" s="20"/>
      <c r="GB537" s="20"/>
      <c r="GC537" s="20"/>
      <c r="GD537" s="20"/>
      <c r="GE537" s="20"/>
      <c r="GF537" s="20"/>
      <c r="GG537" s="20"/>
      <c r="GH537" s="20"/>
      <c r="GI537" s="20"/>
      <c r="GJ537" s="20">
        <v>128.29</v>
      </c>
      <c r="GK537" s="20">
        <v>128.29</v>
      </c>
      <c r="GL537" s="20"/>
      <c r="GM537" s="20"/>
      <c r="GN537" s="20"/>
      <c r="GO537" s="20"/>
      <c r="GP537" s="20"/>
      <c r="GQ537" s="20"/>
      <c r="GR537" s="20"/>
      <c r="GS537" s="20"/>
      <c r="GT537" s="20"/>
      <c r="GU537" s="20"/>
      <c r="GV537" s="20"/>
      <c r="GW537" s="20"/>
      <c r="GX537" s="20"/>
      <c r="GY537" s="20"/>
      <c r="GZ537" s="20"/>
      <c r="HA537" s="20"/>
      <c r="HB537" s="20">
        <v>128.29</v>
      </c>
      <c r="HC537" s="20"/>
      <c r="HD537" s="20"/>
      <c r="HE537" s="20"/>
      <c r="HF537" s="20">
        <v>128.29</v>
      </c>
      <c r="HG537" s="20"/>
      <c r="HH537" s="20"/>
      <c r="HI537" s="20"/>
      <c r="HJ537" s="20"/>
      <c r="HK537" s="20"/>
      <c r="HL537" s="20">
        <v>128.29</v>
      </c>
      <c r="HM537" s="20"/>
      <c r="HN537" s="20">
        <v>128.29</v>
      </c>
      <c r="HO537" s="20"/>
      <c r="HP537" s="20"/>
      <c r="HQ537" s="20"/>
      <c r="HR537" s="20"/>
      <c r="HS537" s="20"/>
      <c r="HT537" s="20"/>
      <c r="HU537" s="20"/>
      <c r="HV537" s="20"/>
      <c r="HW537" s="20"/>
      <c r="HX537" s="20">
        <v>128.29</v>
      </c>
      <c r="HY537" s="20"/>
      <c r="HZ537" s="20"/>
      <c r="IA537" s="20"/>
      <c r="IB537" s="20"/>
      <c r="IC537" s="20"/>
      <c r="ID537" s="20"/>
      <c r="IE537" s="20"/>
      <c r="IF537" s="20"/>
      <c r="IG537" s="20"/>
      <c r="IH537" s="20"/>
      <c r="II537" s="20"/>
      <c r="IJ537" s="20"/>
      <c r="IK537" s="20"/>
      <c r="IL537" s="20"/>
      <c r="IM537" s="20"/>
      <c r="IN537" s="20"/>
      <c r="IO537" s="20"/>
      <c r="IP537" s="20"/>
      <c r="IQ537" s="20"/>
      <c r="IR537" s="20"/>
      <c r="IS537" s="20"/>
      <c r="IT537" s="20"/>
      <c r="IU537" s="20"/>
    </row>
    <row r="538" spans="1:255" x14ac:dyDescent="0.2">
      <c r="A538" s="71"/>
      <c r="B538" s="72"/>
      <c r="C538" s="72" t="s">
        <v>610</v>
      </c>
      <c r="D538" s="73"/>
      <c r="E538" s="74"/>
      <c r="F538" s="75">
        <v>96.35</v>
      </c>
      <c r="G538" s="76" t="s">
        <v>78</v>
      </c>
      <c r="H538" s="75">
        <v>101.17</v>
      </c>
      <c r="I538" s="75">
        <v>19.059999999999999</v>
      </c>
      <c r="J538" s="77">
        <v>13.26</v>
      </c>
      <c r="K538" s="78">
        <v>253</v>
      </c>
      <c r="O538" s="20"/>
      <c r="P538" s="20"/>
      <c r="Q538" s="20"/>
      <c r="R538" s="20"/>
      <c r="S538" s="20"/>
      <c r="T538" s="20">
        <v>19.059999999999999</v>
      </c>
      <c r="U538" s="20">
        <v>253</v>
      </c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  <c r="BC538" s="20"/>
      <c r="BD538" s="20"/>
      <c r="BE538" s="20"/>
      <c r="BF538" s="20"/>
      <c r="BG538" s="20"/>
      <c r="BH538" s="20"/>
      <c r="BI538" s="20"/>
      <c r="BJ538" s="20"/>
      <c r="BK538" s="20"/>
      <c r="BL538" s="20"/>
      <c r="BM538" s="20"/>
      <c r="BN538" s="20"/>
      <c r="BO538" s="20"/>
      <c r="BP538" s="20"/>
      <c r="BQ538" s="20"/>
      <c r="BR538" s="20"/>
      <c r="BS538" s="20"/>
      <c r="BT538" s="20"/>
      <c r="BU538" s="20"/>
      <c r="BV538" s="20"/>
      <c r="BW538" s="20"/>
      <c r="BX538" s="20"/>
      <c r="BY538" s="20"/>
      <c r="BZ538" s="20"/>
      <c r="CA538" s="20"/>
      <c r="CB538" s="20"/>
      <c r="CC538" s="20"/>
      <c r="CD538" s="20"/>
      <c r="CE538" s="20"/>
      <c r="CF538" s="20"/>
      <c r="CG538" s="20"/>
      <c r="CH538" s="20"/>
      <c r="CI538" s="20"/>
      <c r="CJ538" s="20"/>
      <c r="CK538" s="20"/>
      <c r="CL538" s="20"/>
      <c r="CM538" s="20"/>
      <c r="CN538" s="20"/>
      <c r="CO538" s="20"/>
      <c r="CP538" s="20"/>
      <c r="CQ538" s="20"/>
      <c r="CR538" s="20"/>
      <c r="CS538" s="20"/>
      <c r="CT538" s="20"/>
      <c r="CU538" s="20"/>
      <c r="CV538" s="20">
        <v>1</v>
      </c>
      <c r="CW538" s="20"/>
      <c r="CX538" s="20"/>
      <c r="CY538" s="20"/>
      <c r="CZ538" s="20"/>
      <c r="DA538" s="20"/>
      <c r="DB538" s="20"/>
      <c r="DC538" s="20"/>
      <c r="DD538" s="20"/>
      <c r="DE538" s="20"/>
      <c r="DF538" s="20"/>
      <c r="DG538" s="20"/>
      <c r="DH538" s="20"/>
      <c r="DI538" s="20"/>
      <c r="DJ538" s="20"/>
      <c r="DK538" s="20"/>
      <c r="DL538" s="20"/>
      <c r="DM538" s="20"/>
      <c r="DN538" s="20"/>
      <c r="DO538" s="20"/>
      <c r="DP538" s="20"/>
      <c r="DQ538" s="20">
        <v>19.059999999999999</v>
      </c>
      <c r="DR538" s="20"/>
      <c r="DS538" s="20">
        <v>253</v>
      </c>
      <c r="DT538" s="20"/>
      <c r="DU538" s="20"/>
      <c r="DV538" s="20"/>
      <c r="DW538" s="20"/>
      <c r="DX538" s="20"/>
      <c r="DY538" s="20"/>
      <c r="DZ538" s="20"/>
      <c r="EA538" s="20"/>
      <c r="EB538" s="20"/>
      <c r="EC538" s="20"/>
      <c r="ED538" s="20"/>
      <c r="EE538" s="20"/>
      <c r="EF538" s="20"/>
      <c r="EG538" s="20"/>
      <c r="EH538" s="20"/>
      <c r="EI538" s="20"/>
      <c r="EJ538" s="20"/>
      <c r="EK538" s="20"/>
      <c r="EL538" s="20"/>
      <c r="EM538" s="20"/>
      <c r="EN538" s="20"/>
      <c r="EO538" s="20"/>
      <c r="EP538" s="20"/>
      <c r="EQ538" s="20"/>
      <c r="ER538" s="20"/>
      <c r="ES538" s="20"/>
      <c r="ET538" s="20"/>
      <c r="EU538" s="20"/>
      <c r="EV538" s="20"/>
      <c r="EW538" s="20"/>
      <c r="EX538" s="20"/>
      <c r="EY538" s="20"/>
      <c r="EZ538" s="20"/>
      <c r="FA538" s="20"/>
      <c r="FB538" s="20"/>
      <c r="FC538" s="20"/>
      <c r="FD538" s="20"/>
      <c r="FE538" s="20"/>
      <c r="FF538" s="20"/>
      <c r="FG538" s="20"/>
      <c r="FH538" s="20"/>
      <c r="FI538" s="20"/>
      <c r="FJ538" s="20"/>
      <c r="FK538" s="20"/>
      <c r="FL538" s="20"/>
      <c r="FM538" s="20"/>
      <c r="FN538" s="20"/>
      <c r="FO538" s="20"/>
      <c r="FP538" s="20"/>
      <c r="FQ538" s="20"/>
      <c r="FR538" s="20"/>
      <c r="FS538" s="20"/>
      <c r="FT538" s="20"/>
      <c r="FU538" s="20"/>
      <c r="FV538" s="20"/>
      <c r="FW538" s="20"/>
      <c r="FX538" s="20"/>
      <c r="FY538" s="20"/>
      <c r="FZ538" s="20"/>
      <c r="GA538" s="20"/>
      <c r="GB538" s="20"/>
      <c r="GC538" s="20"/>
      <c r="GD538" s="20"/>
      <c r="GE538" s="20"/>
      <c r="GF538" s="20"/>
      <c r="GG538" s="20"/>
      <c r="GH538" s="20"/>
      <c r="GI538" s="20"/>
      <c r="GJ538" s="20">
        <v>19.059999999999999</v>
      </c>
      <c r="GK538" s="20"/>
      <c r="GL538" s="20">
        <v>19.059999999999999</v>
      </c>
      <c r="GM538" s="20"/>
      <c r="GN538" s="20"/>
      <c r="GO538" s="20"/>
      <c r="GP538" s="20"/>
      <c r="GQ538" s="20"/>
      <c r="GR538" s="20"/>
      <c r="GS538" s="20"/>
      <c r="GT538" s="20"/>
      <c r="GU538" s="20"/>
      <c r="GV538" s="20"/>
      <c r="GW538" s="20"/>
      <c r="GX538" s="20"/>
      <c r="GY538" s="20"/>
      <c r="GZ538" s="20"/>
      <c r="HA538" s="20"/>
      <c r="HB538" s="20">
        <v>19.059999999999999</v>
      </c>
      <c r="HC538" s="20"/>
      <c r="HD538" s="20"/>
      <c r="HE538" s="20"/>
      <c r="HF538" s="20">
        <v>19.059999999999999</v>
      </c>
      <c r="HG538" s="20"/>
      <c r="HH538" s="20"/>
      <c r="HI538" s="20"/>
      <c r="HJ538" s="20"/>
      <c r="HK538" s="20"/>
      <c r="HL538" s="20">
        <v>19.059999999999999</v>
      </c>
      <c r="HM538" s="20"/>
      <c r="HN538" s="20">
        <v>19.059999999999999</v>
      </c>
      <c r="HO538" s="20"/>
      <c r="HP538" s="20"/>
      <c r="HQ538" s="20"/>
      <c r="HR538" s="20"/>
      <c r="HS538" s="20"/>
      <c r="HT538" s="20"/>
      <c r="HU538" s="20"/>
      <c r="HV538" s="20"/>
      <c r="HW538" s="20"/>
      <c r="HX538" s="20"/>
      <c r="HY538" s="20"/>
      <c r="HZ538" s="20"/>
      <c r="IA538" s="20"/>
      <c r="IB538" s="20"/>
      <c r="IC538" s="20"/>
      <c r="ID538" s="20"/>
      <c r="IE538" s="20"/>
      <c r="IF538" s="20"/>
      <c r="IG538" s="20"/>
      <c r="IH538" s="20"/>
      <c r="II538" s="20"/>
      <c r="IJ538" s="20"/>
      <c r="IK538" s="20"/>
      <c r="IL538" s="20"/>
      <c r="IM538" s="20"/>
      <c r="IN538" s="20"/>
      <c r="IO538" s="20"/>
      <c r="IP538" s="20"/>
      <c r="IQ538" s="20"/>
      <c r="IR538" s="20"/>
      <c r="IS538" s="20"/>
      <c r="IT538" s="20"/>
      <c r="IU538" s="20"/>
    </row>
    <row r="539" spans="1:255" x14ac:dyDescent="0.2">
      <c r="A539" s="71"/>
      <c r="B539" s="72"/>
      <c r="C539" s="72" t="s">
        <v>611</v>
      </c>
      <c r="D539" s="73"/>
      <c r="E539" s="74"/>
      <c r="F539" s="75">
        <v>7.92</v>
      </c>
      <c r="G539" s="76" t="s">
        <v>78</v>
      </c>
      <c r="H539" s="75">
        <v>8.32</v>
      </c>
      <c r="I539" s="75">
        <v>1.57</v>
      </c>
      <c r="J539" s="77">
        <v>33.39</v>
      </c>
      <c r="K539" s="78">
        <v>52</v>
      </c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  <c r="BC539" s="20"/>
      <c r="BD539" s="20"/>
      <c r="BE539" s="20"/>
      <c r="BF539" s="20"/>
      <c r="BG539" s="20"/>
      <c r="BH539" s="20"/>
      <c r="BI539" s="20"/>
      <c r="BJ539" s="20"/>
      <c r="BK539" s="20"/>
      <c r="BL539" s="20"/>
      <c r="BM539" s="20"/>
      <c r="BN539" s="20"/>
      <c r="BO539" s="20"/>
      <c r="BP539" s="20"/>
      <c r="BQ539" s="20"/>
      <c r="BR539" s="20"/>
      <c r="BS539" s="20"/>
      <c r="BT539" s="20"/>
      <c r="BU539" s="20"/>
      <c r="BV539" s="20"/>
      <c r="BW539" s="20"/>
      <c r="BX539" s="20"/>
      <c r="BY539" s="20"/>
      <c r="BZ539" s="20"/>
      <c r="CA539" s="20"/>
      <c r="CB539" s="20"/>
      <c r="CC539" s="20"/>
      <c r="CD539" s="20"/>
      <c r="CE539" s="20"/>
      <c r="CF539" s="20"/>
      <c r="CG539" s="20"/>
      <c r="CH539" s="20"/>
      <c r="CI539" s="20"/>
      <c r="CJ539" s="20"/>
      <c r="CK539" s="20"/>
      <c r="CL539" s="20"/>
      <c r="CM539" s="20"/>
      <c r="CN539" s="20"/>
      <c r="CO539" s="20"/>
      <c r="CP539" s="20"/>
      <c r="CQ539" s="20"/>
      <c r="CR539" s="20"/>
      <c r="CS539" s="20"/>
      <c r="CT539" s="20"/>
      <c r="CU539" s="20"/>
      <c r="CV539" s="20"/>
      <c r="CW539" s="20"/>
      <c r="CX539" s="20"/>
      <c r="CY539" s="20"/>
      <c r="CZ539" s="20"/>
      <c r="DA539" s="20"/>
      <c r="DB539" s="20"/>
      <c r="DC539" s="20"/>
      <c r="DD539" s="20"/>
      <c r="DE539" s="20"/>
      <c r="DF539" s="20"/>
      <c r="DG539" s="20"/>
      <c r="DH539" s="20"/>
      <c r="DI539" s="20"/>
      <c r="DJ539" s="20"/>
      <c r="DK539" s="20"/>
      <c r="DL539" s="20"/>
      <c r="DM539" s="20"/>
      <c r="DN539" s="20"/>
      <c r="DO539" s="20"/>
      <c r="DP539" s="20"/>
      <c r="DQ539" s="20"/>
      <c r="DR539" s="20"/>
      <c r="DS539" s="20"/>
      <c r="DT539" s="20"/>
      <c r="DU539" s="20"/>
      <c r="DV539" s="20"/>
      <c r="DW539" s="20"/>
      <c r="DX539" s="20"/>
      <c r="DY539" s="20"/>
      <c r="DZ539" s="20"/>
      <c r="EA539" s="20"/>
      <c r="EB539" s="20"/>
      <c r="EC539" s="20"/>
      <c r="ED539" s="20"/>
      <c r="EE539" s="20"/>
      <c r="EF539" s="20"/>
      <c r="EG539" s="20"/>
      <c r="EH539" s="20"/>
      <c r="EI539" s="20"/>
      <c r="EJ539" s="20"/>
      <c r="EK539" s="20"/>
      <c r="EL539" s="20"/>
      <c r="EM539" s="20"/>
      <c r="EN539" s="20"/>
      <c r="EO539" s="20"/>
      <c r="EP539" s="20"/>
      <c r="EQ539" s="20"/>
      <c r="ER539" s="20"/>
      <c r="ES539" s="20"/>
      <c r="ET539" s="20"/>
      <c r="EU539" s="20"/>
      <c r="EV539" s="20"/>
      <c r="EW539" s="20"/>
      <c r="EX539" s="20"/>
      <c r="EY539" s="20"/>
      <c r="EZ539" s="20"/>
      <c r="FA539" s="20"/>
      <c r="FB539" s="20"/>
      <c r="FC539" s="20"/>
      <c r="FD539" s="20"/>
      <c r="FE539" s="20"/>
      <c r="FF539" s="20"/>
      <c r="FG539" s="20"/>
      <c r="FH539" s="20"/>
      <c r="FI539" s="20"/>
      <c r="FJ539" s="20"/>
      <c r="FK539" s="20"/>
      <c r="FL539" s="20"/>
      <c r="FM539" s="20"/>
      <c r="FN539" s="20"/>
      <c r="FO539" s="20"/>
      <c r="FP539" s="20"/>
      <c r="FQ539" s="20"/>
      <c r="FR539" s="20"/>
      <c r="FS539" s="20"/>
      <c r="FT539" s="20"/>
      <c r="FU539" s="20"/>
      <c r="FV539" s="20"/>
      <c r="FW539" s="20"/>
      <c r="FX539" s="20"/>
      <c r="FY539" s="20"/>
      <c r="FZ539" s="20"/>
      <c r="GA539" s="20"/>
      <c r="GB539" s="20"/>
      <c r="GC539" s="20"/>
      <c r="GD539" s="20"/>
      <c r="GE539" s="20"/>
      <c r="GF539" s="20"/>
      <c r="GG539" s="20"/>
      <c r="GH539" s="20"/>
      <c r="GI539" s="20"/>
      <c r="GJ539" s="20"/>
      <c r="GK539" s="20"/>
      <c r="GL539" s="20"/>
      <c r="GM539" s="20">
        <v>1.57</v>
      </c>
      <c r="GN539" s="20"/>
      <c r="GO539" s="20"/>
      <c r="GP539" s="20"/>
      <c r="GQ539" s="20"/>
      <c r="GR539" s="20"/>
      <c r="GS539" s="20"/>
      <c r="GT539" s="20"/>
      <c r="GU539" s="20"/>
      <c r="GV539" s="20"/>
      <c r="GW539" s="20"/>
      <c r="GX539" s="20"/>
      <c r="GY539" s="20"/>
      <c r="GZ539" s="20"/>
      <c r="HA539" s="20"/>
      <c r="HB539" s="20"/>
      <c r="HC539" s="20"/>
      <c r="HD539" s="20"/>
      <c r="HE539" s="20"/>
      <c r="HF539" s="20"/>
      <c r="HG539" s="20"/>
      <c r="HH539" s="20"/>
      <c r="HI539" s="20"/>
      <c r="HJ539" s="20"/>
      <c r="HK539" s="20"/>
      <c r="HL539" s="20"/>
      <c r="HM539" s="20"/>
      <c r="HN539" s="20"/>
      <c r="HO539" s="20"/>
      <c r="HP539" s="20"/>
      <c r="HQ539" s="20"/>
      <c r="HR539" s="20"/>
      <c r="HS539" s="20"/>
      <c r="HT539" s="20"/>
      <c r="HU539" s="20"/>
      <c r="HV539" s="20"/>
      <c r="HW539" s="20"/>
      <c r="HX539" s="20">
        <v>1.57</v>
      </c>
      <c r="HY539" s="20"/>
      <c r="HZ539" s="20"/>
      <c r="IA539" s="20"/>
      <c r="IB539" s="20"/>
      <c r="IC539" s="20"/>
      <c r="ID539" s="20"/>
      <c r="IE539" s="20"/>
      <c r="IF539" s="20"/>
      <c r="IG539" s="20"/>
      <c r="IH539" s="20"/>
      <c r="II539" s="20"/>
      <c r="IJ539" s="20"/>
      <c r="IK539" s="20"/>
      <c r="IL539" s="20"/>
      <c r="IM539" s="20"/>
      <c r="IN539" s="20"/>
      <c r="IO539" s="20"/>
      <c r="IP539" s="20"/>
      <c r="IQ539" s="20"/>
      <c r="IR539" s="20"/>
      <c r="IS539" s="20"/>
      <c r="IT539" s="20"/>
      <c r="IU539" s="20"/>
    </row>
    <row r="540" spans="1:255" x14ac:dyDescent="0.2">
      <c r="A540" s="71"/>
      <c r="B540" s="72"/>
      <c r="C540" s="72" t="s">
        <v>612</v>
      </c>
      <c r="D540" s="73"/>
      <c r="E540" s="74"/>
      <c r="F540" s="75">
        <v>577.76</v>
      </c>
      <c r="G540" s="76"/>
      <c r="H540" s="75">
        <v>577.76</v>
      </c>
      <c r="I540" s="75">
        <v>108.85</v>
      </c>
      <c r="J540" s="77">
        <v>9.11</v>
      </c>
      <c r="K540" s="78">
        <v>992</v>
      </c>
      <c r="O540" s="20"/>
      <c r="P540" s="20"/>
      <c r="Q540" s="20"/>
      <c r="R540" s="20"/>
      <c r="S540" s="20"/>
      <c r="T540" s="20">
        <v>108.85</v>
      </c>
      <c r="U540" s="20">
        <v>992</v>
      </c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  <c r="BC540" s="20"/>
      <c r="BD540" s="20"/>
      <c r="BE540" s="20"/>
      <c r="BF540" s="20"/>
      <c r="BG540" s="20"/>
      <c r="BH540" s="20"/>
      <c r="BI540" s="20"/>
      <c r="BJ540" s="20"/>
      <c r="BK540" s="20"/>
      <c r="BL540" s="20"/>
      <c r="BM540" s="20"/>
      <c r="BN540" s="20"/>
      <c r="BO540" s="20"/>
      <c r="BP540" s="20"/>
      <c r="BQ540" s="20"/>
      <c r="BR540" s="20"/>
      <c r="BS540" s="20"/>
      <c r="BT540" s="20"/>
      <c r="BU540" s="20"/>
      <c r="BV540" s="20"/>
      <c r="BW540" s="20"/>
      <c r="BX540" s="20"/>
      <c r="BY540" s="20"/>
      <c r="BZ540" s="20"/>
      <c r="CA540" s="20"/>
      <c r="CB540" s="20"/>
      <c r="CC540" s="20"/>
      <c r="CD540" s="20"/>
      <c r="CE540" s="20"/>
      <c r="CF540" s="20"/>
      <c r="CG540" s="20"/>
      <c r="CH540" s="20"/>
      <c r="CI540" s="20"/>
      <c r="CJ540" s="20"/>
      <c r="CK540" s="20"/>
      <c r="CL540" s="20"/>
      <c r="CM540" s="20"/>
      <c r="CN540" s="20"/>
      <c r="CO540" s="20"/>
      <c r="CP540" s="20"/>
      <c r="CQ540" s="20"/>
      <c r="CR540" s="20"/>
      <c r="CS540" s="20"/>
      <c r="CT540" s="20"/>
      <c r="CU540" s="20"/>
      <c r="CV540" s="20">
        <v>1</v>
      </c>
      <c r="CW540" s="20"/>
      <c r="CX540" s="20"/>
      <c r="CY540" s="20"/>
      <c r="CZ540" s="20"/>
      <c r="DA540" s="20"/>
      <c r="DB540" s="20"/>
      <c r="DC540" s="20"/>
      <c r="DD540" s="20"/>
      <c r="DE540" s="20"/>
      <c r="DF540" s="20"/>
      <c r="DG540" s="20"/>
      <c r="DH540" s="20"/>
      <c r="DI540" s="20"/>
      <c r="DJ540" s="20"/>
      <c r="DK540" s="20">
        <v>108.85</v>
      </c>
      <c r="DL540" s="20"/>
      <c r="DM540" s="20">
        <v>992</v>
      </c>
      <c r="DN540" s="20"/>
      <c r="DO540" s="20"/>
      <c r="DP540" s="20"/>
      <c r="DQ540" s="20"/>
      <c r="DR540" s="20"/>
      <c r="DS540" s="20"/>
      <c r="DT540" s="20"/>
      <c r="DU540" s="20"/>
      <c r="DV540" s="20"/>
      <c r="DW540" s="20"/>
      <c r="DX540" s="20"/>
      <c r="DY540" s="20"/>
      <c r="DZ540" s="20"/>
      <c r="EA540" s="20"/>
      <c r="EB540" s="20"/>
      <c r="EC540" s="20"/>
      <c r="ED540" s="20"/>
      <c r="EE540" s="20"/>
      <c r="EF540" s="20"/>
      <c r="EG540" s="20"/>
      <c r="EH540" s="20"/>
      <c r="EI540" s="20"/>
      <c r="EJ540" s="20"/>
      <c r="EK540" s="20"/>
      <c r="EL540" s="20"/>
      <c r="EM540" s="20"/>
      <c r="EN540" s="20"/>
      <c r="EO540" s="20"/>
      <c r="EP540" s="20"/>
      <c r="EQ540" s="20"/>
      <c r="ER540" s="20"/>
      <c r="ES540" s="20"/>
      <c r="ET540" s="20"/>
      <c r="EU540" s="20"/>
      <c r="EV540" s="20"/>
      <c r="EW540" s="20"/>
      <c r="EX540" s="20"/>
      <c r="EY540" s="20"/>
      <c r="EZ540" s="20"/>
      <c r="FA540" s="20"/>
      <c r="FB540" s="20"/>
      <c r="FC540" s="20"/>
      <c r="FD540" s="20"/>
      <c r="FE540" s="20"/>
      <c r="FF540" s="20"/>
      <c r="FG540" s="20"/>
      <c r="FH540" s="20"/>
      <c r="FI540" s="20"/>
      <c r="FJ540" s="20"/>
      <c r="FK540" s="20"/>
      <c r="FL540" s="20"/>
      <c r="FM540" s="20"/>
      <c r="FN540" s="20"/>
      <c r="FO540" s="20"/>
      <c r="FP540" s="20"/>
      <c r="FQ540" s="20"/>
      <c r="FR540" s="20"/>
      <c r="FS540" s="20"/>
      <c r="FT540" s="20"/>
      <c r="FU540" s="20"/>
      <c r="FV540" s="20"/>
      <c r="FW540" s="20"/>
      <c r="FX540" s="20"/>
      <c r="FY540" s="20"/>
      <c r="FZ540" s="20"/>
      <c r="GA540" s="20"/>
      <c r="GB540" s="20"/>
      <c r="GC540" s="20"/>
      <c r="GD540" s="20"/>
      <c r="GE540" s="20"/>
      <c r="GF540" s="20"/>
      <c r="GG540" s="20"/>
      <c r="GH540" s="20"/>
      <c r="GI540" s="20"/>
      <c r="GJ540" s="20">
        <v>108.85</v>
      </c>
      <c r="GK540" s="20"/>
      <c r="GL540" s="20"/>
      <c r="GM540" s="20"/>
      <c r="GN540" s="20">
        <v>108.85</v>
      </c>
      <c r="GO540" s="20"/>
      <c r="GP540" s="20">
        <v>108.85</v>
      </c>
      <c r="GQ540" s="20">
        <v>108.85</v>
      </c>
      <c r="GR540" s="20"/>
      <c r="GS540" s="20">
        <v>108.85</v>
      </c>
      <c r="GT540" s="20"/>
      <c r="GU540" s="20"/>
      <c r="GV540" s="20"/>
      <c r="GW540" s="20">
        <v>0</v>
      </c>
      <c r="GX540" s="20">
        <v>0</v>
      </c>
      <c r="GY540" s="20"/>
      <c r="GZ540" s="20"/>
      <c r="HA540" s="20"/>
      <c r="HB540" s="20">
        <v>108.85</v>
      </c>
      <c r="HC540" s="20"/>
      <c r="HD540" s="20"/>
      <c r="HE540" s="20"/>
      <c r="HF540" s="20">
        <v>108.85</v>
      </c>
      <c r="HG540" s="20"/>
      <c r="HH540" s="20"/>
      <c r="HI540" s="20"/>
      <c r="HJ540" s="20"/>
      <c r="HK540" s="20"/>
      <c r="HL540" s="20">
        <v>108.85</v>
      </c>
      <c r="HM540" s="20"/>
      <c r="HN540" s="20">
        <v>108.85</v>
      </c>
      <c r="HO540" s="20"/>
      <c r="HP540" s="20"/>
      <c r="HQ540" s="20"/>
      <c r="HR540" s="20"/>
      <c r="HS540" s="20"/>
      <c r="HT540" s="20"/>
      <c r="HU540" s="20"/>
      <c r="HV540" s="20"/>
      <c r="HW540" s="20"/>
      <c r="HX540" s="20"/>
      <c r="HY540" s="20"/>
      <c r="HZ540" s="20"/>
      <c r="IA540" s="20"/>
      <c r="IB540" s="20"/>
      <c r="IC540" s="20"/>
      <c r="ID540" s="20"/>
      <c r="IE540" s="20"/>
      <c r="IF540" s="20"/>
      <c r="IG540" s="20"/>
      <c r="IH540" s="20"/>
      <c r="II540" s="20"/>
      <c r="IJ540" s="20"/>
      <c r="IK540" s="20"/>
      <c r="IL540" s="20"/>
      <c r="IM540" s="20"/>
      <c r="IN540" s="20"/>
      <c r="IO540" s="20"/>
      <c r="IP540" s="20"/>
      <c r="IQ540" s="20"/>
      <c r="IR540" s="20"/>
      <c r="IS540" s="20"/>
      <c r="IT540" s="20"/>
      <c r="IU540" s="20"/>
    </row>
    <row r="541" spans="1:255" x14ac:dyDescent="0.2">
      <c r="A541" s="79"/>
      <c r="B541" s="80"/>
      <c r="C541" s="80" t="s">
        <v>613</v>
      </c>
      <c r="D541" s="81"/>
      <c r="E541" s="82">
        <v>121</v>
      </c>
      <c r="F541" s="83" t="s">
        <v>614</v>
      </c>
      <c r="G541" s="84"/>
      <c r="H541" s="85">
        <v>834</v>
      </c>
      <c r="I541" s="85">
        <v>157.13</v>
      </c>
      <c r="J541" s="87">
        <v>1.21</v>
      </c>
      <c r="K541" s="86">
        <v>5247</v>
      </c>
      <c r="O541" s="20"/>
      <c r="P541" s="20"/>
      <c r="Q541" s="20"/>
      <c r="R541" s="20"/>
      <c r="S541" s="20"/>
      <c r="T541" s="20">
        <v>157.13</v>
      </c>
      <c r="U541" s="20">
        <v>5247</v>
      </c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  <c r="BC541" s="20"/>
      <c r="BD541" s="20"/>
      <c r="BE541" s="20"/>
      <c r="BF541" s="20"/>
      <c r="BG541" s="20"/>
      <c r="BH541" s="20"/>
      <c r="BI541" s="20"/>
      <c r="BJ541" s="20"/>
      <c r="BK541" s="20"/>
      <c r="BL541" s="20"/>
      <c r="BM541" s="20"/>
      <c r="BN541" s="20"/>
      <c r="BO541" s="20"/>
      <c r="BP541" s="20"/>
      <c r="BQ541" s="20"/>
      <c r="BR541" s="20"/>
      <c r="BS541" s="20"/>
      <c r="BT541" s="20"/>
      <c r="BU541" s="20"/>
      <c r="BV541" s="20"/>
      <c r="BW541" s="20"/>
      <c r="BX541" s="20"/>
      <c r="BY541" s="20"/>
      <c r="BZ541" s="20"/>
      <c r="CA541" s="20"/>
      <c r="CB541" s="20"/>
      <c r="CC541" s="20"/>
      <c r="CD541" s="20"/>
      <c r="CE541" s="20"/>
      <c r="CF541" s="20"/>
      <c r="CG541" s="20"/>
      <c r="CH541" s="20"/>
      <c r="CI541" s="20"/>
      <c r="CJ541" s="20"/>
      <c r="CK541" s="20"/>
      <c r="CL541" s="20"/>
      <c r="CM541" s="20"/>
      <c r="CN541" s="20"/>
      <c r="CO541" s="20"/>
      <c r="CP541" s="20"/>
      <c r="CQ541" s="20"/>
      <c r="CR541" s="20"/>
      <c r="CS541" s="20"/>
      <c r="CT541" s="20"/>
      <c r="CU541" s="20"/>
      <c r="CV541" s="20">
        <v>1</v>
      </c>
      <c r="CW541" s="20"/>
      <c r="CX541" s="20"/>
      <c r="CY541" s="20"/>
      <c r="CZ541" s="20"/>
      <c r="DA541" s="20"/>
      <c r="DB541" s="20"/>
      <c r="DC541" s="20"/>
      <c r="DD541" s="20"/>
      <c r="DE541" s="20"/>
      <c r="DF541" s="20"/>
      <c r="DG541" s="20"/>
      <c r="DH541" s="20"/>
      <c r="DI541" s="20"/>
      <c r="DJ541" s="20"/>
      <c r="DK541" s="20"/>
      <c r="DL541" s="20"/>
      <c r="DM541" s="20"/>
      <c r="DN541" s="20"/>
      <c r="DO541" s="20"/>
      <c r="DP541" s="20"/>
      <c r="DQ541" s="20">
        <v>157.13</v>
      </c>
      <c r="DR541" s="20"/>
      <c r="DS541" s="20">
        <v>5247</v>
      </c>
      <c r="DT541" s="20"/>
      <c r="DU541" s="20"/>
      <c r="DV541" s="20"/>
      <c r="DW541" s="20"/>
      <c r="DX541" s="20"/>
      <c r="DY541" s="20"/>
      <c r="DZ541" s="20"/>
      <c r="EA541" s="20"/>
      <c r="EB541" s="20"/>
      <c r="EC541" s="20"/>
      <c r="ED541" s="20"/>
      <c r="EE541" s="20"/>
      <c r="EF541" s="20"/>
      <c r="EG541" s="20"/>
      <c r="EH541" s="20"/>
      <c r="EI541" s="20"/>
      <c r="EJ541" s="20"/>
      <c r="EK541" s="20"/>
      <c r="EL541" s="20"/>
      <c r="EM541" s="20"/>
      <c r="EN541" s="20"/>
      <c r="EO541" s="20"/>
      <c r="EP541" s="20"/>
      <c r="EQ541" s="20"/>
      <c r="ER541" s="20"/>
      <c r="ES541" s="20"/>
      <c r="ET541" s="20"/>
      <c r="EU541" s="20"/>
      <c r="EV541" s="20"/>
      <c r="EW541" s="20"/>
      <c r="EX541" s="20"/>
      <c r="EY541" s="20"/>
      <c r="EZ541" s="20"/>
      <c r="FA541" s="20"/>
      <c r="FB541" s="20"/>
      <c r="FC541" s="20"/>
      <c r="FD541" s="20"/>
      <c r="FE541" s="20"/>
      <c r="FF541" s="20"/>
      <c r="FG541" s="20"/>
      <c r="FH541" s="20"/>
      <c r="FI541" s="20"/>
      <c r="FJ541" s="20"/>
      <c r="FK541" s="20"/>
      <c r="FL541" s="20"/>
      <c r="FM541" s="20"/>
      <c r="FN541" s="20"/>
      <c r="FO541" s="20"/>
      <c r="FP541" s="20"/>
      <c r="FQ541" s="20"/>
      <c r="FR541" s="20"/>
      <c r="FS541" s="20"/>
      <c r="FT541" s="20"/>
      <c r="FU541" s="20"/>
      <c r="FV541" s="20"/>
      <c r="FW541" s="20"/>
      <c r="FX541" s="20"/>
      <c r="FY541" s="20"/>
      <c r="FZ541" s="20"/>
      <c r="GA541" s="20"/>
      <c r="GB541" s="20"/>
      <c r="GC541" s="20"/>
      <c r="GD541" s="20"/>
      <c r="GE541" s="20"/>
      <c r="GF541" s="20"/>
      <c r="GG541" s="20"/>
      <c r="GH541" s="20"/>
      <c r="GI541" s="20"/>
      <c r="GJ541" s="20"/>
      <c r="GK541" s="20"/>
      <c r="GL541" s="20"/>
      <c r="GM541" s="20"/>
      <c r="GN541" s="20"/>
      <c r="GO541" s="20"/>
      <c r="GP541" s="20"/>
      <c r="GQ541" s="20"/>
      <c r="GR541" s="20"/>
      <c r="GS541" s="20"/>
      <c r="GT541" s="20"/>
      <c r="GU541" s="20"/>
      <c r="GV541" s="20"/>
      <c r="GW541" s="20"/>
      <c r="GX541" s="20"/>
      <c r="GY541" s="20">
        <v>157.13</v>
      </c>
      <c r="GZ541" s="20"/>
      <c r="HA541" s="20"/>
      <c r="HB541" s="20">
        <v>157.13</v>
      </c>
      <c r="HC541" s="20"/>
      <c r="HD541" s="20"/>
      <c r="HE541" s="20"/>
      <c r="HF541" s="20">
        <v>157.13</v>
      </c>
      <c r="HG541" s="20"/>
      <c r="HH541" s="20"/>
      <c r="HI541" s="20"/>
      <c r="HJ541" s="20"/>
      <c r="HK541" s="20"/>
      <c r="HL541" s="20">
        <v>157.13</v>
      </c>
      <c r="HM541" s="20"/>
      <c r="HN541" s="20">
        <v>157.13</v>
      </c>
      <c r="HO541" s="20"/>
      <c r="HP541" s="20"/>
      <c r="HQ541" s="20"/>
      <c r="HR541" s="20"/>
      <c r="HS541" s="20"/>
      <c r="HT541" s="20"/>
      <c r="HU541" s="20"/>
      <c r="HV541" s="20"/>
      <c r="HW541" s="20"/>
      <c r="HX541" s="20"/>
      <c r="HY541" s="20"/>
      <c r="HZ541" s="20"/>
      <c r="IA541" s="20"/>
      <c r="IB541" s="20"/>
      <c r="IC541" s="20"/>
      <c r="ID541" s="20"/>
      <c r="IE541" s="20"/>
      <c r="IF541" s="20"/>
      <c r="IG541" s="20"/>
      <c r="IH541" s="20"/>
      <c r="II541" s="20"/>
      <c r="IJ541" s="20"/>
      <c r="IK541" s="20"/>
      <c r="IL541" s="20"/>
      <c r="IM541" s="20"/>
      <c r="IN541" s="20"/>
      <c r="IO541" s="20"/>
      <c r="IP541" s="20"/>
      <c r="IQ541" s="20"/>
      <c r="IR541" s="20"/>
      <c r="IS541" s="20"/>
      <c r="IT541" s="20"/>
      <c r="IU541" s="20"/>
    </row>
    <row r="542" spans="1:255" x14ac:dyDescent="0.2">
      <c r="A542" s="79"/>
      <c r="B542" s="80"/>
      <c r="C542" s="80" t="s">
        <v>615</v>
      </c>
      <c r="D542" s="81"/>
      <c r="E542" s="82">
        <v>72</v>
      </c>
      <c r="F542" s="83" t="s">
        <v>614</v>
      </c>
      <c r="G542" s="84"/>
      <c r="H542" s="85">
        <v>496.27</v>
      </c>
      <c r="I542" s="85">
        <v>93.5</v>
      </c>
      <c r="J542" s="87">
        <v>0.72</v>
      </c>
      <c r="K542" s="86">
        <v>3122</v>
      </c>
      <c r="O542" s="20"/>
      <c r="P542" s="20"/>
      <c r="Q542" s="20"/>
      <c r="R542" s="20"/>
      <c r="S542" s="20"/>
      <c r="T542" s="20">
        <v>93.5</v>
      </c>
      <c r="U542" s="20">
        <v>3122</v>
      </c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  <c r="BC542" s="20"/>
      <c r="BD542" s="20"/>
      <c r="BE542" s="20"/>
      <c r="BF542" s="20"/>
      <c r="BG542" s="20"/>
      <c r="BH542" s="20"/>
      <c r="BI542" s="20"/>
      <c r="BJ542" s="20"/>
      <c r="BK542" s="20"/>
      <c r="BL542" s="20"/>
      <c r="BM542" s="20"/>
      <c r="BN542" s="20"/>
      <c r="BO542" s="20"/>
      <c r="BP542" s="20"/>
      <c r="BQ542" s="20"/>
      <c r="BR542" s="20"/>
      <c r="BS542" s="20"/>
      <c r="BT542" s="20"/>
      <c r="BU542" s="20"/>
      <c r="BV542" s="20"/>
      <c r="BW542" s="20"/>
      <c r="BX542" s="20"/>
      <c r="BY542" s="20"/>
      <c r="BZ542" s="20"/>
      <c r="CA542" s="20"/>
      <c r="CB542" s="20"/>
      <c r="CC542" s="20"/>
      <c r="CD542" s="20"/>
      <c r="CE542" s="20"/>
      <c r="CF542" s="20"/>
      <c r="CG542" s="20"/>
      <c r="CH542" s="20"/>
      <c r="CI542" s="20"/>
      <c r="CJ542" s="20"/>
      <c r="CK542" s="20"/>
      <c r="CL542" s="20"/>
      <c r="CM542" s="20"/>
      <c r="CN542" s="20"/>
      <c r="CO542" s="20"/>
      <c r="CP542" s="20"/>
      <c r="CQ542" s="20"/>
      <c r="CR542" s="20"/>
      <c r="CS542" s="20"/>
      <c r="CT542" s="20"/>
      <c r="CU542" s="20"/>
      <c r="CV542" s="20">
        <v>1</v>
      </c>
      <c r="CW542" s="20"/>
      <c r="CX542" s="20"/>
      <c r="CY542" s="20"/>
      <c r="CZ542" s="20"/>
      <c r="DA542" s="20"/>
      <c r="DB542" s="20"/>
      <c r="DC542" s="20"/>
      <c r="DD542" s="20"/>
      <c r="DE542" s="20"/>
      <c r="DF542" s="20"/>
      <c r="DG542" s="20"/>
      <c r="DH542" s="20"/>
      <c r="DI542" s="20"/>
      <c r="DJ542" s="20"/>
      <c r="DK542" s="20"/>
      <c r="DL542" s="20"/>
      <c r="DM542" s="20"/>
      <c r="DN542" s="20"/>
      <c r="DO542" s="20"/>
      <c r="DP542" s="20"/>
      <c r="DQ542" s="20">
        <v>93.5</v>
      </c>
      <c r="DR542" s="20"/>
      <c r="DS542" s="20">
        <v>3122</v>
      </c>
      <c r="DT542" s="20"/>
      <c r="DU542" s="20"/>
      <c r="DV542" s="20"/>
      <c r="DW542" s="20"/>
      <c r="DX542" s="20"/>
      <c r="DY542" s="20"/>
      <c r="DZ542" s="20"/>
      <c r="EA542" s="20"/>
      <c r="EB542" s="20"/>
      <c r="EC542" s="20"/>
      <c r="ED542" s="20"/>
      <c r="EE542" s="20"/>
      <c r="EF542" s="20"/>
      <c r="EG542" s="20"/>
      <c r="EH542" s="20"/>
      <c r="EI542" s="20"/>
      <c r="EJ542" s="20"/>
      <c r="EK542" s="20"/>
      <c r="EL542" s="20"/>
      <c r="EM542" s="20"/>
      <c r="EN542" s="20"/>
      <c r="EO542" s="20"/>
      <c r="EP542" s="20"/>
      <c r="EQ542" s="20"/>
      <c r="ER542" s="20"/>
      <c r="ES542" s="20"/>
      <c r="ET542" s="20"/>
      <c r="EU542" s="20"/>
      <c r="EV542" s="20"/>
      <c r="EW542" s="20"/>
      <c r="EX542" s="20"/>
      <c r="EY542" s="20"/>
      <c r="EZ542" s="20"/>
      <c r="FA542" s="20"/>
      <c r="FB542" s="20"/>
      <c r="FC542" s="20"/>
      <c r="FD542" s="20"/>
      <c r="FE542" s="20"/>
      <c r="FF542" s="20"/>
      <c r="FG542" s="20"/>
      <c r="FH542" s="20"/>
      <c r="FI542" s="20"/>
      <c r="FJ542" s="20"/>
      <c r="FK542" s="20"/>
      <c r="FL542" s="20"/>
      <c r="FM542" s="20"/>
      <c r="FN542" s="20"/>
      <c r="FO542" s="20"/>
      <c r="FP542" s="20"/>
      <c r="FQ542" s="20"/>
      <c r="FR542" s="20"/>
      <c r="FS542" s="20"/>
      <c r="FT542" s="20"/>
      <c r="FU542" s="20"/>
      <c r="FV542" s="20"/>
      <c r="FW542" s="20"/>
      <c r="FX542" s="20"/>
      <c r="FY542" s="20"/>
      <c r="FZ542" s="20"/>
      <c r="GA542" s="20"/>
      <c r="GB542" s="20"/>
      <c r="GC542" s="20"/>
      <c r="GD542" s="20"/>
      <c r="GE542" s="20"/>
      <c r="GF542" s="20"/>
      <c r="GG542" s="20"/>
      <c r="GH542" s="20"/>
      <c r="GI542" s="20"/>
      <c r="GJ542" s="20"/>
      <c r="GK542" s="20"/>
      <c r="GL542" s="20"/>
      <c r="GM542" s="20"/>
      <c r="GN542" s="20"/>
      <c r="GO542" s="20"/>
      <c r="GP542" s="20"/>
      <c r="GQ542" s="20"/>
      <c r="GR542" s="20"/>
      <c r="GS542" s="20"/>
      <c r="GT542" s="20"/>
      <c r="GU542" s="20"/>
      <c r="GV542" s="20"/>
      <c r="GW542" s="20"/>
      <c r="GX542" s="20"/>
      <c r="GY542" s="20"/>
      <c r="GZ542" s="20">
        <v>93.5</v>
      </c>
      <c r="HA542" s="20"/>
      <c r="HB542" s="20">
        <v>93.5</v>
      </c>
      <c r="HC542" s="20"/>
      <c r="HD542" s="20"/>
      <c r="HE542" s="20"/>
      <c r="HF542" s="20">
        <v>93.5</v>
      </c>
      <c r="HG542" s="20"/>
      <c r="HH542" s="20"/>
      <c r="HI542" s="20"/>
      <c r="HJ542" s="20"/>
      <c r="HK542" s="20"/>
      <c r="HL542" s="20">
        <v>93.5</v>
      </c>
      <c r="HM542" s="20"/>
      <c r="HN542" s="20">
        <v>93.5</v>
      </c>
      <c r="HO542" s="20"/>
      <c r="HP542" s="20"/>
      <c r="HQ542" s="20"/>
      <c r="HR542" s="20"/>
      <c r="HS542" s="20"/>
      <c r="HT542" s="20"/>
      <c r="HU542" s="20"/>
      <c r="HV542" s="20"/>
      <c r="HW542" s="20"/>
      <c r="HX542" s="20"/>
      <c r="HY542" s="20"/>
      <c r="HZ542" s="20"/>
      <c r="IA542" s="20"/>
      <c r="IB542" s="20"/>
      <c r="IC542" s="20"/>
      <c r="ID542" s="20"/>
      <c r="IE542" s="20"/>
      <c r="IF542" s="20"/>
      <c r="IG542" s="20"/>
      <c r="IH542" s="20"/>
      <c r="II542" s="20"/>
      <c r="IJ542" s="20"/>
      <c r="IK542" s="20"/>
      <c r="IL542" s="20"/>
      <c r="IM542" s="20"/>
      <c r="IN542" s="20"/>
      <c r="IO542" s="20"/>
      <c r="IP542" s="20"/>
      <c r="IQ542" s="20"/>
      <c r="IR542" s="20"/>
      <c r="IS542" s="20"/>
      <c r="IT542" s="20"/>
      <c r="IU542" s="20"/>
    </row>
    <row r="543" spans="1:255" x14ac:dyDescent="0.2">
      <c r="A543" s="71"/>
      <c r="B543" s="72"/>
      <c r="C543" s="72" t="s">
        <v>616</v>
      </c>
      <c r="D543" s="73" t="s">
        <v>617</v>
      </c>
      <c r="E543" s="74">
        <v>74.2</v>
      </c>
      <c r="F543" s="75"/>
      <c r="G543" s="76" t="s">
        <v>78</v>
      </c>
      <c r="H543" s="75">
        <v>77.91</v>
      </c>
      <c r="I543" s="88">
        <v>14.678243999999999</v>
      </c>
      <c r="J543" s="77"/>
      <c r="K543" s="78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  <c r="BG543" s="20"/>
      <c r="BH543" s="20"/>
      <c r="BI543" s="20"/>
      <c r="BJ543" s="20"/>
      <c r="BK543" s="20"/>
      <c r="BL543" s="20"/>
      <c r="BM543" s="20"/>
      <c r="BN543" s="20"/>
      <c r="BO543" s="20"/>
      <c r="BP543" s="20"/>
      <c r="BQ543" s="20"/>
      <c r="BR543" s="20"/>
      <c r="BS543" s="20"/>
      <c r="BT543" s="20"/>
      <c r="BU543" s="20"/>
      <c r="BV543" s="20"/>
      <c r="BW543" s="20"/>
      <c r="BX543" s="20"/>
      <c r="BY543" s="20"/>
      <c r="BZ543" s="20"/>
      <c r="CA543" s="20"/>
      <c r="CB543" s="20"/>
      <c r="CC543" s="20"/>
      <c r="CD543" s="20"/>
      <c r="CE543" s="20"/>
      <c r="CF543" s="20"/>
      <c r="CG543" s="20"/>
      <c r="CH543" s="20"/>
      <c r="CI543" s="20"/>
      <c r="CJ543" s="20"/>
      <c r="CK543" s="20"/>
      <c r="CL543" s="20"/>
      <c r="CM543" s="20"/>
      <c r="CN543" s="20"/>
      <c r="CO543" s="20"/>
      <c r="CP543" s="20"/>
      <c r="CQ543" s="20"/>
      <c r="CR543" s="20"/>
      <c r="CS543" s="20"/>
      <c r="CT543" s="20"/>
      <c r="CU543" s="20"/>
      <c r="CV543" s="20"/>
      <c r="CW543" s="20"/>
      <c r="CX543" s="20"/>
      <c r="CY543" s="20"/>
      <c r="CZ543" s="20"/>
      <c r="DA543" s="20"/>
      <c r="DB543" s="20"/>
      <c r="DC543" s="20"/>
      <c r="DD543" s="20"/>
      <c r="DE543" s="20"/>
      <c r="DF543" s="20"/>
      <c r="DG543" s="20"/>
      <c r="DH543" s="20"/>
      <c r="DI543" s="20"/>
      <c r="DJ543" s="20"/>
      <c r="DK543" s="20"/>
      <c r="DL543" s="20"/>
      <c r="DM543" s="20"/>
      <c r="DN543" s="20"/>
      <c r="DO543" s="20"/>
      <c r="DP543" s="20"/>
      <c r="DQ543" s="20"/>
      <c r="DR543" s="20"/>
      <c r="DS543" s="20"/>
      <c r="DT543" s="20"/>
      <c r="DU543" s="20"/>
      <c r="DV543" s="20"/>
      <c r="DW543" s="20"/>
      <c r="DX543" s="20"/>
      <c r="DY543" s="20"/>
      <c r="DZ543" s="20"/>
      <c r="EA543" s="20"/>
      <c r="EB543" s="20"/>
      <c r="EC543" s="20"/>
      <c r="ED543" s="20"/>
      <c r="EE543" s="20"/>
      <c r="EF543" s="20"/>
      <c r="EG543" s="20"/>
      <c r="EH543" s="20"/>
      <c r="EI543" s="20"/>
      <c r="EJ543" s="20"/>
      <c r="EK543" s="20"/>
      <c r="EL543" s="20"/>
      <c r="EM543" s="20"/>
      <c r="EN543" s="20"/>
      <c r="EO543" s="20"/>
      <c r="EP543" s="20"/>
      <c r="EQ543" s="20"/>
      <c r="ER543" s="20"/>
      <c r="ES543" s="20"/>
      <c r="ET543" s="20"/>
      <c r="EU543" s="20"/>
      <c r="EV543" s="20"/>
      <c r="EW543" s="20"/>
      <c r="EX543" s="20"/>
      <c r="EY543" s="20"/>
      <c r="EZ543" s="20"/>
      <c r="FA543" s="20"/>
      <c r="FB543" s="20"/>
      <c r="FC543" s="20"/>
      <c r="FD543" s="20"/>
      <c r="FE543" s="20"/>
      <c r="FF543" s="20"/>
      <c r="FG543" s="20"/>
      <c r="FH543" s="20"/>
      <c r="FI543" s="20"/>
      <c r="FJ543" s="20"/>
      <c r="FK543" s="20"/>
      <c r="FL543" s="20"/>
      <c r="FM543" s="20"/>
      <c r="FN543" s="20"/>
      <c r="FO543" s="20"/>
      <c r="FP543" s="20"/>
      <c r="FQ543" s="20"/>
      <c r="FR543" s="20"/>
      <c r="FS543" s="20"/>
      <c r="FT543" s="20"/>
      <c r="FU543" s="20"/>
      <c r="FV543" s="20"/>
      <c r="FW543" s="20"/>
      <c r="FX543" s="20"/>
      <c r="FY543" s="20"/>
      <c r="FZ543" s="20"/>
      <c r="GA543" s="20"/>
      <c r="GB543" s="20"/>
      <c r="GC543" s="20"/>
      <c r="GD543" s="20"/>
      <c r="GE543" s="20"/>
      <c r="GF543" s="20"/>
      <c r="GG543" s="20"/>
      <c r="GH543" s="20"/>
      <c r="GI543" s="20"/>
      <c r="GJ543" s="20"/>
      <c r="GK543" s="20"/>
      <c r="GL543" s="20"/>
      <c r="GM543" s="20"/>
      <c r="GN543" s="20"/>
      <c r="GO543" s="20"/>
      <c r="GP543" s="20"/>
      <c r="GQ543" s="20"/>
      <c r="GR543" s="20"/>
      <c r="GS543" s="20"/>
      <c r="GT543" s="20"/>
      <c r="GU543" s="20"/>
      <c r="GV543" s="20"/>
      <c r="GW543" s="20"/>
      <c r="GX543" s="20"/>
      <c r="GY543" s="20"/>
      <c r="GZ543" s="20"/>
      <c r="HA543" s="20"/>
      <c r="HB543" s="20"/>
      <c r="HC543" s="20"/>
      <c r="HD543" s="20"/>
      <c r="HE543" s="20"/>
      <c r="HF543" s="20"/>
      <c r="HG543" s="20"/>
      <c r="HH543" s="20"/>
      <c r="HI543" s="20"/>
      <c r="HJ543" s="20"/>
      <c r="HK543" s="20"/>
      <c r="HL543" s="20"/>
      <c r="HM543" s="20"/>
      <c r="HN543" s="20"/>
      <c r="HO543" s="20"/>
      <c r="HP543" s="20"/>
      <c r="HQ543" s="20"/>
      <c r="HR543" s="20"/>
      <c r="HS543" s="20"/>
      <c r="HT543" s="20"/>
      <c r="HU543" s="20"/>
      <c r="HV543" s="20"/>
      <c r="HW543" s="20"/>
      <c r="HX543" s="20"/>
      <c r="HY543" s="20"/>
      <c r="HZ543" s="20"/>
      <c r="IA543" s="20"/>
      <c r="IB543" s="20"/>
      <c r="IC543" s="20"/>
      <c r="ID543" s="20"/>
      <c r="IE543" s="20"/>
      <c r="IF543" s="20"/>
      <c r="IG543" s="20"/>
      <c r="IH543" s="20"/>
      <c r="II543" s="20"/>
      <c r="IJ543" s="20"/>
      <c r="IK543" s="20"/>
      <c r="IL543" s="20"/>
      <c r="IM543" s="20"/>
      <c r="IN543" s="20"/>
      <c r="IO543" s="20"/>
      <c r="IP543" s="20"/>
      <c r="IQ543" s="20"/>
      <c r="IR543" s="20"/>
      <c r="IS543" s="20"/>
      <c r="IT543" s="20"/>
      <c r="IU543" s="20"/>
    </row>
    <row r="544" spans="1:255" ht="24" x14ac:dyDescent="0.2">
      <c r="A544" s="125" t="s">
        <v>288</v>
      </c>
      <c r="B544" s="131" t="s">
        <v>35</v>
      </c>
      <c r="C544" s="126" t="s">
        <v>272</v>
      </c>
      <c r="D544" s="127" t="s">
        <v>52</v>
      </c>
      <c r="E544" s="128">
        <v>18.84</v>
      </c>
      <c r="F544" s="100">
        <v>1248.0899999999999</v>
      </c>
      <c r="G544" s="96"/>
      <c r="H544" s="100">
        <v>1248.0899999999999</v>
      </c>
      <c r="I544" s="129">
        <v>2581.12</v>
      </c>
      <c r="J544" s="97">
        <v>9.11</v>
      </c>
      <c r="K544" s="130">
        <v>23514</v>
      </c>
      <c r="L544" s="20"/>
      <c r="M544" s="20"/>
      <c r="N544" s="20"/>
      <c r="O544" s="20"/>
      <c r="P544" s="20"/>
      <c r="Q544" s="20"/>
      <c r="R544" s="20"/>
      <c r="S544" s="20"/>
      <c r="T544" s="20">
        <v>2581.12</v>
      </c>
      <c r="U544" s="20">
        <v>23514</v>
      </c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  <c r="BC544" s="20"/>
      <c r="BD544" s="20"/>
      <c r="BE544" s="20"/>
      <c r="BF544" s="20"/>
      <c r="BG544" s="20"/>
      <c r="BH544" s="20"/>
      <c r="BI544" s="20"/>
      <c r="BJ544" s="20"/>
      <c r="BK544" s="20"/>
      <c r="BL544" s="20"/>
      <c r="BM544" s="20"/>
      <c r="BN544" s="20"/>
      <c r="BO544" s="20"/>
      <c r="BP544" s="20"/>
      <c r="BQ544" s="20"/>
      <c r="BR544" s="20"/>
      <c r="BS544" s="20"/>
      <c r="BT544" s="20"/>
      <c r="BU544" s="20"/>
      <c r="BV544" s="20"/>
      <c r="BW544" s="20"/>
      <c r="BX544" s="20"/>
      <c r="BY544" s="20"/>
      <c r="BZ544" s="20"/>
      <c r="CA544" s="20"/>
      <c r="CB544" s="20"/>
      <c r="CC544" s="20"/>
      <c r="CD544" s="20"/>
      <c r="CE544" s="20"/>
      <c r="CF544" s="20"/>
      <c r="CG544" s="20"/>
      <c r="CH544" s="20"/>
      <c r="CI544" s="20"/>
      <c r="CJ544" s="20"/>
      <c r="CK544" s="20"/>
      <c r="CL544" s="20"/>
      <c r="CM544" s="20"/>
      <c r="CN544" s="20"/>
      <c r="CO544" s="20"/>
      <c r="CP544" s="20"/>
      <c r="CQ544" s="20"/>
      <c r="CR544" s="20"/>
      <c r="CS544" s="20"/>
      <c r="CT544" s="20"/>
      <c r="CU544" s="20"/>
      <c r="CV544" s="20">
        <v>1</v>
      </c>
      <c r="CW544" s="20"/>
      <c r="CX544" s="20"/>
      <c r="CY544" s="20"/>
      <c r="CZ544" s="20"/>
      <c r="DA544" s="20"/>
      <c r="DB544" s="20"/>
      <c r="DC544" s="20"/>
      <c r="DD544" s="20"/>
      <c r="DE544" s="20">
        <v>23514</v>
      </c>
      <c r="DF544" s="20"/>
      <c r="DG544" s="20"/>
      <c r="DH544" s="20"/>
      <c r="DI544" s="20"/>
      <c r="DJ544" s="20"/>
      <c r="DK544" s="20">
        <v>2581.12</v>
      </c>
      <c r="DL544" s="20"/>
      <c r="DM544" s="20">
        <v>23514</v>
      </c>
      <c r="DN544" s="20"/>
      <c r="DO544" s="20"/>
      <c r="DP544" s="20"/>
      <c r="DQ544" s="20"/>
      <c r="DR544" s="20"/>
      <c r="DS544" s="20"/>
      <c r="DT544" s="20"/>
      <c r="DU544" s="20"/>
      <c r="DV544" s="20"/>
      <c r="DW544" s="20"/>
      <c r="DX544" s="20"/>
      <c r="DY544" s="20"/>
      <c r="DZ544" s="20"/>
      <c r="EA544" s="20"/>
      <c r="EB544" s="20"/>
      <c r="EC544" s="20"/>
      <c r="ED544" s="20"/>
      <c r="EE544" s="20"/>
      <c r="EF544" s="20"/>
      <c r="EG544" s="20"/>
      <c r="EH544" s="20"/>
      <c r="EI544" s="20"/>
      <c r="EJ544" s="20"/>
      <c r="EK544" s="20"/>
      <c r="EL544" s="20"/>
      <c r="EM544" s="20"/>
      <c r="EN544" s="20"/>
      <c r="EO544" s="20"/>
      <c r="EP544" s="20"/>
      <c r="EQ544" s="20"/>
      <c r="ER544" s="20"/>
      <c r="ES544" s="20"/>
      <c r="ET544" s="20"/>
      <c r="EU544" s="20"/>
      <c r="EV544" s="20"/>
      <c r="EW544" s="20"/>
      <c r="EX544" s="20"/>
      <c r="EY544" s="20"/>
      <c r="EZ544" s="20"/>
      <c r="FA544" s="20"/>
      <c r="FB544" s="20"/>
      <c r="FC544" s="20"/>
      <c r="FD544" s="20"/>
      <c r="FE544" s="20"/>
      <c r="FF544" s="20"/>
      <c r="FG544" s="20"/>
      <c r="FH544" s="20"/>
      <c r="FI544" s="20"/>
      <c r="FJ544" s="20"/>
      <c r="FK544" s="20"/>
      <c r="FL544" s="20"/>
      <c r="FM544" s="20"/>
      <c r="FN544" s="20"/>
      <c r="FO544" s="20"/>
      <c r="FP544" s="20"/>
      <c r="FQ544" s="20"/>
      <c r="FR544" s="20"/>
      <c r="FS544" s="20"/>
      <c r="FT544" s="20"/>
      <c r="FU544" s="20"/>
      <c r="FV544" s="20"/>
      <c r="FW544" s="20"/>
      <c r="FX544" s="20"/>
      <c r="FY544" s="20"/>
      <c r="FZ544" s="20"/>
      <c r="GA544" s="20"/>
      <c r="GB544" s="20"/>
      <c r="GC544" s="20"/>
      <c r="GD544" s="20"/>
      <c r="GE544" s="20"/>
      <c r="GF544" s="20"/>
      <c r="GG544" s="20"/>
      <c r="GH544" s="20"/>
      <c r="GI544" s="20"/>
      <c r="GJ544" s="20">
        <v>2581.12</v>
      </c>
      <c r="GK544" s="20"/>
      <c r="GL544" s="20"/>
      <c r="GM544" s="20"/>
      <c r="GN544" s="20">
        <v>2581.12</v>
      </c>
      <c r="GO544" s="20"/>
      <c r="GP544" s="20">
        <v>2581.12</v>
      </c>
      <c r="GQ544" s="20">
        <v>2581.12</v>
      </c>
      <c r="GR544" s="20"/>
      <c r="GS544" s="20">
        <v>2581.12</v>
      </c>
      <c r="GT544" s="20"/>
      <c r="GU544" s="20"/>
      <c r="GV544" s="20"/>
      <c r="GW544" s="20"/>
      <c r="GX544" s="20"/>
      <c r="GY544" s="20"/>
      <c r="GZ544" s="20"/>
      <c r="HA544" s="20"/>
      <c r="HB544" s="20">
        <v>2581.12</v>
      </c>
      <c r="HC544" s="20"/>
      <c r="HD544" s="20"/>
      <c r="HE544" s="20"/>
      <c r="HF544" s="20">
        <v>2581.12</v>
      </c>
      <c r="HG544" s="20"/>
      <c r="HH544" s="20"/>
      <c r="HI544" s="20"/>
      <c r="HJ544" s="20"/>
      <c r="HK544" s="20"/>
      <c r="HL544" s="20">
        <v>2581.12</v>
      </c>
      <c r="HM544" s="20"/>
      <c r="HN544" s="20">
        <v>2581.12</v>
      </c>
      <c r="HO544" s="20"/>
      <c r="HP544" s="20"/>
      <c r="HQ544" s="20"/>
      <c r="HR544" s="20"/>
      <c r="HS544" s="20"/>
      <c r="HT544" s="20"/>
      <c r="HU544" s="20"/>
      <c r="HV544" s="20"/>
      <c r="HW544" s="20"/>
      <c r="HX544" s="20"/>
      <c r="HY544" s="20">
        <v>2581.12</v>
      </c>
      <c r="HZ544" s="20"/>
      <c r="IA544" s="20"/>
      <c r="IB544" s="20"/>
      <c r="IC544" s="20"/>
      <c r="ID544" s="20"/>
      <c r="IE544" s="20"/>
      <c r="IF544" s="20"/>
      <c r="IG544" s="20"/>
      <c r="IH544" s="20"/>
      <c r="II544" s="20"/>
      <c r="IJ544" s="20"/>
      <c r="IK544" s="20"/>
      <c r="IL544" s="20"/>
      <c r="IM544" s="20"/>
      <c r="IN544" s="20"/>
      <c r="IO544" s="20"/>
      <c r="IP544" s="20"/>
      <c r="IQ544" s="20"/>
      <c r="IR544" s="20"/>
      <c r="IS544" s="20"/>
      <c r="IT544" s="20"/>
      <c r="IU544" s="20"/>
    </row>
    <row r="545" spans="1:255" x14ac:dyDescent="0.2">
      <c r="A545" s="58"/>
      <c r="B545" s="101" t="s">
        <v>619</v>
      </c>
      <c r="C545" s="101" t="s">
        <v>726</v>
      </c>
      <c r="D545" s="57"/>
      <c r="E545" s="57"/>
      <c r="F545" s="57"/>
      <c r="G545" s="57"/>
      <c r="H545" s="57"/>
      <c r="I545" s="57"/>
      <c r="J545" s="57"/>
      <c r="K545" s="59"/>
    </row>
    <row r="546" spans="1:255" ht="24" x14ac:dyDescent="0.2">
      <c r="A546" s="125" t="s">
        <v>289</v>
      </c>
      <c r="B546" s="131" t="s">
        <v>111</v>
      </c>
      <c r="C546" s="126" t="s">
        <v>112</v>
      </c>
      <c r="D546" s="127" t="s">
        <v>52</v>
      </c>
      <c r="E546" s="128">
        <v>3</v>
      </c>
      <c r="F546" s="129">
        <v>34.200000000000003</v>
      </c>
      <c r="G546" s="96"/>
      <c r="H546" s="129">
        <v>34.200000000000003</v>
      </c>
      <c r="I546" s="129">
        <v>102.6</v>
      </c>
      <c r="J546" s="97">
        <v>9.11</v>
      </c>
      <c r="K546" s="130">
        <v>935</v>
      </c>
      <c r="L546" s="20"/>
      <c r="M546" s="20"/>
      <c r="N546" s="20"/>
      <c r="O546" s="20"/>
      <c r="P546" s="20"/>
      <c r="Q546" s="20"/>
      <c r="R546" s="20"/>
      <c r="S546" s="20"/>
      <c r="T546" s="20">
        <v>102.6</v>
      </c>
      <c r="U546" s="20">
        <v>935</v>
      </c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  <c r="BG546" s="20"/>
      <c r="BH546" s="20"/>
      <c r="BI546" s="20"/>
      <c r="BJ546" s="20"/>
      <c r="BK546" s="20"/>
      <c r="BL546" s="20"/>
      <c r="BM546" s="20"/>
      <c r="BN546" s="20"/>
      <c r="BO546" s="20"/>
      <c r="BP546" s="20"/>
      <c r="BQ546" s="20"/>
      <c r="BR546" s="20"/>
      <c r="BS546" s="20"/>
      <c r="BT546" s="20"/>
      <c r="BU546" s="20"/>
      <c r="BV546" s="20"/>
      <c r="BW546" s="20"/>
      <c r="BX546" s="20"/>
      <c r="BY546" s="20"/>
      <c r="BZ546" s="20"/>
      <c r="CA546" s="20"/>
      <c r="CB546" s="20"/>
      <c r="CC546" s="20"/>
      <c r="CD546" s="20"/>
      <c r="CE546" s="20"/>
      <c r="CF546" s="20"/>
      <c r="CG546" s="20"/>
      <c r="CH546" s="20"/>
      <c r="CI546" s="20"/>
      <c r="CJ546" s="20"/>
      <c r="CK546" s="20"/>
      <c r="CL546" s="20"/>
      <c r="CM546" s="20"/>
      <c r="CN546" s="20"/>
      <c r="CO546" s="20"/>
      <c r="CP546" s="20"/>
      <c r="CQ546" s="20"/>
      <c r="CR546" s="20"/>
      <c r="CS546" s="20"/>
      <c r="CT546" s="20"/>
      <c r="CU546" s="20"/>
      <c r="CV546" s="20">
        <v>1</v>
      </c>
      <c r="CW546" s="20"/>
      <c r="CX546" s="20"/>
      <c r="CY546" s="20"/>
      <c r="CZ546" s="20"/>
      <c r="DA546" s="20"/>
      <c r="DB546" s="20"/>
      <c r="DC546" s="20"/>
      <c r="DD546" s="20"/>
      <c r="DE546" s="20"/>
      <c r="DF546" s="20"/>
      <c r="DG546" s="20"/>
      <c r="DH546" s="20"/>
      <c r="DI546" s="20"/>
      <c r="DJ546" s="20"/>
      <c r="DK546" s="20">
        <v>102.6</v>
      </c>
      <c r="DL546" s="20"/>
      <c r="DM546" s="20">
        <v>935</v>
      </c>
      <c r="DN546" s="20"/>
      <c r="DO546" s="20"/>
      <c r="DP546" s="20"/>
      <c r="DQ546" s="20"/>
      <c r="DR546" s="20"/>
      <c r="DS546" s="20"/>
      <c r="DT546" s="20"/>
      <c r="DU546" s="20"/>
      <c r="DV546" s="20"/>
      <c r="DW546" s="20"/>
      <c r="DX546" s="20"/>
      <c r="DY546" s="20"/>
      <c r="DZ546" s="20"/>
      <c r="EA546" s="20"/>
      <c r="EB546" s="20"/>
      <c r="EC546" s="20"/>
      <c r="ED546" s="20"/>
      <c r="EE546" s="20"/>
      <c r="EF546" s="20"/>
      <c r="EG546" s="20"/>
      <c r="EH546" s="20"/>
      <c r="EI546" s="20"/>
      <c r="EJ546" s="20"/>
      <c r="EK546" s="20"/>
      <c r="EL546" s="20"/>
      <c r="EM546" s="20"/>
      <c r="EN546" s="20"/>
      <c r="EO546" s="20"/>
      <c r="EP546" s="20"/>
      <c r="EQ546" s="20"/>
      <c r="ER546" s="20"/>
      <c r="ES546" s="20"/>
      <c r="ET546" s="20"/>
      <c r="EU546" s="20"/>
      <c r="EV546" s="20"/>
      <c r="EW546" s="20"/>
      <c r="EX546" s="20"/>
      <c r="EY546" s="20"/>
      <c r="EZ546" s="20"/>
      <c r="FA546" s="20"/>
      <c r="FB546" s="20"/>
      <c r="FC546" s="20"/>
      <c r="FD546" s="20"/>
      <c r="FE546" s="20"/>
      <c r="FF546" s="20"/>
      <c r="FG546" s="20"/>
      <c r="FH546" s="20"/>
      <c r="FI546" s="20"/>
      <c r="FJ546" s="20"/>
      <c r="FK546" s="20"/>
      <c r="FL546" s="20"/>
      <c r="FM546" s="20"/>
      <c r="FN546" s="20"/>
      <c r="FO546" s="20"/>
      <c r="FP546" s="20"/>
      <c r="FQ546" s="20"/>
      <c r="FR546" s="20"/>
      <c r="FS546" s="20"/>
      <c r="FT546" s="20"/>
      <c r="FU546" s="20"/>
      <c r="FV546" s="20"/>
      <c r="FW546" s="20"/>
      <c r="FX546" s="20"/>
      <c r="FY546" s="20"/>
      <c r="FZ546" s="20"/>
      <c r="GA546" s="20"/>
      <c r="GB546" s="20"/>
      <c r="GC546" s="20"/>
      <c r="GD546" s="20"/>
      <c r="GE546" s="20"/>
      <c r="GF546" s="20"/>
      <c r="GG546" s="20"/>
      <c r="GH546" s="20"/>
      <c r="GI546" s="20"/>
      <c r="GJ546" s="20">
        <v>102.6</v>
      </c>
      <c r="GK546" s="20"/>
      <c r="GL546" s="20"/>
      <c r="GM546" s="20"/>
      <c r="GN546" s="20">
        <v>102.6</v>
      </c>
      <c r="GO546" s="20"/>
      <c r="GP546" s="20">
        <v>102.6</v>
      </c>
      <c r="GQ546" s="20">
        <v>102.6</v>
      </c>
      <c r="GR546" s="20"/>
      <c r="GS546" s="20">
        <v>102.6</v>
      </c>
      <c r="GT546" s="20"/>
      <c r="GU546" s="20"/>
      <c r="GV546" s="20"/>
      <c r="GW546" s="20"/>
      <c r="GX546" s="20"/>
      <c r="GY546" s="20"/>
      <c r="GZ546" s="20"/>
      <c r="HA546" s="20"/>
      <c r="HB546" s="20">
        <v>102.6</v>
      </c>
      <c r="HC546" s="20"/>
      <c r="HD546" s="20"/>
      <c r="HE546" s="20"/>
      <c r="HF546" s="20">
        <v>102.6</v>
      </c>
      <c r="HG546" s="20"/>
      <c r="HH546" s="20"/>
      <c r="HI546" s="20"/>
      <c r="HJ546" s="20"/>
      <c r="HK546" s="20"/>
      <c r="HL546" s="20">
        <v>102.6</v>
      </c>
      <c r="HM546" s="20"/>
      <c r="HN546" s="20">
        <v>102.6</v>
      </c>
      <c r="HO546" s="20"/>
      <c r="HP546" s="20"/>
      <c r="HQ546" s="20"/>
      <c r="HR546" s="20"/>
      <c r="HS546" s="20"/>
      <c r="HT546" s="20"/>
      <c r="HU546" s="20"/>
      <c r="HV546" s="20"/>
      <c r="HW546" s="20"/>
      <c r="HX546" s="20"/>
      <c r="HY546" s="20"/>
      <c r="HZ546" s="20"/>
      <c r="IA546" s="20"/>
      <c r="IB546" s="20"/>
      <c r="IC546" s="20"/>
      <c r="ID546" s="20"/>
      <c r="IE546" s="20"/>
      <c r="IF546" s="20"/>
      <c r="IG546" s="20"/>
      <c r="IH546" s="20"/>
      <c r="II546" s="20"/>
      <c r="IJ546" s="20"/>
      <c r="IK546" s="20"/>
      <c r="IL546" s="20"/>
      <c r="IM546" s="20"/>
      <c r="IN546" s="20"/>
      <c r="IO546" s="20"/>
      <c r="IP546" s="20"/>
      <c r="IQ546" s="20"/>
      <c r="IR546" s="20"/>
      <c r="IS546" s="20"/>
      <c r="IT546" s="20"/>
      <c r="IU546" s="20"/>
    </row>
    <row r="547" spans="1:255" ht="13.5" thickBot="1" x14ac:dyDescent="0.25">
      <c r="A547" s="140"/>
      <c r="B547" s="141"/>
      <c r="C547" s="141" t="s">
        <v>632</v>
      </c>
      <c r="D547" s="141"/>
      <c r="E547" s="141"/>
      <c r="F547" s="141"/>
      <c r="G547" s="141"/>
      <c r="H547" s="191">
        <v>2792.5699999999997</v>
      </c>
      <c r="I547" s="192"/>
      <c r="J547" s="191">
        <v>25441</v>
      </c>
      <c r="K547" s="193"/>
      <c r="L547" s="132"/>
      <c r="M547" s="132"/>
      <c r="N547" s="132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  <c r="BC547" s="20"/>
      <c r="BD547" s="20"/>
      <c r="BE547" s="20"/>
      <c r="BF547" s="20"/>
      <c r="BG547" s="20"/>
      <c r="BH547" s="20"/>
      <c r="BI547" s="20"/>
      <c r="BJ547" s="20"/>
      <c r="BK547" s="20"/>
      <c r="BL547" s="20"/>
      <c r="BM547" s="20"/>
      <c r="BN547" s="20"/>
      <c r="BO547" s="20"/>
      <c r="BP547" s="20"/>
      <c r="BQ547" s="20"/>
      <c r="BR547" s="20"/>
      <c r="BS547" s="20"/>
      <c r="BT547" s="20"/>
      <c r="BU547" s="20"/>
      <c r="BV547" s="20"/>
      <c r="BW547" s="20"/>
      <c r="BX547" s="20"/>
      <c r="BY547" s="20"/>
      <c r="BZ547" s="20"/>
      <c r="CA547" s="20"/>
      <c r="CB547" s="20"/>
      <c r="CC547" s="20"/>
      <c r="CD547" s="20"/>
      <c r="CE547" s="20"/>
      <c r="CF547" s="20"/>
      <c r="CG547" s="20"/>
      <c r="CH547" s="20"/>
      <c r="CI547" s="20"/>
      <c r="CJ547" s="20"/>
      <c r="CK547" s="20"/>
      <c r="CL547" s="20"/>
      <c r="CM547" s="20"/>
      <c r="CN547" s="20"/>
      <c r="CO547" s="20"/>
      <c r="CP547" s="20"/>
      <c r="CQ547" s="20"/>
      <c r="CR547" s="20"/>
      <c r="CS547" s="20"/>
      <c r="CT547" s="20"/>
      <c r="CU547" s="20"/>
      <c r="CV547" s="20"/>
      <c r="CW547" s="20"/>
      <c r="CX547" s="20"/>
      <c r="CY547" s="20"/>
      <c r="CZ547" s="20"/>
      <c r="DA547" s="20"/>
      <c r="DB547" s="20"/>
      <c r="DC547" s="20"/>
      <c r="DD547" s="20"/>
      <c r="DE547" s="20"/>
      <c r="DF547" s="20"/>
      <c r="DG547" s="20"/>
      <c r="DH547" s="20"/>
      <c r="DI547" s="20"/>
      <c r="DJ547" s="20"/>
      <c r="DK547" s="20"/>
      <c r="DL547" s="20"/>
      <c r="DM547" s="20"/>
      <c r="DN547" s="20"/>
      <c r="DO547" s="20"/>
      <c r="DP547" s="20"/>
      <c r="DQ547" s="20"/>
      <c r="DR547" s="20"/>
      <c r="DS547" s="20"/>
      <c r="DT547" s="20"/>
      <c r="DU547" s="20"/>
      <c r="DV547" s="20"/>
      <c r="DW547" s="20"/>
      <c r="DX547" s="20"/>
      <c r="DY547" s="20"/>
      <c r="DZ547" s="20"/>
      <c r="EA547" s="20"/>
      <c r="EB547" s="20"/>
      <c r="EC547" s="20"/>
      <c r="ED547" s="20"/>
      <c r="EE547" s="20"/>
      <c r="EF547" s="20"/>
      <c r="EG547" s="20"/>
      <c r="EH547" s="20"/>
      <c r="EI547" s="20"/>
      <c r="EJ547" s="20"/>
      <c r="EK547" s="20"/>
      <c r="EL547" s="20"/>
      <c r="EM547" s="20"/>
      <c r="EN547" s="20"/>
      <c r="EO547" s="20"/>
      <c r="EP547" s="20"/>
      <c r="EQ547" s="20"/>
      <c r="ER547" s="20"/>
      <c r="ES547" s="20"/>
      <c r="ET547" s="20"/>
      <c r="EU547" s="20"/>
      <c r="EV547" s="20"/>
      <c r="EW547" s="20"/>
      <c r="EX547" s="20"/>
      <c r="EY547" s="20"/>
      <c r="EZ547" s="20"/>
      <c r="FA547" s="20"/>
      <c r="FB547" s="20"/>
      <c r="FC547" s="20"/>
      <c r="FD547" s="20"/>
      <c r="FE547" s="20"/>
      <c r="FF547" s="20"/>
      <c r="FG547" s="20"/>
      <c r="FH547" s="20"/>
      <c r="FI547" s="20"/>
      <c r="FJ547" s="20"/>
      <c r="FK547" s="20"/>
      <c r="FL547" s="20"/>
      <c r="FM547" s="20"/>
      <c r="FN547" s="20"/>
      <c r="FO547" s="20"/>
      <c r="FP547" s="20"/>
      <c r="FQ547" s="20"/>
      <c r="FR547" s="20"/>
      <c r="FS547" s="20"/>
      <c r="FT547" s="20"/>
      <c r="FU547" s="20"/>
      <c r="FV547" s="20"/>
      <c r="FW547" s="20"/>
      <c r="FX547" s="20"/>
      <c r="FY547" s="20"/>
      <c r="FZ547" s="20"/>
      <c r="GA547" s="20"/>
      <c r="GB547" s="20"/>
      <c r="GC547" s="20"/>
      <c r="GD547" s="20"/>
      <c r="GE547" s="20"/>
      <c r="GF547" s="20"/>
      <c r="GG547" s="20"/>
      <c r="GH547" s="20"/>
      <c r="GI547" s="20"/>
      <c r="GJ547" s="20"/>
      <c r="GK547" s="20"/>
      <c r="GL547" s="20"/>
      <c r="GM547" s="20"/>
      <c r="GN547" s="20"/>
      <c r="GO547" s="20"/>
      <c r="GP547" s="20"/>
      <c r="GQ547" s="20"/>
      <c r="GR547" s="20"/>
      <c r="GS547" s="20"/>
      <c r="GT547" s="20"/>
      <c r="GU547" s="20"/>
      <c r="GV547" s="20"/>
      <c r="GW547" s="20"/>
      <c r="GX547" s="20"/>
      <c r="GY547" s="20"/>
      <c r="GZ547" s="20"/>
      <c r="HA547" s="20"/>
      <c r="HB547" s="20"/>
      <c r="HC547" s="20"/>
      <c r="HD547" s="20"/>
      <c r="HE547" s="20"/>
      <c r="HF547" s="20"/>
      <c r="HG547" s="20"/>
      <c r="HH547" s="20"/>
      <c r="HI547" s="20"/>
      <c r="HJ547" s="20"/>
      <c r="HK547" s="20"/>
      <c r="HL547" s="20"/>
      <c r="HM547" s="20"/>
      <c r="HN547" s="20"/>
      <c r="HO547" s="20"/>
      <c r="HP547" s="20"/>
      <c r="HQ547" s="20"/>
      <c r="HR547" s="20"/>
      <c r="HS547" s="20"/>
      <c r="HT547" s="20"/>
      <c r="HU547" s="20"/>
      <c r="HV547" s="20"/>
      <c r="HW547" s="20"/>
      <c r="HX547" s="20"/>
      <c r="HY547" s="20"/>
      <c r="HZ547" s="20"/>
      <c r="IA547" s="20"/>
      <c r="IB547" s="20"/>
      <c r="IC547" s="20"/>
      <c r="ID547" s="20"/>
      <c r="IE547" s="20"/>
      <c r="IF547" s="20"/>
      <c r="IG547" s="20"/>
      <c r="IH547" s="20"/>
      <c r="II547" s="20"/>
      <c r="IJ547" s="20"/>
      <c r="IK547" s="20"/>
      <c r="IL547" s="20"/>
      <c r="IM547" s="20"/>
      <c r="IN547" s="20"/>
      <c r="IO547" s="20"/>
      <c r="IP547" s="20"/>
      <c r="IQ547" s="20"/>
      <c r="IR547" s="20"/>
      <c r="IS547" s="20"/>
      <c r="IT547" s="20"/>
      <c r="IU547" s="20"/>
    </row>
    <row r="548" spans="1:255" x14ac:dyDescent="0.2">
      <c r="A548" s="113"/>
      <c r="B548" s="112"/>
      <c r="C548" s="112" t="s">
        <v>622</v>
      </c>
      <c r="D548" s="112"/>
      <c r="E548" s="112"/>
      <c r="F548" s="112"/>
      <c r="G548" s="112"/>
      <c r="H548" s="185">
        <v>3190.5499999999997</v>
      </c>
      <c r="I548" s="186"/>
      <c r="J548" s="185">
        <v>38347</v>
      </c>
      <c r="K548" s="187"/>
      <c r="O548" s="20"/>
      <c r="P548" s="20"/>
      <c r="Q548" s="20"/>
      <c r="R548" s="20">
        <v>3190.5499999999997</v>
      </c>
      <c r="S548" s="20">
        <v>38347</v>
      </c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  <c r="BC548" s="20"/>
      <c r="BD548" s="20"/>
      <c r="BE548" s="20"/>
      <c r="BF548" s="20"/>
      <c r="BG548" s="20"/>
      <c r="BH548" s="20"/>
      <c r="BI548" s="20"/>
      <c r="BJ548" s="20"/>
      <c r="BK548" s="20"/>
      <c r="BL548" s="20"/>
      <c r="BM548" s="20"/>
      <c r="BN548" s="20"/>
      <c r="BO548" s="20"/>
      <c r="BP548" s="20"/>
      <c r="BQ548" s="20"/>
      <c r="BR548" s="20"/>
      <c r="BS548" s="20"/>
      <c r="BT548" s="20"/>
      <c r="BU548" s="20"/>
      <c r="BV548" s="20"/>
      <c r="BW548" s="20"/>
      <c r="BX548" s="20"/>
      <c r="BY548" s="20"/>
      <c r="BZ548" s="20"/>
      <c r="CA548" s="20"/>
      <c r="CB548" s="20"/>
      <c r="CC548" s="20"/>
      <c r="CD548" s="20"/>
      <c r="CE548" s="20"/>
      <c r="CF548" s="20"/>
      <c r="CG548" s="20"/>
      <c r="CH548" s="20"/>
      <c r="CI548" s="20"/>
      <c r="CJ548" s="20"/>
      <c r="CK548" s="20"/>
      <c r="CL548" s="20"/>
      <c r="CM548" s="20"/>
      <c r="CN548" s="20"/>
      <c r="CO548" s="20"/>
      <c r="CP548" s="20"/>
      <c r="CQ548" s="20"/>
      <c r="CR548" s="20"/>
      <c r="CS548" s="20"/>
      <c r="CT548" s="20"/>
      <c r="CU548" s="20"/>
      <c r="CV548" s="20"/>
      <c r="CW548" s="20"/>
      <c r="CX548" s="20"/>
      <c r="CY548" s="20"/>
      <c r="CZ548" s="20"/>
      <c r="DA548" s="20"/>
      <c r="DB548" s="20"/>
      <c r="DC548" s="20"/>
      <c r="DD548" s="20"/>
      <c r="DE548" s="20"/>
      <c r="DF548" s="20"/>
      <c r="DG548" s="20"/>
      <c r="DH548" s="20"/>
      <c r="DI548" s="20"/>
      <c r="DJ548" s="20"/>
      <c r="DK548" s="20"/>
      <c r="DL548" s="20"/>
      <c r="DM548" s="20"/>
      <c r="DN548" s="20"/>
      <c r="DO548" s="20"/>
      <c r="DP548" s="20"/>
      <c r="DQ548" s="20"/>
      <c r="DR548" s="20"/>
      <c r="DS548" s="20"/>
      <c r="DT548" s="20"/>
      <c r="DU548" s="20"/>
      <c r="DV548" s="20"/>
      <c r="DW548" s="20"/>
      <c r="DX548" s="20"/>
      <c r="DY548" s="20"/>
      <c r="DZ548" s="20"/>
      <c r="EA548" s="20"/>
      <c r="EB548" s="20"/>
      <c r="EC548" s="20"/>
      <c r="ED548" s="20"/>
      <c r="EE548" s="20"/>
      <c r="EF548" s="20"/>
      <c r="EG548" s="20"/>
      <c r="EH548" s="20"/>
      <c r="EI548" s="20"/>
      <c r="EJ548" s="20"/>
      <c r="EK548" s="20"/>
      <c r="EL548" s="20"/>
      <c r="EM548" s="20"/>
      <c r="EN548" s="20"/>
      <c r="EO548" s="20"/>
      <c r="EP548" s="20"/>
      <c r="EQ548" s="20"/>
      <c r="ER548" s="20"/>
      <c r="ES548" s="20"/>
      <c r="ET548" s="20"/>
      <c r="EU548" s="20"/>
      <c r="EV548" s="20"/>
      <c r="EW548" s="20"/>
      <c r="EX548" s="20"/>
      <c r="EY548" s="20"/>
      <c r="EZ548" s="20"/>
      <c r="FA548" s="20"/>
      <c r="FB548" s="20"/>
      <c r="FC548" s="20"/>
      <c r="FD548" s="20"/>
      <c r="FE548" s="20"/>
      <c r="FF548" s="20"/>
      <c r="FG548" s="20"/>
      <c r="FH548" s="20"/>
      <c r="FI548" s="20"/>
      <c r="FJ548" s="20"/>
      <c r="FK548" s="20"/>
      <c r="FL548" s="20"/>
      <c r="FM548" s="20"/>
      <c r="FN548" s="20"/>
      <c r="FO548" s="20"/>
      <c r="FP548" s="20"/>
      <c r="FQ548" s="20"/>
      <c r="FR548" s="20"/>
      <c r="FS548" s="20"/>
      <c r="FT548" s="20"/>
      <c r="FU548" s="20"/>
      <c r="FV548" s="20"/>
      <c r="FW548" s="20"/>
      <c r="FX548" s="20"/>
      <c r="FY548" s="20"/>
      <c r="FZ548" s="20"/>
      <c r="GA548" s="20"/>
      <c r="GB548" s="20"/>
      <c r="GC548" s="20"/>
      <c r="GD548" s="20"/>
      <c r="GE548" s="20"/>
      <c r="GF548" s="20"/>
      <c r="GG548" s="20"/>
      <c r="GH548" s="20"/>
      <c r="GI548" s="20"/>
      <c r="GJ548" s="20"/>
      <c r="GK548" s="20"/>
      <c r="GL548" s="20"/>
      <c r="GM548" s="20"/>
      <c r="GN548" s="20"/>
      <c r="GO548" s="20"/>
      <c r="GP548" s="20"/>
      <c r="GQ548" s="20"/>
      <c r="GR548" s="20"/>
      <c r="GS548" s="20"/>
      <c r="GT548" s="20"/>
      <c r="GU548" s="20"/>
      <c r="GV548" s="20"/>
      <c r="GW548" s="20"/>
      <c r="GX548" s="20"/>
      <c r="GY548" s="20"/>
      <c r="GZ548" s="20"/>
      <c r="HA548" s="20">
        <v>3190.5499999999997</v>
      </c>
      <c r="HB548" s="20"/>
      <c r="HC548" s="20"/>
      <c r="HD548" s="20"/>
      <c r="HE548" s="20"/>
      <c r="HF548" s="20"/>
      <c r="HG548" s="20"/>
      <c r="HH548" s="20"/>
      <c r="HI548" s="20"/>
      <c r="HJ548" s="20"/>
      <c r="HK548" s="20"/>
      <c r="HL548" s="20"/>
      <c r="HM548" s="20"/>
      <c r="HN548" s="20"/>
      <c r="HO548" s="20"/>
      <c r="HP548" s="20"/>
      <c r="HQ548" s="20"/>
      <c r="HR548" s="20"/>
      <c r="HS548" s="20"/>
      <c r="HT548" s="20"/>
      <c r="HU548" s="20"/>
      <c r="HV548" s="20"/>
      <c r="HW548" s="20"/>
      <c r="HX548" s="20"/>
      <c r="HY548" s="20"/>
      <c r="HZ548" s="20"/>
      <c r="IA548" s="20"/>
      <c r="IB548" s="20"/>
      <c r="IC548" s="20"/>
      <c r="ID548" s="20"/>
      <c r="IE548" s="20"/>
      <c r="IF548" s="20"/>
      <c r="IG548" s="20"/>
      <c r="IH548" s="20"/>
      <c r="II548" s="20"/>
      <c r="IJ548" s="20"/>
      <c r="IK548" s="20"/>
      <c r="IL548" s="20"/>
      <c r="IM548" s="20"/>
      <c r="IN548" s="20"/>
      <c r="IO548" s="20"/>
      <c r="IP548" s="20"/>
      <c r="IQ548" s="20"/>
      <c r="IR548" s="20"/>
      <c r="IS548" s="20"/>
      <c r="IT548" s="20"/>
      <c r="IU548" s="20"/>
    </row>
    <row r="549" spans="1:255" ht="13.5" thickBot="1" x14ac:dyDescent="0.25">
      <c r="A549" s="70"/>
      <c r="B549" s="69"/>
      <c r="C549" s="69"/>
      <c r="D549" s="69"/>
      <c r="E549" s="69"/>
      <c r="F549" s="69"/>
      <c r="G549" s="69"/>
      <c r="H549" s="188"/>
      <c r="I549" s="189"/>
      <c r="J549" s="188"/>
      <c r="K549" s="190"/>
    </row>
    <row r="550" spans="1:255" x14ac:dyDescent="0.2">
      <c r="A550" s="142"/>
      <c r="B550" s="142"/>
      <c r="C550" s="143" t="s">
        <v>647</v>
      </c>
      <c r="D550" s="143"/>
      <c r="E550" s="143"/>
      <c r="F550" s="143"/>
      <c r="G550" s="143"/>
      <c r="H550" s="143"/>
      <c r="I550" s="144">
        <v>78667.89</v>
      </c>
      <c r="J550" s="143"/>
      <c r="K550" s="144">
        <v>605489</v>
      </c>
      <c r="P550" s="20">
        <v>78667.89</v>
      </c>
      <c r="Q550" s="20">
        <v>605489</v>
      </c>
      <c r="R550" s="20"/>
      <c r="S550" s="20"/>
      <c r="T550" s="20"/>
      <c r="U550" s="20"/>
      <c r="V550" s="20"/>
      <c r="W550" s="20"/>
    </row>
    <row r="552" spans="1:255" x14ac:dyDescent="0.2">
      <c r="C552" s="146" t="s">
        <v>649</v>
      </c>
      <c r="D552" s="146"/>
      <c r="E552" s="146"/>
      <c r="F552" s="146"/>
      <c r="G552" s="146"/>
      <c r="H552" s="146"/>
      <c r="I552" s="146"/>
      <c r="J552" s="146"/>
      <c r="K552" s="146"/>
    </row>
    <row r="553" spans="1:255" x14ac:dyDescent="0.2">
      <c r="C553" s="11" t="s">
        <v>149</v>
      </c>
      <c r="D553" s="11"/>
      <c r="E553" s="11"/>
      <c r="F553" s="11"/>
      <c r="G553" s="11"/>
      <c r="H553" s="11"/>
      <c r="I553" s="147">
        <v>18812.57</v>
      </c>
      <c r="J553" s="11"/>
      <c r="K553" s="147">
        <v>192787</v>
      </c>
    </row>
    <row r="554" spans="1:255" x14ac:dyDescent="0.2">
      <c r="C554" s="148" t="s">
        <v>649</v>
      </c>
      <c r="D554" s="146"/>
      <c r="E554" s="146"/>
      <c r="F554" s="146"/>
      <c r="G554" s="146"/>
      <c r="H554" s="146"/>
      <c r="I554" s="146"/>
      <c r="J554" s="146"/>
      <c r="K554" s="146"/>
    </row>
    <row r="555" spans="1:255" x14ac:dyDescent="0.2">
      <c r="C555" s="150" t="s">
        <v>650</v>
      </c>
      <c r="D555" s="149"/>
      <c r="E555" s="149"/>
      <c r="F555" s="149"/>
      <c r="G555" s="149"/>
      <c r="H555" s="149"/>
      <c r="I555" s="151">
        <v>852.06999999999994</v>
      </c>
      <c r="J555" s="149"/>
      <c r="K555" s="151">
        <v>28451</v>
      </c>
    </row>
    <row r="556" spans="1:255" x14ac:dyDescent="0.2">
      <c r="C556" s="152" t="s">
        <v>651</v>
      </c>
      <c r="D556" s="146"/>
      <c r="E556" s="146"/>
      <c r="F556" s="146"/>
      <c r="G556" s="146"/>
      <c r="H556" s="146"/>
      <c r="I556" s="146"/>
      <c r="J556" s="146"/>
      <c r="K556" s="146"/>
    </row>
    <row r="557" spans="1:255" hidden="1" x14ac:dyDescent="0.2">
      <c r="C557" s="153" t="s">
        <v>652</v>
      </c>
      <c r="D557" s="149"/>
      <c r="E557" s="149"/>
      <c r="F557" s="149"/>
      <c r="G557" s="149"/>
      <c r="H557" s="149"/>
      <c r="I557" s="151">
        <v>0</v>
      </c>
      <c r="J557" s="149"/>
      <c r="K557" s="151">
        <v>0</v>
      </c>
    </row>
    <row r="558" spans="1:255" hidden="1" x14ac:dyDescent="0.2">
      <c r="C558" s="153" t="s">
        <v>653</v>
      </c>
      <c r="D558" s="149"/>
      <c r="E558" s="149"/>
      <c r="F558" s="149"/>
      <c r="G558" s="149"/>
      <c r="H558" s="149"/>
      <c r="I558" s="151">
        <v>0</v>
      </c>
      <c r="J558" s="149"/>
      <c r="K558" s="151">
        <v>0</v>
      </c>
    </row>
    <row r="559" spans="1:255" hidden="1" x14ac:dyDescent="0.2">
      <c r="C559" s="153" t="s">
        <v>654</v>
      </c>
      <c r="D559" s="149"/>
      <c r="E559" s="149"/>
      <c r="F559" s="149"/>
      <c r="G559" s="149"/>
      <c r="H559" s="149"/>
      <c r="I559" s="151">
        <v>0</v>
      </c>
      <c r="J559" s="149"/>
      <c r="K559" s="151">
        <v>0</v>
      </c>
    </row>
    <row r="560" spans="1:255" hidden="1" x14ac:dyDescent="0.2">
      <c r="C560" s="153" t="s">
        <v>655</v>
      </c>
      <c r="D560" s="149"/>
      <c r="E560" s="149"/>
      <c r="F560" s="149"/>
      <c r="G560" s="149"/>
      <c r="H560" s="149"/>
      <c r="I560" s="151">
        <v>0</v>
      </c>
      <c r="J560" s="149"/>
      <c r="K560" s="151">
        <v>0</v>
      </c>
    </row>
    <row r="561" spans="3:11" hidden="1" x14ac:dyDescent="0.2">
      <c r="C561" s="153" t="s">
        <v>656</v>
      </c>
      <c r="D561" s="149"/>
      <c r="E561" s="149"/>
      <c r="F561" s="149"/>
      <c r="G561" s="149"/>
      <c r="H561" s="149"/>
      <c r="I561" s="151">
        <v>0</v>
      </c>
      <c r="J561" s="149"/>
      <c r="K561" s="151">
        <v>0</v>
      </c>
    </row>
    <row r="562" spans="3:11" hidden="1" x14ac:dyDescent="0.2">
      <c r="C562" s="153" t="s">
        <v>657</v>
      </c>
      <c r="D562" s="149"/>
      <c r="E562" s="149"/>
      <c r="F562" s="149"/>
      <c r="G562" s="149"/>
      <c r="H562" s="149"/>
      <c r="I562" s="151">
        <v>0</v>
      </c>
      <c r="J562" s="149"/>
      <c r="K562" s="151">
        <v>0</v>
      </c>
    </row>
    <row r="563" spans="3:11" hidden="1" x14ac:dyDescent="0.2">
      <c r="C563" s="153" t="s">
        <v>658</v>
      </c>
      <c r="D563" s="149"/>
      <c r="E563" s="149"/>
      <c r="F563" s="149"/>
      <c r="G563" s="149"/>
      <c r="H563" s="149"/>
      <c r="I563" s="151">
        <v>0</v>
      </c>
      <c r="J563" s="149"/>
      <c r="K563" s="151">
        <v>0</v>
      </c>
    </row>
    <row r="564" spans="3:11" hidden="1" x14ac:dyDescent="0.2">
      <c r="C564" s="153" t="s">
        <v>659</v>
      </c>
      <c r="D564" s="149"/>
      <c r="E564" s="149"/>
      <c r="F564" s="149"/>
      <c r="G564" s="149"/>
      <c r="H564" s="149"/>
      <c r="I564" s="151">
        <v>0</v>
      </c>
      <c r="J564" s="149"/>
      <c r="K564" s="151">
        <v>0</v>
      </c>
    </row>
    <row r="565" spans="3:11" hidden="1" x14ac:dyDescent="0.2">
      <c r="C565" s="153" t="s">
        <v>660</v>
      </c>
      <c r="D565" s="149"/>
      <c r="E565" s="149"/>
      <c r="F565" s="149"/>
      <c r="G565" s="149"/>
      <c r="H565" s="149"/>
      <c r="I565" s="151">
        <v>0</v>
      </c>
      <c r="J565" s="149"/>
      <c r="K565" s="151">
        <v>0</v>
      </c>
    </row>
    <row r="566" spans="3:11" hidden="1" x14ac:dyDescent="0.2">
      <c r="C566" s="153" t="s">
        <v>661</v>
      </c>
      <c r="D566" s="149"/>
      <c r="E566" s="149"/>
      <c r="F566" s="149"/>
      <c r="G566" s="149"/>
      <c r="H566" s="149"/>
      <c r="I566" s="151">
        <v>0</v>
      </c>
      <c r="J566" s="149"/>
      <c r="K566" s="151">
        <v>0</v>
      </c>
    </row>
    <row r="567" spans="3:11" hidden="1" x14ac:dyDescent="0.2">
      <c r="C567" s="153" t="s">
        <v>662</v>
      </c>
      <c r="D567" s="149"/>
      <c r="E567" s="149"/>
      <c r="F567" s="149"/>
      <c r="G567" s="149"/>
      <c r="H567" s="149"/>
      <c r="I567" s="151">
        <v>0</v>
      </c>
      <c r="J567" s="149"/>
      <c r="K567" s="151">
        <v>0</v>
      </c>
    </row>
    <row r="568" spans="3:11" hidden="1" x14ac:dyDescent="0.2">
      <c r="C568" s="153" t="s">
        <v>663</v>
      </c>
      <c r="D568" s="149"/>
      <c r="E568" s="149"/>
      <c r="F568" s="149"/>
      <c r="G568" s="149"/>
      <c r="H568" s="149"/>
      <c r="I568" s="151">
        <v>0</v>
      </c>
      <c r="J568" s="149"/>
      <c r="K568" s="151">
        <v>0</v>
      </c>
    </row>
    <row r="569" spans="3:11" hidden="1" x14ac:dyDescent="0.2">
      <c r="C569" s="153" t="s">
        <v>664</v>
      </c>
      <c r="D569" s="149"/>
      <c r="E569" s="149"/>
      <c r="F569" s="149"/>
      <c r="G569" s="149"/>
      <c r="H569" s="149"/>
      <c r="I569" s="151">
        <v>0</v>
      </c>
      <c r="J569" s="149"/>
      <c r="K569" s="151">
        <v>0</v>
      </c>
    </row>
    <row r="570" spans="3:11" hidden="1" x14ac:dyDescent="0.2">
      <c r="C570" s="153" t="s">
        <v>665</v>
      </c>
      <c r="D570" s="149"/>
      <c r="E570" s="149"/>
      <c r="F570" s="149"/>
      <c r="G570" s="149"/>
      <c r="H570" s="149"/>
      <c r="I570" s="151">
        <v>0</v>
      </c>
      <c r="J570" s="149"/>
      <c r="K570" s="151">
        <v>0</v>
      </c>
    </row>
    <row r="571" spans="3:11" hidden="1" x14ac:dyDescent="0.2">
      <c r="C571" s="153" t="s">
        <v>666</v>
      </c>
      <c r="D571" s="149"/>
      <c r="E571" s="149"/>
      <c r="F571" s="149"/>
      <c r="G571" s="149"/>
      <c r="H571" s="149"/>
      <c r="I571" s="151">
        <v>0</v>
      </c>
      <c r="J571" s="149"/>
      <c r="K571" s="151">
        <v>0</v>
      </c>
    </row>
    <row r="572" spans="3:11" x14ac:dyDescent="0.2">
      <c r="C572" s="153" t="s">
        <v>667</v>
      </c>
      <c r="D572" s="149"/>
      <c r="E572" s="149"/>
      <c r="F572" s="149"/>
      <c r="G572" s="149"/>
      <c r="H572" s="149"/>
      <c r="I572" s="151">
        <v>852.06999999999994</v>
      </c>
      <c r="J572" s="149"/>
      <c r="K572" s="151">
        <v>28451</v>
      </c>
    </row>
    <row r="573" spans="3:11" x14ac:dyDescent="0.2">
      <c r="C573" s="155" t="s">
        <v>668</v>
      </c>
      <c r="D573" s="154"/>
      <c r="E573" s="154"/>
      <c r="F573" s="154"/>
      <c r="G573" s="154"/>
      <c r="H573" s="154"/>
      <c r="I573" s="156">
        <v>172.24</v>
      </c>
      <c r="J573" s="154"/>
      <c r="K573" s="156">
        <v>2284</v>
      </c>
    </row>
    <row r="574" spans="3:11" hidden="1" x14ac:dyDescent="0.2">
      <c r="C574" s="152" t="s">
        <v>649</v>
      </c>
      <c r="D574" s="146"/>
      <c r="E574" s="146"/>
      <c r="F574" s="146"/>
      <c r="G574" s="146"/>
      <c r="H574" s="146"/>
      <c r="I574" s="146"/>
      <c r="J574" s="146"/>
      <c r="K574" s="146"/>
    </row>
    <row r="575" spans="3:11" hidden="1" x14ac:dyDescent="0.2">
      <c r="C575" s="157" t="s">
        <v>669</v>
      </c>
      <c r="D575" s="154"/>
      <c r="E575" s="154"/>
      <c r="F575" s="154"/>
      <c r="G575" s="154"/>
      <c r="H575" s="154"/>
      <c r="I575" s="156">
        <v>18.2</v>
      </c>
      <c r="J575" s="154"/>
      <c r="K575" s="156">
        <v>608</v>
      </c>
    </row>
    <row r="576" spans="3:11" hidden="1" x14ac:dyDescent="0.2">
      <c r="C576" s="158" t="s">
        <v>670</v>
      </c>
      <c r="D576" s="132"/>
      <c r="E576" s="132"/>
      <c r="F576" s="132"/>
      <c r="G576" s="132"/>
      <c r="H576" s="132"/>
      <c r="I576" s="159">
        <v>17788.259999999998</v>
      </c>
      <c r="J576" s="132"/>
      <c r="K576" s="159">
        <v>162052</v>
      </c>
    </row>
    <row r="577" spans="1:11" hidden="1" x14ac:dyDescent="0.2">
      <c r="C577" s="160" t="s">
        <v>649</v>
      </c>
      <c r="D577" s="132"/>
      <c r="E577" s="132"/>
      <c r="F577" s="132"/>
      <c r="G577" s="132"/>
      <c r="H577" s="132"/>
      <c r="I577" s="159"/>
      <c r="J577" s="132"/>
      <c r="K577" s="159"/>
    </row>
    <row r="578" spans="1:11" hidden="1" x14ac:dyDescent="0.2">
      <c r="C578" s="161" t="s">
        <v>671</v>
      </c>
      <c r="D578" s="132"/>
      <c r="E578" s="132"/>
      <c r="F578" s="132"/>
      <c r="G578" s="132"/>
      <c r="H578" s="132"/>
      <c r="I578" s="159">
        <v>17788.259999999998</v>
      </c>
      <c r="J578" s="132"/>
      <c r="K578" s="159">
        <v>162052</v>
      </c>
    </row>
    <row r="579" spans="1:11" hidden="1" x14ac:dyDescent="0.2">
      <c r="C579" s="162" t="s">
        <v>672</v>
      </c>
      <c r="D579" s="132"/>
      <c r="E579" s="132"/>
      <c r="F579" s="132"/>
      <c r="G579" s="132"/>
      <c r="H579" s="132"/>
      <c r="I579" s="159">
        <v>0</v>
      </c>
      <c r="J579" s="132"/>
      <c r="K579" s="159">
        <v>0</v>
      </c>
    </row>
    <row r="580" spans="1:11" hidden="1" x14ac:dyDescent="0.2">
      <c r="C580" s="162" t="s">
        <v>673</v>
      </c>
      <c r="D580" s="132"/>
      <c r="E580" s="132"/>
      <c r="F580" s="132"/>
      <c r="G580" s="132"/>
      <c r="H580" s="132"/>
      <c r="I580" s="159">
        <v>17788.259999999998</v>
      </c>
      <c r="J580" s="132"/>
      <c r="K580" s="159">
        <v>162052</v>
      </c>
    </row>
    <row r="581" spans="1:11" hidden="1" x14ac:dyDescent="0.2">
      <c r="C581" s="161" t="s">
        <v>674</v>
      </c>
      <c r="D581" s="132"/>
      <c r="E581" s="132"/>
      <c r="F581" s="132"/>
      <c r="G581" s="132"/>
      <c r="H581" s="132"/>
      <c r="I581" s="159">
        <v>0</v>
      </c>
      <c r="J581" s="132"/>
      <c r="K581" s="159">
        <v>0</v>
      </c>
    </row>
    <row r="582" spans="1:11" hidden="1" x14ac:dyDescent="0.2">
      <c r="C582" s="163" t="s">
        <v>675</v>
      </c>
      <c r="D582" s="145"/>
      <c r="E582" s="145"/>
      <c r="F582" s="145"/>
      <c r="G582" s="145"/>
      <c r="H582" s="145"/>
      <c r="I582" s="164">
        <v>0</v>
      </c>
      <c r="J582" s="145"/>
      <c r="K582" s="164">
        <v>0</v>
      </c>
    </row>
    <row r="584" spans="1:11" hidden="1" x14ac:dyDescent="0.2">
      <c r="C584" s="149" t="s">
        <v>676</v>
      </c>
      <c r="D584" s="149"/>
      <c r="E584" s="149"/>
      <c r="F584" s="149"/>
      <c r="G584" s="149"/>
      <c r="H584" s="149"/>
      <c r="I584" s="151">
        <v>870.27</v>
      </c>
      <c r="J584" s="149"/>
      <c r="K584" s="151">
        <v>29059</v>
      </c>
    </row>
    <row r="586" spans="1:11" x14ac:dyDescent="0.2">
      <c r="A586" s="165"/>
      <c r="B586" s="165"/>
      <c r="C586" s="165" t="s">
        <v>677</v>
      </c>
      <c r="D586" s="165"/>
      <c r="E586" s="165"/>
      <c r="F586" s="165"/>
      <c r="G586" s="165"/>
      <c r="H586" s="165"/>
      <c r="I586" s="166">
        <v>1053.0300000000002</v>
      </c>
      <c r="J586" s="165"/>
      <c r="K586" s="166">
        <v>35162</v>
      </c>
    </row>
    <row r="587" spans="1:11" x14ac:dyDescent="0.2">
      <c r="A587" s="165"/>
      <c r="B587" s="165"/>
      <c r="C587" s="165" t="s">
        <v>678</v>
      </c>
      <c r="D587" s="165"/>
      <c r="E587" s="165"/>
      <c r="F587" s="165"/>
      <c r="G587" s="165"/>
      <c r="H587" s="165"/>
      <c r="I587" s="166">
        <v>626.6</v>
      </c>
      <c r="J587" s="165"/>
      <c r="K587" s="166">
        <v>20923</v>
      </c>
    </row>
    <row r="589" spans="1:11" hidden="1" x14ac:dyDescent="0.2">
      <c r="C589" s="102" t="s">
        <v>679</v>
      </c>
      <c r="D589" s="102"/>
      <c r="E589" s="102"/>
      <c r="F589" s="102"/>
      <c r="G589" s="102"/>
      <c r="H589" s="102"/>
      <c r="I589" s="167">
        <v>58175.689999999995</v>
      </c>
      <c r="J589" s="102"/>
      <c r="K589" s="167">
        <v>356617</v>
      </c>
    </row>
    <row r="590" spans="1:11" hidden="1" x14ac:dyDescent="0.2">
      <c r="C590" s="168" t="s">
        <v>649</v>
      </c>
      <c r="D590" s="169"/>
      <c r="E590" s="169"/>
      <c r="F590" s="169"/>
      <c r="G590" s="169"/>
      <c r="H590" s="169"/>
      <c r="I590" s="169"/>
      <c r="J590" s="169"/>
      <c r="K590" s="169"/>
    </row>
    <row r="591" spans="1:11" hidden="1" x14ac:dyDescent="0.2">
      <c r="C591" s="170" t="s">
        <v>680</v>
      </c>
      <c r="D591" s="102"/>
      <c r="E591" s="102"/>
      <c r="F591" s="102"/>
      <c r="G591" s="102"/>
      <c r="H591" s="102"/>
      <c r="I591" s="167">
        <v>58175.689999999995</v>
      </c>
      <c r="J591" s="102"/>
      <c r="K591" s="167">
        <v>356617</v>
      </c>
    </row>
    <row r="592" spans="1:11" hidden="1" x14ac:dyDescent="0.2">
      <c r="C592" s="171" t="s">
        <v>681</v>
      </c>
      <c r="D592" s="102"/>
      <c r="E592" s="102"/>
      <c r="F592" s="102"/>
      <c r="G592" s="102"/>
      <c r="H592" s="102"/>
      <c r="I592" s="167">
        <v>0</v>
      </c>
      <c r="J592" s="102"/>
      <c r="K592" s="167">
        <v>0</v>
      </c>
    </row>
    <row r="593" spans="3:11" hidden="1" x14ac:dyDescent="0.2">
      <c r="C593" s="171" t="s">
        <v>682</v>
      </c>
      <c r="D593" s="102"/>
      <c r="E593" s="102"/>
      <c r="F593" s="102"/>
      <c r="G593" s="102"/>
      <c r="H593" s="102"/>
      <c r="I593" s="167">
        <v>58175.689999999995</v>
      </c>
      <c r="J593" s="102"/>
      <c r="K593" s="167">
        <v>356617</v>
      </c>
    </row>
    <row r="594" spans="3:11" hidden="1" x14ac:dyDescent="0.2">
      <c r="C594" s="170" t="s">
        <v>683</v>
      </c>
      <c r="D594" s="102"/>
      <c r="E594" s="102"/>
      <c r="F594" s="102"/>
      <c r="G594" s="102"/>
      <c r="H594" s="102"/>
      <c r="I594" s="167">
        <v>0</v>
      </c>
      <c r="J594" s="102"/>
      <c r="K594" s="167">
        <v>0</v>
      </c>
    </row>
    <row r="596" spans="3:11" hidden="1" x14ac:dyDescent="0.2">
      <c r="C596" s="11" t="s">
        <v>684</v>
      </c>
      <c r="D596" s="11"/>
      <c r="E596" s="11"/>
      <c r="F596" s="11"/>
      <c r="G596" s="11"/>
      <c r="H596" s="11"/>
      <c r="I596" s="147">
        <v>78667.89</v>
      </c>
      <c r="J596" s="11"/>
      <c r="K596" s="147">
        <v>605489</v>
      </c>
    </row>
    <row r="597" spans="3:11" hidden="1" x14ac:dyDescent="0.2">
      <c r="C597" s="148" t="s">
        <v>685</v>
      </c>
      <c r="D597" s="146"/>
      <c r="E597" s="146"/>
      <c r="F597" s="146"/>
      <c r="G597" s="146"/>
      <c r="H597" s="146"/>
      <c r="I597" s="146"/>
      <c r="J597" s="146"/>
      <c r="K597" s="146"/>
    </row>
    <row r="598" spans="3:11" hidden="1" x14ac:dyDescent="0.2">
      <c r="C598" s="172" t="s">
        <v>686</v>
      </c>
      <c r="D598" s="11"/>
      <c r="E598" s="11"/>
      <c r="F598" s="11"/>
      <c r="G598" s="11"/>
      <c r="H598" s="11"/>
      <c r="I598" s="147">
        <v>20492.2</v>
      </c>
      <c r="J598" s="11"/>
      <c r="K598" s="147">
        <v>248872</v>
      </c>
    </row>
    <row r="599" spans="3:11" hidden="1" x14ac:dyDescent="0.2">
      <c r="C599" s="172" t="s">
        <v>687</v>
      </c>
      <c r="D599" s="11"/>
      <c r="E599" s="11"/>
      <c r="F599" s="11"/>
      <c r="G599" s="11"/>
      <c r="H599" s="11"/>
      <c r="I599" s="147">
        <v>0</v>
      </c>
      <c r="J599" s="11"/>
      <c r="K599" s="147">
        <v>0</v>
      </c>
    </row>
    <row r="600" spans="3:11" hidden="1" x14ac:dyDescent="0.2">
      <c r="C600" s="170" t="s">
        <v>688</v>
      </c>
      <c r="D600" s="102"/>
      <c r="E600" s="102"/>
      <c r="F600" s="102"/>
      <c r="G600" s="102"/>
      <c r="H600" s="102"/>
      <c r="I600" s="167">
        <v>58175.689999999995</v>
      </c>
      <c r="J600" s="102"/>
      <c r="K600" s="167">
        <v>356617</v>
      </c>
    </row>
    <row r="601" spans="3:11" hidden="1" x14ac:dyDescent="0.2">
      <c r="C601" s="172" t="s">
        <v>182</v>
      </c>
      <c r="D601" s="11"/>
      <c r="E601" s="11"/>
      <c r="F601" s="11"/>
      <c r="G601" s="11"/>
      <c r="H601" s="11"/>
      <c r="I601" s="147">
        <v>0</v>
      </c>
      <c r="J601" s="11"/>
      <c r="K601" s="147">
        <v>0</v>
      </c>
    </row>
    <row r="602" spans="3:11" hidden="1" x14ac:dyDescent="0.2"/>
    <row r="603" spans="3:11" hidden="1" x14ac:dyDescent="0.2">
      <c r="C603" s="11" t="s">
        <v>689</v>
      </c>
      <c r="D603" s="11"/>
      <c r="E603" s="11"/>
      <c r="F603" s="11"/>
      <c r="G603" s="11"/>
      <c r="H603" s="11"/>
      <c r="I603" s="147">
        <v>20492.2</v>
      </c>
      <c r="J603" s="11"/>
      <c r="K603" s="147">
        <v>248872</v>
      </c>
    </row>
    <row r="605" spans="3:11" hidden="1" x14ac:dyDescent="0.2">
      <c r="C605" s="22" t="s">
        <v>200</v>
      </c>
      <c r="D605" s="22"/>
      <c r="E605" s="22"/>
      <c r="F605" s="22"/>
      <c r="G605" s="22"/>
      <c r="H605" s="22"/>
      <c r="I605" s="173">
        <v>78667.89</v>
      </c>
      <c r="J605" s="22"/>
      <c r="K605" s="173">
        <v>605489</v>
      </c>
    </row>
    <row r="607" spans="3:11" hidden="1" x14ac:dyDescent="0.2">
      <c r="C607" s="146" t="s">
        <v>690</v>
      </c>
      <c r="D607" s="146"/>
      <c r="E607" s="146"/>
      <c r="F607" s="146"/>
      <c r="G607" s="146"/>
      <c r="H607" s="146"/>
      <c r="I607" s="146"/>
      <c r="J607" s="146"/>
      <c r="K607" s="146"/>
    </row>
    <row r="608" spans="3:11" hidden="1" x14ac:dyDescent="0.2">
      <c r="C608" s="174" t="s">
        <v>691</v>
      </c>
      <c r="D608" s="11"/>
      <c r="E608" s="11"/>
      <c r="F608" s="11"/>
      <c r="G608" s="11"/>
      <c r="H608" s="11"/>
      <c r="I608" s="147">
        <v>75963.95</v>
      </c>
      <c r="J608" s="11"/>
      <c r="K608" s="147">
        <v>518669</v>
      </c>
    </row>
    <row r="609" spans="1:255" hidden="1" x14ac:dyDescent="0.2">
      <c r="C609" s="148" t="s">
        <v>649</v>
      </c>
      <c r="D609" s="146"/>
      <c r="E609" s="146"/>
      <c r="F609" s="146"/>
      <c r="G609" s="146"/>
      <c r="H609" s="146"/>
      <c r="I609" s="146"/>
      <c r="J609" s="146"/>
      <c r="K609" s="146"/>
    </row>
    <row r="610" spans="1:255" hidden="1" x14ac:dyDescent="0.2">
      <c r="C610" s="172" t="s">
        <v>692</v>
      </c>
      <c r="D610" s="11"/>
      <c r="E610" s="11"/>
      <c r="F610" s="11"/>
      <c r="G610" s="11"/>
      <c r="H610" s="11"/>
      <c r="I610" s="147">
        <v>0</v>
      </c>
      <c r="J610" s="11"/>
      <c r="K610" s="147">
        <v>0</v>
      </c>
    </row>
    <row r="611" spans="1:255" hidden="1" x14ac:dyDescent="0.2">
      <c r="C611" s="172" t="s">
        <v>693</v>
      </c>
      <c r="D611" s="11"/>
      <c r="E611" s="11"/>
      <c r="F611" s="11"/>
      <c r="G611" s="11"/>
      <c r="H611" s="11"/>
      <c r="I611" s="147">
        <v>75963.95</v>
      </c>
      <c r="J611" s="11"/>
      <c r="K611" s="147">
        <v>518669</v>
      </c>
    </row>
    <row r="612" spans="1:255" hidden="1" x14ac:dyDescent="0.2">
      <c r="C612" s="158" t="s">
        <v>694</v>
      </c>
      <c r="D612" s="132"/>
      <c r="E612" s="132"/>
      <c r="F612" s="132"/>
      <c r="G612" s="132"/>
      <c r="H612" s="132"/>
      <c r="I612" s="159">
        <v>17044.45</v>
      </c>
      <c r="J612" s="132"/>
      <c r="K612" s="159">
        <v>155275</v>
      </c>
    </row>
    <row r="613" spans="1:255" hidden="1" x14ac:dyDescent="0.2">
      <c r="C613" s="170" t="s">
        <v>695</v>
      </c>
      <c r="D613" s="102"/>
      <c r="E613" s="102"/>
      <c r="F613" s="102"/>
      <c r="G613" s="102"/>
      <c r="H613" s="102"/>
      <c r="I613" s="167">
        <v>58175.689999999995</v>
      </c>
      <c r="J613" s="102"/>
      <c r="K613" s="167">
        <v>356617</v>
      </c>
    </row>
    <row r="614" spans="1:255" hidden="1" x14ac:dyDescent="0.2">
      <c r="C614" s="174" t="s">
        <v>696</v>
      </c>
      <c r="D614" s="11"/>
      <c r="E614" s="11"/>
      <c r="F614" s="11"/>
      <c r="G614" s="11"/>
      <c r="H614" s="147">
        <v>95.667263999999989</v>
      </c>
      <c r="I614" s="11"/>
      <c r="J614" s="11"/>
      <c r="K614" s="11"/>
    </row>
    <row r="615" spans="1:255" hidden="1" x14ac:dyDescent="0.2">
      <c r="C615" s="174" t="s">
        <v>191</v>
      </c>
      <c r="D615" s="11"/>
      <c r="E615" s="11"/>
      <c r="F615" s="11"/>
      <c r="G615" s="11"/>
      <c r="H615" s="147">
        <v>1.4720328</v>
      </c>
      <c r="I615" s="11"/>
      <c r="J615" s="11"/>
      <c r="K615" s="11"/>
    </row>
    <row r="616" spans="1:255" ht="13.5" thickBot="1" x14ac:dyDescent="0.25"/>
    <row r="617" spans="1:255" x14ac:dyDescent="0.2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</row>
    <row r="618" spans="1:255" x14ac:dyDescent="0.2">
      <c r="A618" s="197" t="s">
        <v>604</v>
      </c>
      <c r="B618" s="197"/>
      <c r="C618" s="198" t="s">
        <v>732</v>
      </c>
      <c r="D618" s="198"/>
      <c r="E618" s="198"/>
      <c r="F618" s="198"/>
      <c r="G618" s="198"/>
      <c r="H618" s="198"/>
      <c r="I618" s="198"/>
      <c r="J618" s="198"/>
      <c r="K618" s="198"/>
      <c r="BX618" s="46" t="s">
        <v>732</v>
      </c>
      <c r="IU618" s="20"/>
    </row>
    <row r="619" spans="1:255" ht="13.5" thickBot="1" x14ac:dyDescent="0.25"/>
    <row r="620" spans="1:255" ht="24" x14ac:dyDescent="0.2">
      <c r="A620" s="47">
        <v>26</v>
      </c>
      <c r="B620" s="55" t="s">
        <v>204</v>
      </c>
      <c r="C620" s="48" t="s">
        <v>699</v>
      </c>
      <c r="D620" s="49" t="s">
        <v>23</v>
      </c>
      <c r="E620" s="50">
        <v>3</v>
      </c>
      <c r="F620" s="51">
        <v>114.08</v>
      </c>
      <c r="G620" s="56" t="s">
        <v>6</v>
      </c>
      <c r="H620" s="51"/>
      <c r="I620" s="52">
        <v>546.5</v>
      </c>
      <c r="J620" s="53"/>
      <c r="K620" s="54">
        <v>16632</v>
      </c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  <c r="BC620" s="20"/>
      <c r="BD620" s="20"/>
      <c r="BE620" s="20"/>
      <c r="BF620" s="20"/>
      <c r="BG620" s="20"/>
      <c r="BH620" s="20"/>
      <c r="BI620" s="20"/>
      <c r="BJ620" s="20"/>
      <c r="BK620" s="20"/>
      <c r="BL620" s="20"/>
      <c r="BM620" s="20"/>
      <c r="BN620" s="20"/>
      <c r="BO620" s="20"/>
      <c r="BP620" s="20"/>
      <c r="BQ620" s="20"/>
      <c r="BR620" s="20"/>
      <c r="BS620" s="20"/>
      <c r="BT620" s="20"/>
      <c r="BU620" s="20"/>
      <c r="BV620" s="20"/>
      <c r="BW620" s="20"/>
      <c r="BX620" s="20"/>
      <c r="BY620" s="20"/>
      <c r="BZ620" s="20"/>
      <c r="CA620" s="20"/>
      <c r="CB620" s="20"/>
      <c r="CC620" s="20"/>
      <c r="CD620" s="20"/>
      <c r="CE620" s="20"/>
      <c r="CF620" s="20"/>
      <c r="CG620" s="20"/>
      <c r="CH620" s="20"/>
      <c r="CI620" s="20"/>
      <c r="CJ620" s="20"/>
      <c r="CK620" s="20"/>
      <c r="CL620" s="20"/>
      <c r="CM620" s="20"/>
      <c r="CN620" s="20"/>
      <c r="CO620" s="20"/>
      <c r="CP620" s="20"/>
      <c r="CQ620" s="20"/>
      <c r="CR620" s="20"/>
      <c r="CS620" s="20"/>
      <c r="CT620" s="20"/>
      <c r="CU620" s="20"/>
      <c r="CV620" s="20"/>
      <c r="CW620" s="20"/>
      <c r="CX620" s="20"/>
      <c r="CY620" s="20"/>
      <c r="CZ620" s="20"/>
      <c r="DA620" s="20"/>
      <c r="DB620" s="20"/>
      <c r="DC620" s="20"/>
      <c r="DD620" s="20"/>
      <c r="DE620" s="20"/>
      <c r="DF620" s="20"/>
      <c r="DG620" s="20"/>
      <c r="DH620" s="20"/>
      <c r="DI620" s="20"/>
      <c r="DJ620" s="20"/>
      <c r="DK620" s="20"/>
      <c r="DL620" s="20"/>
      <c r="DM620" s="20"/>
      <c r="DN620" s="20"/>
      <c r="DO620" s="20"/>
      <c r="DP620" s="20"/>
      <c r="DQ620" s="20"/>
      <c r="DR620" s="20"/>
      <c r="DS620" s="20"/>
      <c r="DT620" s="20"/>
      <c r="DU620" s="20"/>
      <c r="DV620" s="20"/>
      <c r="DW620" s="20"/>
      <c r="DX620" s="20"/>
      <c r="DY620" s="20"/>
      <c r="DZ620" s="20"/>
      <c r="EA620" s="20"/>
      <c r="EB620" s="20"/>
      <c r="EC620" s="20"/>
      <c r="ED620" s="20"/>
      <c r="EE620" s="20"/>
      <c r="EF620" s="20"/>
      <c r="EG620" s="20"/>
      <c r="EH620" s="20"/>
      <c r="EI620" s="20"/>
      <c r="EJ620" s="20"/>
      <c r="EK620" s="20"/>
      <c r="EL620" s="20"/>
      <c r="EM620" s="20"/>
      <c r="EN620" s="20"/>
      <c r="EO620" s="20"/>
      <c r="EP620" s="20"/>
      <c r="EQ620" s="20"/>
      <c r="ER620" s="20"/>
      <c r="ES620" s="20"/>
      <c r="ET620" s="20"/>
      <c r="EU620" s="20"/>
      <c r="EV620" s="20"/>
      <c r="EW620" s="20"/>
      <c r="EX620" s="20"/>
      <c r="EY620" s="20"/>
      <c r="EZ620" s="20"/>
      <c r="FA620" s="20"/>
      <c r="FB620" s="20"/>
      <c r="FC620" s="20"/>
      <c r="FD620" s="20"/>
      <c r="FE620" s="20"/>
      <c r="FF620" s="20"/>
      <c r="FG620" s="20"/>
      <c r="FH620" s="20"/>
      <c r="FI620" s="20"/>
      <c r="FJ620" s="20"/>
      <c r="FK620" s="20"/>
      <c r="FL620" s="20"/>
      <c r="FM620" s="20"/>
      <c r="FN620" s="20"/>
      <c r="FO620" s="20"/>
      <c r="FP620" s="20"/>
      <c r="FQ620" s="20"/>
      <c r="FR620" s="20"/>
      <c r="FS620" s="20"/>
      <c r="FT620" s="20"/>
      <c r="FU620" s="20"/>
      <c r="FV620" s="20"/>
      <c r="FW620" s="20"/>
      <c r="FX620" s="20"/>
      <c r="FY620" s="20"/>
      <c r="FZ620" s="20"/>
      <c r="GA620" s="20"/>
      <c r="GB620" s="20"/>
      <c r="GC620" s="20"/>
      <c r="GD620" s="20"/>
      <c r="GE620" s="20"/>
      <c r="GF620" s="20"/>
      <c r="GG620" s="20"/>
      <c r="GH620" s="20"/>
      <c r="GI620" s="20"/>
      <c r="GJ620" s="20"/>
      <c r="GK620" s="20"/>
      <c r="GL620" s="20"/>
      <c r="GM620" s="20"/>
      <c r="GN620" s="20"/>
      <c r="GO620" s="20"/>
      <c r="GP620" s="20"/>
      <c r="GQ620" s="20"/>
      <c r="GR620" s="20"/>
      <c r="GS620" s="20"/>
      <c r="GT620" s="20"/>
      <c r="GU620" s="20"/>
      <c r="GV620" s="20"/>
      <c r="GW620" s="20"/>
      <c r="GX620" s="20"/>
      <c r="GY620" s="20"/>
      <c r="GZ620" s="20"/>
      <c r="HA620" s="20"/>
      <c r="HB620" s="20"/>
      <c r="HC620" s="20"/>
      <c r="HD620" s="20"/>
      <c r="HE620" s="20"/>
      <c r="HF620" s="20"/>
      <c r="HG620" s="20"/>
      <c r="HH620" s="20"/>
      <c r="HI620" s="20"/>
      <c r="HJ620" s="20"/>
      <c r="HK620" s="20"/>
      <c r="HL620" s="20"/>
      <c r="HM620" s="20"/>
      <c r="HN620" s="20"/>
      <c r="HO620" s="20"/>
      <c r="HP620" s="20"/>
      <c r="HQ620" s="20"/>
      <c r="HR620" s="20"/>
      <c r="HS620" s="20"/>
      <c r="HT620" s="20"/>
      <c r="HU620" s="20"/>
      <c r="HV620" s="20"/>
      <c r="HW620" s="20"/>
      <c r="HX620" s="20"/>
      <c r="HY620" s="20"/>
      <c r="HZ620" s="20"/>
      <c r="IA620" s="20"/>
      <c r="IB620" s="20"/>
      <c r="IC620" s="20"/>
      <c r="ID620" s="20"/>
      <c r="IE620" s="20"/>
      <c r="IF620" s="20"/>
      <c r="IG620" s="20"/>
      <c r="IH620" s="20"/>
      <c r="II620" s="20"/>
      <c r="IJ620" s="20"/>
      <c r="IK620" s="20"/>
      <c r="IL620" s="20"/>
      <c r="IM620" s="20"/>
      <c r="IN620" s="20"/>
      <c r="IO620" s="20"/>
      <c r="IP620" s="20"/>
      <c r="IQ620" s="20"/>
      <c r="IR620" s="20"/>
      <c r="IS620" s="20"/>
      <c r="IT620" s="20"/>
      <c r="IU620" s="20"/>
    </row>
    <row r="621" spans="1:255" x14ac:dyDescent="0.2">
      <c r="A621" s="60"/>
      <c r="B621" s="61"/>
      <c r="C621" s="61" t="s">
        <v>609</v>
      </c>
      <c r="D621" s="62"/>
      <c r="E621" s="63"/>
      <c r="F621" s="64">
        <v>48.39</v>
      </c>
      <c r="G621" s="65" t="s">
        <v>78</v>
      </c>
      <c r="H621" s="64">
        <v>50.81</v>
      </c>
      <c r="I621" s="64">
        <v>152.43</v>
      </c>
      <c r="J621" s="66">
        <v>33.39</v>
      </c>
      <c r="K621" s="67">
        <v>5090</v>
      </c>
      <c r="O621" s="20"/>
      <c r="P621" s="20"/>
      <c r="Q621" s="20"/>
      <c r="R621" s="20"/>
      <c r="S621" s="20"/>
      <c r="T621" s="20">
        <v>152.43</v>
      </c>
      <c r="U621" s="20">
        <v>5090</v>
      </c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  <c r="BG621" s="20"/>
      <c r="BH621" s="20"/>
      <c r="BI621" s="20"/>
      <c r="BJ621" s="20"/>
      <c r="BK621" s="20"/>
      <c r="BL621" s="20"/>
      <c r="BM621" s="20"/>
      <c r="BN621" s="20"/>
      <c r="BO621" s="20"/>
      <c r="BP621" s="20"/>
      <c r="BQ621" s="20"/>
      <c r="BR621" s="20"/>
      <c r="BS621" s="20"/>
      <c r="BT621" s="20"/>
      <c r="BU621" s="20"/>
      <c r="BV621" s="20"/>
      <c r="BW621" s="20"/>
      <c r="BX621" s="20"/>
      <c r="BY621" s="20"/>
      <c r="BZ621" s="20"/>
      <c r="CA621" s="20"/>
      <c r="CB621" s="20"/>
      <c r="CC621" s="20"/>
      <c r="CD621" s="20"/>
      <c r="CE621" s="20"/>
      <c r="CF621" s="20"/>
      <c r="CG621" s="20"/>
      <c r="CH621" s="20"/>
      <c r="CI621" s="20"/>
      <c r="CJ621" s="20"/>
      <c r="CK621" s="20"/>
      <c r="CL621" s="20"/>
      <c r="CM621" s="20"/>
      <c r="CN621" s="20"/>
      <c r="CO621" s="20"/>
      <c r="CP621" s="20"/>
      <c r="CQ621" s="20"/>
      <c r="CR621" s="20"/>
      <c r="CS621" s="20"/>
      <c r="CT621" s="20"/>
      <c r="CU621" s="20"/>
      <c r="CV621" s="20">
        <v>1</v>
      </c>
      <c r="CW621" s="20"/>
      <c r="CX621" s="20"/>
      <c r="CY621" s="20"/>
      <c r="CZ621" s="20"/>
      <c r="DA621" s="20"/>
      <c r="DB621" s="20"/>
      <c r="DC621" s="20"/>
      <c r="DD621" s="20"/>
      <c r="DE621" s="20"/>
      <c r="DF621" s="20"/>
      <c r="DG621" s="20">
        <v>5090</v>
      </c>
      <c r="DH621" s="20">
        <v>1</v>
      </c>
      <c r="DI621" s="20"/>
      <c r="DJ621" s="20"/>
      <c r="DK621" s="20"/>
      <c r="DL621" s="20"/>
      <c r="DM621" s="20"/>
      <c r="DN621" s="20"/>
      <c r="DO621" s="20"/>
      <c r="DP621" s="20"/>
      <c r="DQ621" s="20">
        <v>152.43</v>
      </c>
      <c r="DR621" s="20"/>
      <c r="DS621" s="20">
        <v>5090</v>
      </c>
      <c r="DT621" s="20"/>
      <c r="DU621" s="20"/>
      <c r="DV621" s="20"/>
      <c r="DW621" s="20"/>
      <c r="DX621" s="20"/>
      <c r="DY621" s="20"/>
      <c r="DZ621" s="20"/>
      <c r="EA621" s="20"/>
      <c r="EB621" s="20"/>
      <c r="EC621" s="20"/>
      <c r="ED621" s="20"/>
      <c r="EE621" s="20"/>
      <c r="EF621" s="20"/>
      <c r="EG621" s="20"/>
      <c r="EH621" s="20"/>
      <c r="EI621" s="20"/>
      <c r="EJ621" s="20"/>
      <c r="EK621" s="20"/>
      <c r="EL621" s="20"/>
      <c r="EM621" s="20"/>
      <c r="EN621" s="20"/>
      <c r="EO621" s="20"/>
      <c r="EP621" s="20"/>
      <c r="EQ621" s="20"/>
      <c r="ER621" s="20"/>
      <c r="ES621" s="20"/>
      <c r="ET621" s="20"/>
      <c r="EU621" s="20"/>
      <c r="EV621" s="20"/>
      <c r="EW621" s="20"/>
      <c r="EX621" s="20"/>
      <c r="EY621" s="20"/>
      <c r="EZ621" s="20"/>
      <c r="FA621" s="20"/>
      <c r="FB621" s="20"/>
      <c r="FC621" s="20"/>
      <c r="FD621" s="20"/>
      <c r="FE621" s="20"/>
      <c r="FF621" s="20"/>
      <c r="FG621" s="20"/>
      <c r="FH621" s="20"/>
      <c r="FI621" s="20"/>
      <c r="FJ621" s="20"/>
      <c r="FK621" s="20"/>
      <c r="FL621" s="20"/>
      <c r="FM621" s="20"/>
      <c r="FN621" s="20"/>
      <c r="FO621" s="20"/>
      <c r="FP621" s="20"/>
      <c r="FQ621" s="20"/>
      <c r="FR621" s="20"/>
      <c r="FS621" s="20"/>
      <c r="FT621" s="20"/>
      <c r="FU621" s="20"/>
      <c r="FV621" s="20"/>
      <c r="FW621" s="20"/>
      <c r="FX621" s="20"/>
      <c r="FY621" s="20"/>
      <c r="FZ621" s="20"/>
      <c r="GA621" s="20"/>
      <c r="GB621" s="20"/>
      <c r="GC621" s="20"/>
      <c r="GD621" s="20"/>
      <c r="GE621" s="20"/>
      <c r="GF621" s="20"/>
      <c r="GG621" s="20"/>
      <c r="GH621" s="20"/>
      <c r="GI621" s="20"/>
      <c r="GJ621" s="20">
        <v>152.43</v>
      </c>
      <c r="GK621" s="20">
        <v>152.43</v>
      </c>
      <c r="GL621" s="20"/>
      <c r="GM621" s="20"/>
      <c r="GN621" s="20"/>
      <c r="GO621" s="20"/>
      <c r="GP621" s="20"/>
      <c r="GQ621" s="20"/>
      <c r="GR621" s="20"/>
      <c r="GS621" s="20"/>
      <c r="GT621" s="20"/>
      <c r="GU621" s="20"/>
      <c r="GV621" s="20"/>
      <c r="GW621" s="20"/>
      <c r="GX621" s="20"/>
      <c r="GY621" s="20"/>
      <c r="GZ621" s="20"/>
      <c r="HA621" s="20"/>
      <c r="HB621" s="20">
        <v>152.43</v>
      </c>
      <c r="HC621" s="20"/>
      <c r="HD621" s="20"/>
      <c r="HE621" s="20"/>
      <c r="HF621" s="20">
        <v>152.43</v>
      </c>
      <c r="HG621" s="20"/>
      <c r="HH621" s="20"/>
      <c r="HI621" s="20"/>
      <c r="HJ621" s="20"/>
      <c r="HK621" s="20"/>
      <c r="HL621" s="20">
        <v>152.43</v>
      </c>
      <c r="HM621" s="20"/>
      <c r="HN621" s="20">
        <v>152.43</v>
      </c>
      <c r="HO621" s="20"/>
      <c r="HP621" s="20"/>
      <c r="HQ621" s="20"/>
      <c r="HR621" s="20"/>
      <c r="HS621" s="20"/>
      <c r="HT621" s="20"/>
      <c r="HU621" s="20"/>
      <c r="HV621" s="20"/>
      <c r="HW621" s="20"/>
      <c r="HX621" s="20">
        <v>152.43</v>
      </c>
      <c r="HY621" s="20"/>
      <c r="HZ621" s="20"/>
      <c r="IA621" s="20"/>
      <c r="IB621" s="20"/>
      <c r="IC621" s="20"/>
      <c r="ID621" s="20"/>
      <c r="IE621" s="20"/>
      <c r="IF621" s="20"/>
      <c r="IG621" s="20"/>
      <c r="IH621" s="20"/>
      <c r="II621" s="20"/>
      <c r="IJ621" s="20"/>
      <c r="IK621" s="20"/>
      <c r="IL621" s="20"/>
      <c r="IM621" s="20"/>
      <c r="IN621" s="20"/>
      <c r="IO621" s="20"/>
      <c r="IP621" s="20"/>
      <c r="IQ621" s="20"/>
      <c r="IR621" s="20"/>
      <c r="IS621" s="20"/>
      <c r="IT621" s="20"/>
      <c r="IU621" s="20"/>
    </row>
    <row r="622" spans="1:255" x14ac:dyDescent="0.2">
      <c r="A622" s="71"/>
      <c r="B622" s="72"/>
      <c r="C622" s="72" t="s">
        <v>610</v>
      </c>
      <c r="D622" s="73"/>
      <c r="E622" s="74"/>
      <c r="F622" s="75">
        <v>25.51</v>
      </c>
      <c r="G622" s="76" t="s">
        <v>78</v>
      </c>
      <c r="H622" s="75">
        <v>26.79</v>
      </c>
      <c r="I622" s="75">
        <v>80.37</v>
      </c>
      <c r="J622" s="77">
        <v>13.26</v>
      </c>
      <c r="K622" s="78">
        <v>1066</v>
      </c>
      <c r="O622" s="20"/>
      <c r="P622" s="20"/>
      <c r="Q622" s="20"/>
      <c r="R622" s="20"/>
      <c r="S622" s="20"/>
      <c r="T622" s="20">
        <v>80.37</v>
      </c>
      <c r="U622" s="20">
        <v>1066</v>
      </c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  <c r="BG622" s="20"/>
      <c r="BH622" s="20"/>
      <c r="BI622" s="20"/>
      <c r="BJ622" s="20"/>
      <c r="BK622" s="20"/>
      <c r="BL622" s="20"/>
      <c r="BM622" s="20"/>
      <c r="BN622" s="20"/>
      <c r="BO622" s="20"/>
      <c r="BP622" s="20"/>
      <c r="BQ622" s="20"/>
      <c r="BR622" s="20"/>
      <c r="BS622" s="20"/>
      <c r="BT622" s="20"/>
      <c r="BU622" s="20"/>
      <c r="BV622" s="20"/>
      <c r="BW622" s="20"/>
      <c r="BX622" s="20"/>
      <c r="BY622" s="20"/>
      <c r="BZ622" s="20"/>
      <c r="CA622" s="20"/>
      <c r="CB622" s="20"/>
      <c r="CC622" s="20"/>
      <c r="CD622" s="20"/>
      <c r="CE622" s="20"/>
      <c r="CF622" s="20"/>
      <c r="CG622" s="20"/>
      <c r="CH622" s="20"/>
      <c r="CI622" s="20"/>
      <c r="CJ622" s="20"/>
      <c r="CK622" s="20"/>
      <c r="CL622" s="20"/>
      <c r="CM622" s="20"/>
      <c r="CN622" s="20"/>
      <c r="CO622" s="20"/>
      <c r="CP622" s="20"/>
      <c r="CQ622" s="20"/>
      <c r="CR622" s="20"/>
      <c r="CS622" s="20"/>
      <c r="CT622" s="20"/>
      <c r="CU622" s="20"/>
      <c r="CV622" s="20">
        <v>1</v>
      </c>
      <c r="CW622" s="20"/>
      <c r="CX622" s="20"/>
      <c r="CY622" s="20"/>
      <c r="CZ622" s="20"/>
      <c r="DA622" s="20"/>
      <c r="DB622" s="20"/>
      <c r="DC622" s="20"/>
      <c r="DD622" s="20"/>
      <c r="DE622" s="20"/>
      <c r="DF622" s="20"/>
      <c r="DG622" s="20"/>
      <c r="DH622" s="20"/>
      <c r="DI622" s="20"/>
      <c r="DJ622" s="20"/>
      <c r="DK622" s="20"/>
      <c r="DL622" s="20"/>
      <c r="DM622" s="20"/>
      <c r="DN622" s="20"/>
      <c r="DO622" s="20"/>
      <c r="DP622" s="20"/>
      <c r="DQ622" s="20">
        <v>80.37</v>
      </c>
      <c r="DR622" s="20"/>
      <c r="DS622" s="20">
        <v>1066</v>
      </c>
      <c r="DT622" s="20"/>
      <c r="DU622" s="20"/>
      <c r="DV622" s="20"/>
      <c r="DW622" s="20"/>
      <c r="DX622" s="20"/>
      <c r="DY622" s="20"/>
      <c r="DZ622" s="20"/>
      <c r="EA622" s="20"/>
      <c r="EB622" s="20"/>
      <c r="EC622" s="20"/>
      <c r="ED622" s="20"/>
      <c r="EE622" s="20"/>
      <c r="EF622" s="20"/>
      <c r="EG622" s="20"/>
      <c r="EH622" s="20"/>
      <c r="EI622" s="20"/>
      <c r="EJ622" s="20"/>
      <c r="EK622" s="20"/>
      <c r="EL622" s="20"/>
      <c r="EM622" s="20"/>
      <c r="EN622" s="20"/>
      <c r="EO622" s="20"/>
      <c r="EP622" s="20"/>
      <c r="EQ622" s="20"/>
      <c r="ER622" s="20"/>
      <c r="ES622" s="20"/>
      <c r="ET622" s="20"/>
      <c r="EU622" s="20"/>
      <c r="EV622" s="20"/>
      <c r="EW622" s="20"/>
      <c r="EX622" s="20"/>
      <c r="EY622" s="20"/>
      <c r="EZ622" s="20"/>
      <c r="FA622" s="20"/>
      <c r="FB622" s="20"/>
      <c r="FC622" s="20"/>
      <c r="FD622" s="20"/>
      <c r="FE622" s="20"/>
      <c r="FF622" s="20"/>
      <c r="FG622" s="20"/>
      <c r="FH622" s="20"/>
      <c r="FI622" s="20"/>
      <c r="FJ622" s="20"/>
      <c r="FK622" s="20"/>
      <c r="FL622" s="20"/>
      <c r="FM622" s="20"/>
      <c r="FN622" s="20"/>
      <c r="FO622" s="20"/>
      <c r="FP622" s="20"/>
      <c r="FQ622" s="20"/>
      <c r="FR622" s="20"/>
      <c r="FS622" s="20"/>
      <c r="FT622" s="20"/>
      <c r="FU622" s="20"/>
      <c r="FV622" s="20"/>
      <c r="FW622" s="20"/>
      <c r="FX622" s="20"/>
      <c r="FY622" s="20"/>
      <c r="FZ622" s="20"/>
      <c r="GA622" s="20"/>
      <c r="GB622" s="20"/>
      <c r="GC622" s="20"/>
      <c r="GD622" s="20"/>
      <c r="GE622" s="20"/>
      <c r="GF622" s="20"/>
      <c r="GG622" s="20"/>
      <c r="GH622" s="20"/>
      <c r="GI622" s="20"/>
      <c r="GJ622" s="20">
        <v>80.37</v>
      </c>
      <c r="GK622" s="20"/>
      <c r="GL622" s="20">
        <v>80.37</v>
      </c>
      <c r="GM622" s="20"/>
      <c r="GN622" s="20"/>
      <c r="GO622" s="20"/>
      <c r="GP622" s="20"/>
      <c r="GQ622" s="20"/>
      <c r="GR622" s="20"/>
      <c r="GS622" s="20"/>
      <c r="GT622" s="20"/>
      <c r="GU622" s="20"/>
      <c r="GV622" s="20"/>
      <c r="GW622" s="20"/>
      <c r="GX622" s="20"/>
      <c r="GY622" s="20"/>
      <c r="GZ622" s="20"/>
      <c r="HA622" s="20"/>
      <c r="HB622" s="20">
        <v>80.37</v>
      </c>
      <c r="HC622" s="20"/>
      <c r="HD622" s="20"/>
      <c r="HE622" s="20"/>
      <c r="HF622" s="20">
        <v>80.37</v>
      </c>
      <c r="HG622" s="20"/>
      <c r="HH622" s="20"/>
      <c r="HI622" s="20"/>
      <c r="HJ622" s="20"/>
      <c r="HK622" s="20"/>
      <c r="HL622" s="20">
        <v>80.37</v>
      </c>
      <c r="HM622" s="20"/>
      <c r="HN622" s="20">
        <v>80.37</v>
      </c>
      <c r="HO622" s="20"/>
      <c r="HP622" s="20"/>
      <c r="HQ622" s="20"/>
      <c r="HR622" s="20"/>
      <c r="HS622" s="20"/>
      <c r="HT622" s="20"/>
      <c r="HU622" s="20"/>
      <c r="HV622" s="20"/>
      <c r="HW622" s="20"/>
      <c r="HX622" s="20"/>
      <c r="HY622" s="20"/>
      <c r="HZ622" s="20"/>
      <c r="IA622" s="20"/>
      <c r="IB622" s="20"/>
      <c r="IC622" s="20"/>
      <c r="ID622" s="20"/>
      <c r="IE622" s="20"/>
      <c r="IF622" s="20"/>
      <c r="IG622" s="20"/>
      <c r="IH622" s="20"/>
      <c r="II622" s="20"/>
      <c r="IJ622" s="20"/>
      <c r="IK622" s="20"/>
      <c r="IL622" s="20"/>
      <c r="IM622" s="20"/>
      <c r="IN622" s="20"/>
      <c r="IO622" s="20"/>
      <c r="IP622" s="20"/>
      <c r="IQ622" s="20"/>
      <c r="IR622" s="20"/>
      <c r="IS622" s="20"/>
      <c r="IT622" s="20"/>
      <c r="IU622" s="20"/>
    </row>
    <row r="623" spans="1:255" x14ac:dyDescent="0.2">
      <c r="A623" s="71"/>
      <c r="B623" s="72"/>
      <c r="C623" s="72" t="s">
        <v>611</v>
      </c>
      <c r="D623" s="73"/>
      <c r="E623" s="74"/>
      <c r="F623" s="75">
        <v>3.21</v>
      </c>
      <c r="G623" s="76" t="s">
        <v>78</v>
      </c>
      <c r="H623" s="75">
        <v>3.37</v>
      </c>
      <c r="I623" s="75">
        <v>10.11</v>
      </c>
      <c r="J623" s="77">
        <v>33.39</v>
      </c>
      <c r="K623" s="78">
        <v>338</v>
      </c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  <c r="BG623" s="20"/>
      <c r="BH623" s="20"/>
      <c r="BI623" s="20"/>
      <c r="BJ623" s="20"/>
      <c r="BK623" s="20"/>
      <c r="BL623" s="20"/>
      <c r="BM623" s="20"/>
      <c r="BN623" s="20"/>
      <c r="BO623" s="20"/>
      <c r="BP623" s="20"/>
      <c r="BQ623" s="20"/>
      <c r="BR623" s="20"/>
      <c r="BS623" s="20"/>
      <c r="BT623" s="20"/>
      <c r="BU623" s="20"/>
      <c r="BV623" s="20"/>
      <c r="BW623" s="20"/>
      <c r="BX623" s="20"/>
      <c r="BY623" s="20"/>
      <c r="BZ623" s="20"/>
      <c r="CA623" s="20"/>
      <c r="CB623" s="20"/>
      <c r="CC623" s="20"/>
      <c r="CD623" s="20"/>
      <c r="CE623" s="20"/>
      <c r="CF623" s="20"/>
      <c r="CG623" s="20"/>
      <c r="CH623" s="20"/>
      <c r="CI623" s="20"/>
      <c r="CJ623" s="20"/>
      <c r="CK623" s="20"/>
      <c r="CL623" s="20"/>
      <c r="CM623" s="20"/>
      <c r="CN623" s="20"/>
      <c r="CO623" s="20"/>
      <c r="CP623" s="20"/>
      <c r="CQ623" s="20"/>
      <c r="CR623" s="20"/>
      <c r="CS623" s="20"/>
      <c r="CT623" s="20"/>
      <c r="CU623" s="20"/>
      <c r="CV623" s="20"/>
      <c r="CW623" s="20"/>
      <c r="CX623" s="20"/>
      <c r="CY623" s="20"/>
      <c r="CZ623" s="20"/>
      <c r="DA623" s="20"/>
      <c r="DB623" s="20"/>
      <c r="DC623" s="20"/>
      <c r="DD623" s="20"/>
      <c r="DE623" s="20"/>
      <c r="DF623" s="20"/>
      <c r="DG623" s="20"/>
      <c r="DH623" s="20"/>
      <c r="DI623" s="20"/>
      <c r="DJ623" s="20"/>
      <c r="DK623" s="20"/>
      <c r="DL623" s="20"/>
      <c r="DM623" s="20"/>
      <c r="DN623" s="20"/>
      <c r="DO623" s="20"/>
      <c r="DP623" s="20"/>
      <c r="DQ623" s="20"/>
      <c r="DR623" s="20"/>
      <c r="DS623" s="20"/>
      <c r="DT623" s="20"/>
      <c r="DU623" s="20"/>
      <c r="DV623" s="20"/>
      <c r="DW623" s="20"/>
      <c r="DX623" s="20"/>
      <c r="DY623" s="20"/>
      <c r="DZ623" s="20"/>
      <c r="EA623" s="20"/>
      <c r="EB623" s="20"/>
      <c r="EC623" s="20"/>
      <c r="ED623" s="20"/>
      <c r="EE623" s="20"/>
      <c r="EF623" s="20"/>
      <c r="EG623" s="20"/>
      <c r="EH623" s="20"/>
      <c r="EI623" s="20"/>
      <c r="EJ623" s="20"/>
      <c r="EK623" s="20"/>
      <c r="EL623" s="20"/>
      <c r="EM623" s="20"/>
      <c r="EN623" s="20"/>
      <c r="EO623" s="20"/>
      <c r="EP623" s="20"/>
      <c r="EQ623" s="20"/>
      <c r="ER623" s="20"/>
      <c r="ES623" s="20"/>
      <c r="ET623" s="20"/>
      <c r="EU623" s="20"/>
      <c r="EV623" s="20"/>
      <c r="EW623" s="20"/>
      <c r="EX623" s="20"/>
      <c r="EY623" s="20"/>
      <c r="EZ623" s="20"/>
      <c r="FA623" s="20"/>
      <c r="FB623" s="20"/>
      <c r="FC623" s="20"/>
      <c r="FD623" s="20"/>
      <c r="FE623" s="20"/>
      <c r="FF623" s="20"/>
      <c r="FG623" s="20"/>
      <c r="FH623" s="20"/>
      <c r="FI623" s="20"/>
      <c r="FJ623" s="20"/>
      <c r="FK623" s="20"/>
      <c r="FL623" s="20"/>
      <c r="FM623" s="20"/>
      <c r="FN623" s="20"/>
      <c r="FO623" s="20"/>
      <c r="FP623" s="20"/>
      <c r="FQ623" s="20"/>
      <c r="FR623" s="20"/>
      <c r="FS623" s="20"/>
      <c r="FT623" s="20"/>
      <c r="FU623" s="20"/>
      <c r="FV623" s="20"/>
      <c r="FW623" s="20"/>
      <c r="FX623" s="20"/>
      <c r="FY623" s="20"/>
      <c r="FZ623" s="20"/>
      <c r="GA623" s="20"/>
      <c r="GB623" s="20"/>
      <c r="GC623" s="20"/>
      <c r="GD623" s="20"/>
      <c r="GE623" s="20"/>
      <c r="GF623" s="20"/>
      <c r="GG623" s="20"/>
      <c r="GH623" s="20"/>
      <c r="GI623" s="20"/>
      <c r="GJ623" s="20"/>
      <c r="GK623" s="20"/>
      <c r="GL623" s="20"/>
      <c r="GM623" s="20">
        <v>10.11</v>
      </c>
      <c r="GN623" s="20"/>
      <c r="GO623" s="20"/>
      <c r="GP623" s="20"/>
      <c r="GQ623" s="20"/>
      <c r="GR623" s="20"/>
      <c r="GS623" s="20"/>
      <c r="GT623" s="20"/>
      <c r="GU623" s="20"/>
      <c r="GV623" s="20"/>
      <c r="GW623" s="20"/>
      <c r="GX623" s="20"/>
      <c r="GY623" s="20"/>
      <c r="GZ623" s="20"/>
      <c r="HA623" s="20"/>
      <c r="HB623" s="20"/>
      <c r="HC623" s="20"/>
      <c r="HD623" s="20"/>
      <c r="HE623" s="20"/>
      <c r="HF623" s="20"/>
      <c r="HG623" s="20"/>
      <c r="HH623" s="20"/>
      <c r="HI623" s="20"/>
      <c r="HJ623" s="20"/>
      <c r="HK623" s="20"/>
      <c r="HL623" s="20"/>
      <c r="HM623" s="20"/>
      <c r="HN623" s="20"/>
      <c r="HO623" s="20"/>
      <c r="HP623" s="20"/>
      <c r="HQ623" s="20"/>
      <c r="HR623" s="20"/>
      <c r="HS623" s="20"/>
      <c r="HT623" s="20"/>
      <c r="HU623" s="20"/>
      <c r="HV623" s="20"/>
      <c r="HW623" s="20"/>
      <c r="HX623" s="20">
        <v>10.11</v>
      </c>
      <c r="HY623" s="20"/>
      <c r="HZ623" s="20"/>
      <c r="IA623" s="20"/>
      <c r="IB623" s="20"/>
      <c r="IC623" s="20"/>
      <c r="ID623" s="20"/>
      <c r="IE623" s="20"/>
      <c r="IF623" s="20"/>
      <c r="IG623" s="20"/>
      <c r="IH623" s="20"/>
      <c r="II623" s="20"/>
      <c r="IJ623" s="20"/>
      <c r="IK623" s="20"/>
      <c r="IL623" s="20"/>
      <c r="IM623" s="20"/>
      <c r="IN623" s="20"/>
      <c r="IO623" s="20"/>
      <c r="IP623" s="20"/>
      <c r="IQ623" s="20"/>
      <c r="IR623" s="20"/>
      <c r="IS623" s="20"/>
      <c r="IT623" s="20"/>
      <c r="IU623" s="20"/>
    </row>
    <row r="624" spans="1:255" x14ac:dyDescent="0.2">
      <c r="A624" s="71"/>
      <c r="B624" s="72"/>
      <c r="C624" s="72" t="s">
        <v>612</v>
      </c>
      <c r="D624" s="73"/>
      <c r="E624" s="74"/>
      <c r="F624" s="75">
        <v>40.18</v>
      </c>
      <c r="G624" s="76"/>
      <c r="H624" s="75">
        <v>40.18</v>
      </c>
      <c r="I624" s="75">
        <v>120.54</v>
      </c>
      <c r="J624" s="77">
        <v>9.11</v>
      </c>
      <c r="K624" s="78">
        <v>1098</v>
      </c>
      <c r="O624" s="20"/>
      <c r="P624" s="20"/>
      <c r="Q624" s="20"/>
      <c r="R624" s="20"/>
      <c r="S624" s="20"/>
      <c r="T624" s="20">
        <v>120.54</v>
      </c>
      <c r="U624" s="20">
        <v>1098</v>
      </c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  <c r="BG624" s="20"/>
      <c r="BH624" s="20"/>
      <c r="BI624" s="20"/>
      <c r="BJ624" s="20"/>
      <c r="BK624" s="20"/>
      <c r="BL624" s="20"/>
      <c r="BM624" s="20"/>
      <c r="BN624" s="20"/>
      <c r="BO624" s="20"/>
      <c r="BP624" s="20"/>
      <c r="BQ624" s="20"/>
      <c r="BR624" s="20"/>
      <c r="BS624" s="20"/>
      <c r="BT624" s="20"/>
      <c r="BU624" s="20"/>
      <c r="BV624" s="20"/>
      <c r="BW624" s="20"/>
      <c r="BX624" s="20"/>
      <c r="BY624" s="20"/>
      <c r="BZ624" s="20"/>
      <c r="CA624" s="20"/>
      <c r="CB624" s="20"/>
      <c r="CC624" s="20"/>
      <c r="CD624" s="20"/>
      <c r="CE624" s="20"/>
      <c r="CF624" s="20"/>
      <c r="CG624" s="20"/>
      <c r="CH624" s="20"/>
      <c r="CI624" s="20"/>
      <c r="CJ624" s="20"/>
      <c r="CK624" s="20"/>
      <c r="CL624" s="20"/>
      <c r="CM624" s="20"/>
      <c r="CN624" s="20"/>
      <c r="CO624" s="20"/>
      <c r="CP624" s="20"/>
      <c r="CQ624" s="20"/>
      <c r="CR624" s="20"/>
      <c r="CS624" s="20"/>
      <c r="CT624" s="20"/>
      <c r="CU624" s="20"/>
      <c r="CV624" s="20">
        <v>1</v>
      </c>
      <c r="CW624" s="20"/>
      <c r="CX624" s="20"/>
      <c r="CY624" s="20"/>
      <c r="CZ624" s="20"/>
      <c r="DA624" s="20"/>
      <c r="DB624" s="20"/>
      <c r="DC624" s="20"/>
      <c r="DD624" s="20"/>
      <c r="DE624" s="20"/>
      <c r="DF624" s="20"/>
      <c r="DG624" s="20"/>
      <c r="DH624" s="20"/>
      <c r="DI624" s="20"/>
      <c r="DJ624" s="20"/>
      <c r="DK624" s="20">
        <v>120.54</v>
      </c>
      <c r="DL624" s="20"/>
      <c r="DM624" s="20">
        <v>1098</v>
      </c>
      <c r="DN624" s="20"/>
      <c r="DO624" s="20"/>
      <c r="DP624" s="20"/>
      <c r="DQ624" s="20"/>
      <c r="DR624" s="20"/>
      <c r="DS624" s="20"/>
      <c r="DT624" s="20"/>
      <c r="DU624" s="20"/>
      <c r="DV624" s="20"/>
      <c r="DW624" s="20"/>
      <c r="DX624" s="20"/>
      <c r="DY624" s="20"/>
      <c r="DZ624" s="20"/>
      <c r="EA624" s="20"/>
      <c r="EB624" s="20"/>
      <c r="EC624" s="20"/>
      <c r="ED624" s="20"/>
      <c r="EE624" s="20"/>
      <c r="EF624" s="20"/>
      <c r="EG624" s="20"/>
      <c r="EH624" s="20"/>
      <c r="EI624" s="20"/>
      <c r="EJ624" s="20"/>
      <c r="EK624" s="20"/>
      <c r="EL624" s="20"/>
      <c r="EM624" s="20"/>
      <c r="EN624" s="20"/>
      <c r="EO624" s="20"/>
      <c r="EP624" s="20"/>
      <c r="EQ624" s="20"/>
      <c r="ER624" s="20"/>
      <c r="ES624" s="20"/>
      <c r="ET624" s="20"/>
      <c r="EU624" s="20"/>
      <c r="EV624" s="20"/>
      <c r="EW624" s="20"/>
      <c r="EX624" s="20"/>
      <c r="EY624" s="20"/>
      <c r="EZ624" s="20"/>
      <c r="FA624" s="20"/>
      <c r="FB624" s="20"/>
      <c r="FC624" s="20"/>
      <c r="FD624" s="20"/>
      <c r="FE624" s="20"/>
      <c r="FF624" s="20"/>
      <c r="FG624" s="20"/>
      <c r="FH624" s="20"/>
      <c r="FI624" s="20"/>
      <c r="FJ624" s="20"/>
      <c r="FK624" s="20"/>
      <c r="FL624" s="20"/>
      <c r="FM624" s="20"/>
      <c r="FN624" s="20"/>
      <c r="FO624" s="20"/>
      <c r="FP624" s="20"/>
      <c r="FQ624" s="20"/>
      <c r="FR624" s="20"/>
      <c r="FS624" s="20"/>
      <c r="FT624" s="20"/>
      <c r="FU624" s="20"/>
      <c r="FV624" s="20"/>
      <c r="FW624" s="20"/>
      <c r="FX624" s="20"/>
      <c r="FY624" s="20"/>
      <c r="FZ624" s="20"/>
      <c r="GA624" s="20"/>
      <c r="GB624" s="20"/>
      <c r="GC624" s="20"/>
      <c r="GD624" s="20"/>
      <c r="GE624" s="20"/>
      <c r="GF624" s="20"/>
      <c r="GG624" s="20"/>
      <c r="GH624" s="20"/>
      <c r="GI624" s="20"/>
      <c r="GJ624" s="20">
        <v>120.54</v>
      </c>
      <c r="GK624" s="20"/>
      <c r="GL624" s="20"/>
      <c r="GM624" s="20"/>
      <c r="GN624" s="20">
        <v>120.54</v>
      </c>
      <c r="GO624" s="20"/>
      <c r="GP624" s="20">
        <v>120.54</v>
      </c>
      <c r="GQ624" s="20">
        <v>120.54</v>
      </c>
      <c r="GR624" s="20"/>
      <c r="GS624" s="20">
        <v>120.54</v>
      </c>
      <c r="GT624" s="20"/>
      <c r="GU624" s="20"/>
      <c r="GV624" s="20"/>
      <c r="GW624" s="20">
        <v>0</v>
      </c>
      <c r="GX624" s="20">
        <v>0</v>
      </c>
      <c r="GY624" s="20"/>
      <c r="GZ624" s="20"/>
      <c r="HA624" s="20"/>
      <c r="HB624" s="20">
        <v>120.54</v>
      </c>
      <c r="HC624" s="20"/>
      <c r="HD624" s="20"/>
      <c r="HE624" s="20"/>
      <c r="HF624" s="20">
        <v>120.54</v>
      </c>
      <c r="HG624" s="20"/>
      <c r="HH624" s="20"/>
      <c r="HI624" s="20"/>
      <c r="HJ624" s="20"/>
      <c r="HK624" s="20"/>
      <c r="HL624" s="20">
        <v>120.54</v>
      </c>
      <c r="HM624" s="20"/>
      <c r="HN624" s="20">
        <v>120.54</v>
      </c>
      <c r="HO624" s="20"/>
      <c r="HP624" s="20"/>
      <c r="HQ624" s="20"/>
      <c r="HR624" s="20"/>
      <c r="HS624" s="20"/>
      <c r="HT624" s="20"/>
      <c r="HU624" s="20"/>
      <c r="HV624" s="20"/>
      <c r="HW624" s="20"/>
      <c r="HX624" s="20"/>
      <c r="HY624" s="20"/>
      <c r="HZ624" s="20"/>
      <c r="IA624" s="20"/>
      <c r="IB624" s="20"/>
      <c r="IC624" s="20"/>
      <c r="ID624" s="20"/>
      <c r="IE624" s="20"/>
      <c r="IF624" s="20"/>
      <c r="IG624" s="20"/>
      <c r="IH624" s="20"/>
      <c r="II624" s="20"/>
      <c r="IJ624" s="20"/>
      <c r="IK624" s="20"/>
      <c r="IL624" s="20"/>
      <c r="IM624" s="20"/>
      <c r="IN624" s="20"/>
      <c r="IO624" s="20"/>
      <c r="IP624" s="20"/>
      <c r="IQ624" s="20"/>
      <c r="IR624" s="20"/>
      <c r="IS624" s="20"/>
      <c r="IT624" s="20"/>
      <c r="IU624" s="20"/>
    </row>
    <row r="625" spans="1:255" x14ac:dyDescent="0.2">
      <c r="A625" s="79"/>
      <c r="B625" s="80"/>
      <c r="C625" s="80" t="s">
        <v>613</v>
      </c>
      <c r="D625" s="81"/>
      <c r="E625" s="82">
        <v>121</v>
      </c>
      <c r="F625" s="83" t="s">
        <v>614</v>
      </c>
      <c r="G625" s="84"/>
      <c r="H625" s="85">
        <v>65.56</v>
      </c>
      <c r="I625" s="85">
        <v>196.67</v>
      </c>
      <c r="J625" s="87">
        <v>1.21</v>
      </c>
      <c r="K625" s="86">
        <v>6568</v>
      </c>
      <c r="O625" s="20"/>
      <c r="P625" s="20"/>
      <c r="Q625" s="20"/>
      <c r="R625" s="20"/>
      <c r="S625" s="20"/>
      <c r="T625" s="20">
        <v>196.67</v>
      </c>
      <c r="U625" s="20">
        <v>6568</v>
      </c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  <c r="BG625" s="20"/>
      <c r="BH625" s="20"/>
      <c r="BI625" s="20"/>
      <c r="BJ625" s="20"/>
      <c r="BK625" s="20"/>
      <c r="BL625" s="20"/>
      <c r="BM625" s="20"/>
      <c r="BN625" s="20"/>
      <c r="BO625" s="20"/>
      <c r="BP625" s="20"/>
      <c r="BQ625" s="20"/>
      <c r="BR625" s="20"/>
      <c r="BS625" s="20"/>
      <c r="BT625" s="20"/>
      <c r="BU625" s="20"/>
      <c r="BV625" s="20"/>
      <c r="BW625" s="20"/>
      <c r="BX625" s="20"/>
      <c r="BY625" s="20"/>
      <c r="BZ625" s="20"/>
      <c r="CA625" s="20"/>
      <c r="CB625" s="20"/>
      <c r="CC625" s="20"/>
      <c r="CD625" s="20"/>
      <c r="CE625" s="20"/>
      <c r="CF625" s="20"/>
      <c r="CG625" s="20"/>
      <c r="CH625" s="20"/>
      <c r="CI625" s="20"/>
      <c r="CJ625" s="20"/>
      <c r="CK625" s="20"/>
      <c r="CL625" s="20"/>
      <c r="CM625" s="20"/>
      <c r="CN625" s="20"/>
      <c r="CO625" s="20"/>
      <c r="CP625" s="20"/>
      <c r="CQ625" s="20"/>
      <c r="CR625" s="20"/>
      <c r="CS625" s="20"/>
      <c r="CT625" s="20"/>
      <c r="CU625" s="20"/>
      <c r="CV625" s="20">
        <v>1</v>
      </c>
      <c r="CW625" s="20"/>
      <c r="CX625" s="20"/>
      <c r="CY625" s="20"/>
      <c r="CZ625" s="20"/>
      <c r="DA625" s="20"/>
      <c r="DB625" s="20"/>
      <c r="DC625" s="20"/>
      <c r="DD625" s="20"/>
      <c r="DE625" s="20"/>
      <c r="DF625" s="20"/>
      <c r="DG625" s="20"/>
      <c r="DH625" s="20"/>
      <c r="DI625" s="20"/>
      <c r="DJ625" s="20"/>
      <c r="DK625" s="20"/>
      <c r="DL625" s="20"/>
      <c r="DM625" s="20"/>
      <c r="DN625" s="20"/>
      <c r="DO625" s="20"/>
      <c r="DP625" s="20"/>
      <c r="DQ625" s="20">
        <v>196.67</v>
      </c>
      <c r="DR625" s="20"/>
      <c r="DS625" s="20">
        <v>6568</v>
      </c>
      <c r="DT625" s="20"/>
      <c r="DU625" s="20"/>
      <c r="DV625" s="20"/>
      <c r="DW625" s="20"/>
      <c r="DX625" s="20"/>
      <c r="DY625" s="20"/>
      <c r="DZ625" s="20"/>
      <c r="EA625" s="20"/>
      <c r="EB625" s="20"/>
      <c r="EC625" s="20"/>
      <c r="ED625" s="20"/>
      <c r="EE625" s="20"/>
      <c r="EF625" s="20"/>
      <c r="EG625" s="20"/>
      <c r="EH625" s="20"/>
      <c r="EI625" s="20"/>
      <c r="EJ625" s="20"/>
      <c r="EK625" s="20"/>
      <c r="EL625" s="20"/>
      <c r="EM625" s="20"/>
      <c r="EN625" s="20"/>
      <c r="EO625" s="20"/>
      <c r="EP625" s="20"/>
      <c r="EQ625" s="20"/>
      <c r="ER625" s="20"/>
      <c r="ES625" s="20"/>
      <c r="ET625" s="20"/>
      <c r="EU625" s="20"/>
      <c r="EV625" s="20"/>
      <c r="EW625" s="20"/>
      <c r="EX625" s="20"/>
      <c r="EY625" s="20"/>
      <c r="EZ625" s="20"/>
      <c r="FA625" s="20"/>
      <c r="FB625" s="20"/>
      <c r="FC625" s="20"/>
      <c r="FD625" s="20"/>
      <c r="FE625" s="20"/>
      <c r="FF625" s="20"/>
      <c r="FG625" s="20"/>
      <c r="FH625" s="20"/>
      <c r="FI625" s="20"/>
      <c r="FJ625" s="20"/>
      <c r="FK625" s="20"/>
      <c r="FL625" s="20"/>
      <c r="FM625" s="20"/>
      <c r="FN625" s="20"/>
      <c r="FO625" s="20"/>
      <c r="FP625" s="20"/>
      <c r="FQ625" s="20"/>
      <c r="FR625" s="20"/>
      <c r="FS625" s="20"/>
      <c r="FT625" s="20"/>
      <c r="FU625" s="20"/>
      <c r="FV625" s="20"/>
      <c r="FW625" s="20"/>
      <c r="FX625" s="20"/>
      <c r="FY625" s="20"/>
      <c r="FZ625" s="20"/>
      <c r="GA625" s="20"/>
      <c r="GB625" s="20"/>
      <c r="GC625" s="20"/>
      <c r="GD625" s="20"/>
      <c r="GE625" s="20"/>
      <c r="GF625" s="20"/>
      <c r="GG625" s="20"/>
      <c r="GH625" s="20"/>
      <c r="GI625" s="20"/>
      <c r="GJ625" s="20"/>
      <c r="GK625" s="20"/>
      <c r="GL625" s="20"/>
      <c r="GM625" s="20"/>
      <c r="GN625" s="20"/>
      <c r="GO625" s="20"/>
      <c r="GP625" s="20"/>
      <c r="GQ625" s="20"/>
      <c r="GR625" s="20"/>
      <c r="GS625" s="20"/>
      <c r="GT625" s="20"/>
      <c r="GU625" s="20"/>
      <c r="GV625" s="20"/>
      <c r="GW625" s="20"/>
      <c r="GX625" s="20"/>
      <c r="GY625" s="20">
        <v>196.67</v>
      </c>
      <c r="GZ625" s="20"/>
      <c r="HA625" s="20"/>
      <c r="HB625" s="20">
        <v>196.67</v>
      </c>
      <c r="HC625" s="20"/>
      <c r="HD625" s="20"/>
      <c r="HE625" s="20"/>
      <c r="HF625" s="20">
        <v>196.67</v>
      </c>
      <c r="HG625" s="20"/>
      <c r="HH625" s="20"/>
      <c r="HI625" s="20"/>
      <c r="HJ625" s="20"/>
      <c r="HK625" s="20"/>
      <c r="HL625" s="20">
        <v>196.67</v>
      </c>
      <c r="HM625" s="20"/>
      <c r="HN625" s="20">
        <v>196.67</v>
      </c>
      <c r="HO625" s="20"/>
      <c r="HP625" s="20"/>
      <c r="HQ625" s="20"/>
      <c r="HR625" s="20"/>
      <c r="HS625" s="20"/>
      <c r="HT625" s="20"/>
      <c r="HU625" s="20"/>
      <c r="HV625" s="20"/>
      <c r="HW625" s="20"/>
      <c r="HX625" s="20"/>
      <c r="HY625" s="20"/>
      <c r="HZ625" s="20"/>
      <c r="IA625" s="20"/>
      <c r="IB625" s="20"/>
      <c r="IC625" s="20"/>
      <c r="ID625" s="20"/>
      <c r="IE625" s="20"/>
      <c r="IF625" s="20"/>
      <c r="IG625" s="20"/>
      <c r="IH625" s="20"/>
      <c r="II625" s="20"/>
      <c r="IJ625" s="20"/>
      <c r="IK625" s="20"/>
      <c r="IL625" s="20"/>
      <c r="IM625" s="20"/>
      <c r="IN625" s="20"/>
      <c r="IO625" s="20"/>
      <c r="IP625" s="20"/>
      <c r="IQ625" s="20"/>
      <c r="IR625" s="20"/>
      <c r="IS625" s="20"/>
      <c r="IT625" s="20"/>
      <c r="IU625" s="20"/>
    </row>
    <row r="626" spans="1:255" x14ac:dyDescent="0.2">
      <c r="A626" s="79"/>
      <c r="B626" s="80"/>
      <c r="C626" s="80" t="s">
        <v>615</v>
      </c>
      <c r="D626" s="81"/>
      <c r="E626" s="82">
        <v>72</v>
      </c>
      <c r="F626" s="83" t="s">
        <v>614</v>
      </c>
      <c r="G626" s="84"/>
      <c r="H626" s="85">
        <v>39.01</v>
      </c>
      <c r="I626" s="85">
        <v>117.03</v>
      </c>
      <c r="J626" s="87">
        <v>0.72</v>
      </c>
      <c r="K626" s="86">
        <v>3908</v>
      </c>
      <c r="O626" s="20"/>
      <c r="P626" s="20"/>
      <c r="Q626" s="20"/>
      <c r="R626" s="20"/>
      <c r="S626" s="20"/>
      <c r="T626" s="20">
        <v>117.03</v>
      </c>
      <c r="U626" s="20">
        <v>3908</v>
      </c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  <c r="BC626" s="20"/>
      <c r="BD626" s="20"/>
      <c r="BE626" s="20"/>
      <c r="BF626" s="20"/>
      <c r="BG626" s="20"/>
      <c r="BH626" s="20"/>
      <c r="BI626" s="20"/>
      <c r="BJ626" s="20"/>
      <c r="BK626" s="20"/>
      <c r="BL626" s="20"/>
      <c r="BM626" s="20"/>
      <c r="BN626" s="20"/>
      <c r="BO626" s="20"/>
      <c r="BP626" s="20"/>
      <c r="BQ626" s="20"/>
      <c r="BR626" s="20"/>
      <c r="BS626" s="20"/>
      <c r="BT626" s="20"/>
      <c r="BU626" s="20"/>
      <c r="BV626" s="20"/>
      <c r="BW626" s="20"/>
      <c r="BX626" s="20"/>
      <c r="BY626" s="20"/>
      <c r="BZ626" s="20"/>
      <c r="CA626" s="20"/>
      <c r="CB626" s="20"/>
      <c r="CC626" s="20"/>
      <c r="CD626" s="20"/>
      <c r="CE626" s="20"/>
      <c r="CF626" s="20"/>
      <c r="CG626" s="20"/>
      <c r="CH626" s="20"/>
      <c r="CI626" s="20"/>
      <c r="CJ626" s="20"/>
      <c r="CK626" s="20"/>
      <c r="CL626" s="20"/>
      <c r="CM626" s="20"/>
      <c r="CN626" s="20"/>
      <c r="CO626" s="20"/>
      <c r="CP626" s="20"/>
      <c r="CQ626" s="20"/>
      <c r="CR626" s="20"/>
      <c r="CS626" s="20"/>
      <c r="CT626" s="20"/>
      <c r="CU626" s="20"/>
      <c r="CV626" s="20">
        <v>1</v>
      </c>
      <c r="CW626" s="20"/>
      <c r="CX626" s="20"/>
      <c r="CY626" s="20"/>
      <c r="CZ626" s="20"/>
      <c r="DA626" s="20"/>
      <c r="DB626" s="20"/>
      <c r="DC626" s="20"/>
      <c r="DD626" s="20"/>
      <c r="DE626" s="20"/>
      <c r="DF626" s="20"/>
      <c r="DG626" s="20"/>
      <c r="DH626" s="20"/>
      <c r="DI626" s="20"/>
      <c r="DJ626" s="20"/>
      <c r="DK626" s="20"/>
      <c r="DL626" s="20"/>
      <c r="DM626" s="20"/>
      <c r="DN626" s="20"/>
      <c r="DO626" s="20"/>
      <c r="DP626" s="20"/>
      <c r="DQ626" s="20">
        <v>117.03</v>
      </c>
      <c r="DR626" s="20"/>
      <c r="DS626" s="20">
        <v>3908</v>
      </c>
      <c r="DT626" s="20"/>
      <c r="DU626" s="20"/>
      <c r="DV626" s="20"/>
      <c r="DW626" s="20"/>
      <c r="DX626" s="20"/>
      <c r="DY626" s="20"/>
      <c r="DZ626" s="20"/>
      <c r="EA626" s="20"/>
      <c r="EB626" s="20"/>
      <c r="EC626" s="20"/>
      <c r="ED626" s="20"/>
      <c r="EE626" s="20"/>
      <c r="EF626" s="20"/>
      <c r="EG626" s="20"/>
      <c r="EH626" s="20"/>
      <c r="EI626" s="20"/>
      <c r="EJ626" s="20"/>
      <c r="EK626" s="20"/>
      <c r="EL626" s="20"/>
      <c r="EM626" s="20"/>
      <c r="EN626" s="20"/>
      <c r="EO626" s="20"/>
      <c r="EP626" s="20"/>
      <c r="EQ626" s="20"/>
      <c r="ER626" s="20"/>
      <c r="ES626" s="20"/>
      <c r="ET626" s="20"/>
      <c r="EU626" s="20"/>
      <c r="EV626" s="20"/>
      <c r="EW626" s="20"/>
      <c r="EX626" s="20"/>
      <c r="EY626" s="20"/>
      <c r="EZ626" s="20"/>
      <c r="FA626" s="20"/>
      <c r="FB626" s="20"/>
      <c r="FC626" s="20"/>
      <c r="FD626" s="20"/>
      <c r="FE626" s="20"/>
      <c r="FF626" s="20"/>
      <c r="FG626" s="20"/>
      <c r="FH626" s="20"/>
      <c r="FI626" s="20"/>
      <c r="FJ626" s="20"/>
      <c r="FK626" s="20"/>
      <c r="FL626" s="20"/>
      <c r="FM626" s="20"/>
      <c r="FN626" s="20"/>
      <c r="FO626" s="20"/>
      <c r="FP626" s="20"/>
      <c r="FQ626" s="20"/>
      <c r="FR626" s="20"/>
      <c r="FS626" s="20"/>
      <c r="FT626" s="20"/>
      <c r="FU626" s="20"/>
      <c r="FV626" s="20"/>
      <c r="FW626" s="20"/>
      <c r="FX626" s="20"/>
      <c r="FY626" s="20"/>
      <c r="FZ626" s="20"/>
      <c r="GA626" s="20"/>
      <c r="GB626" s="20"/>
      <c r="GC626" s="20"/>
      <c r="GD626" s="20"/>
      <c r="GE626" s="20"/>
      <c r="GF626" s="20"/>
      <c r="GG626" s="20"/>
      <c r="GH626" s="20"/>
      <c r="GI626" s="20"/>
      <c r="GJ626" s="20"/>
      <c r="GK626" s="20"/>
      <c r="GL626" s="20"/>
      <c r="GM626" s="20"/>
      <c r="GN626" s="20"/>
      <c r="GO626" s="20"/>
      <c r="GP626" s="20"/>
      <c r="GQ626" s="20"/>
      <c r="GR626" s="20"/>
      <c r="GS626" s="20"/>
      <c r="GT626" s="20"/>
      <c r="GU626" s="20"/>
      <c r="GV626" s="20"/>
      <c r="GW626" s="20"/>
      <c r="GX626" s="20"/>
      <c r="GY626" s="20"/>
      <c r="GZ626" s="20">
        <v>117.03</v>
      </c>
      <c r="HA626" s="20"/>
      <c r="HB626" s="20">
        <v>117.03</v>
      </c>
      <c r="HC626" s="20"/>
      <c r="HD626" s="20"/>
      <c r="HE626" s="20"/>
      <c r="HF626" s="20">
        <v>117.03</v>
      </c>
      <c r="HG626" s="20"/>
      <c r="HH626" s="20"/>
      <c r="HI626" s="20"/>
      <c r="HJ626" s="20"/>
      <c r="HK626" s="20"/>
      <c r="HL626" s="20">
        <v>117.03</v>
      </c>
      <c r="HM626" s="20"/>
      <c r="HN626" s="20">
        <v>117.03</v>
      </c>
      <c r="HO626" s="20"/>
      <c r="HP626" s="20"/>
      <c r="HQ626" s="20"/>
      <c r="HR626" s="20"/>
      <c r="HS626" s="20"/>
      <c r="HT626" s="20"/>
      <c r="HU626" s="20"/>
      <c r="HV626" s="20"/>
      <c r="HW626" s="20"/>
      <c r="HX626" s="20"/>
      <c r="HY626" s="20"/>
      <c r="HZ626" s="20"/>
      <c r="IA626" s="20"/>
      <c r="IB626" s="20"/>
      <c r="IC626" s="20"/>
      <c r="ID626" s="20"/>
      <c r="IE626" s="20"/>
      <c r="IF626" s="20"/>
      <c r="IG626" s="20"/>
      <c r="IH626" s="20"/>
      <c r="II626" s="20"/>
      <c r="IJ626" s="20"/>
      <c r="IK626" s="20"/>
      <c r="IL626" s="20"/>
      <c r="IM626" s="20"/>
      <c r="IN626" s="20"/>
      <c r="IO626" s="20"/>
      <c r="IP626" s="20"/>
      <c r="IQ626" s="20"/>
      <c r="IR626" s="20"/>
      <c r="IS626" s="20"/>
      <c r="IT626" s="20"/>
      <c r="IU626" s="20"/>
    </row>
    <row r="627" spans="1:255" x14ac:dyDescent="0.2">
      <c r="A627" s="71"/>
      <c r="B627" s="72"/>
      <c r="C627" s="72" t="s">
        <v>616</v>
      </c>
      <c r="D627" s="73" t="s">
        <v>617</v>
      </c>
      <c r="E627" s="74">
        <v>5.03</v>
      </c>
      <c r="F627" s="75"/>
      <c r="G627" s="76" t="s">
        <v>78</v>
      </c>
      <c r="H627" s="75">
        <v>5.28</v>
      </c>
      <c r="I627" s="88">
        <v>15.8445</v>
      </c>
      <c r="J627" s="77"/>
      <c r="K627" s="78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  <c r="BC627" s="20"/>
      <c r="BD627" s="20"/>
      <c r="BE627" s="20"/>
      <c r="BF627" s="20"/>
      <c r="BG627" s="20"/>
      <c r="BH627" s="20"/>
      <c r="BI627" s="20"/>
      <c r="BJ627" s="20"/>
      <c r="BK627" s="20"/>
      <c r="BL627" s="20"/>
      <c r="BM627" s="20"/>
      <c r="BN627" s="20"/>
      <c r="BO627" s="20"/>
      <c r="BP627" s="20"/>
      <c r="BQ627" s="20"/>
      <c r="BR627" s="20"/>
      <c r="BS627" s="20"/>
      <c r="BT627" s="20"/>
      <c r="BU627" s="20"/>
      <c r="BV627" s="20"/>
      <c r="BW627" s="20"/>
      <c r="BX627" s="20"/>
      <c r="BY627" s="20"/>
      <c r="BZ627" s="20"/>
      <c r="CA627" s="20"/>
      <c r="CB627" s="20"/>
      <c r="CC627" s="20"/>
      <c r="CD627" s="20"/>
      <c r="CE627" s="20"/>
      <c r="CF627" s="20"/>
      <c r="CG627" s="20"/>
      <c r="CH627" s="20"/>
      <c r="CI627" s="20"/>
      <c r="CJ627" s="20"/>
      <c r="CK627" s="20"/>
      <c r="CL627" s="20"/>
      <c r="CM627" s="20"/>
      <c r="CN627" s="20"/>
      <c r="CO627" s="20"/>
      <c r="CP627" s="20"/>
      <c r="CQ627" s="20"/>
      <c r="CR627" s="20"/>
      <c r="CS627" s="20"/>
      <c r="CT627" s="20"/>
      <c r="CU627" s="20"/>
      <c r="CV627" s="20"/>
      <c r="CW627" s="20"/>
      <c r="CX627" s="20"/>
      <c r="CY627" s="20"/>
      <c r="CZ627" s="20"/>
      <c r="DA627" s="20"/>
      <c r="DB627" s="20"/>
      <c r="DC627" s="20"/>
      <c r="DD627" s="20"/>
      <c r="DE627" s="20"/>
      <c r="DF627" s="20"/>
      <c r="DG627" s="20"/>
      <c r="DH627" s="20"/>
      <c r="DI627" s="20"/>
      <c r="DJ627" s="20"/>
      <c r="DK627" s="20"/>
      <c r="DL627" s="20"/>
      <c r="DM627" s="20"/>
      <c r="DN627" s="20"/>
      <c r="DO627" s="20"/>
      <c r="DP627" s="20"/>
      <c r="DQ627" s="20"/>
      <c r="DR627" s="20"/>
      <c r="DS627" s="20"/>
      <c r="DT627" s="20"/>
      <c r="DU627" s="20"/>
      <c r="DV627" s="20"/>
      <c r="DW627" s="20"/>
      <c r="DX627" s="20"/>
      <c r="DY627" s="20"/>
      <c r="DZ627" s="20"/>
      <c r="EA627" s="20"/>
      <c r="EB627" s="20"/>
      <c r="EC627" s="20"/>
      <c r="ED627" s="20"/>
      <c r="EE627" s="20"/>
      <c r="EF627" s="20"/>
      <c r="EG627" s="20"/>
      <c r="EH627" s="20"/>
      <c r="EI627" s="20"/>
      <c r="EJ627" s="20"/>
      <c r="EK627" s="20"/>
      <c r="EL627" s="20"/>
      <c r="EM627" s="20"/>
      <c r="EN627" s="20"/>
      <c r="EO627" s="20"/>
      <c r="EP627" s="20"/>
      <c r="EQ627" s="20"/>
      <c r="ER627" s="20"/>
      <c r="ES627" s="20"/>
      <c r="ET627" s="20"/>
      <c r="EU627" s="20"/>
      <c r="EV627" s="20"/>
      <c r="EW627" s="20"/>
      <c r="EX627" s="20"/>
      <c r="EY627" s="20"/>
      <c r="EZ627" s="20"/>
      <c r="FA627" s="20"/>
      <c r="FB627" s="20"/>
      <c r="FC627" s="20"/>
      <c r="FD627" s="20"/>
      <c r="FE627" s="20"/>
      <c r="FF627" s="20"/>
      <c r="FG627" s="20"/>
      <c r="FH627" s="20"/>
      <c r="FI627" s="20"/>
      <c r="FJ627" s="20"/>
      <c r="FK627" s="20"/>
      <c r="FL627" s="20"/>
      <c r="FM627" s="20"/>
      <c r="FN627" s="20"/>
      <c r="FO627" s="20"/>
      <c r="FP627" s="20"/>
      <c r="FQ627" s="20"/>
      <c r="FR627" s="20"/>
      <c r="FS627" s="20"/>
      <c r="FT627" s="20"/>
      <c r="FU627" s="20"/>
      <c r="FV627" s="20"/>
      <c r="FW627" s="20"/>
      <c r="FX627" s="20"/>
      <c r="FY627" s="20"/>
      <c r="FZ627" s="20"/>
      <c r="GA627" s="20"/>
      <c r="GB627" s="20"/>
      <c r="GC627" s="20"/>
      <c r="GD627" s="20"/>
      <c r="GE627" s="20"/>
      <c r="GF627" s="20"/>
      <c r="GG627" s="20"/>
      <c r="GH627" s="20"/>
      <c r="GI627" s="20"/>
      <c r="GJ627" s="20"/>
      <c r="GK627" s="20"/>
      <c r="GL627" s="20"/>
      <c r="GM627" s="20"/>
      <c r="GN627" s="20"/>
      <c r="GO627" s="20"/>
      <c r="GP627" s="20"/>
      <c r="GQ627" s="20"/>
      <c r="GR627" s="20"/>
      <c r="GS627" s="20"/>
      <c r="GT627" s="20"/>
      <c r="GU627" s="20"/>
      <c r="GV627" s="20"/>
      <c r="GW627" s="20"/>
      <c r="GX627" s="20"/>
      <c r="GY627" s="20"/>
      <c r="GZ627" s="20"/>
      <c r="HA627" s="20"/>
      <c r="HB627" s="20"/>
      <c r="HC627" s="20"/>
      <c r="HD627" s="20"/>
      <c r="HE627" s="20"/>
      <c r="HF627" s="20"/>
      <c r="HG627" s="20"/>
      <c r="HH627" s="20"/>
      <c r="HI627" s="20"/>
      <c r="HJ627" s="20"/>
      <c r="HK627" s="20"/>
      <c r="HL627" s="20"/>
      <c r="HM627" s="20"/>
      <c r="HN627" s="20"/>
      <c r="HO627" s="20"/>
      <c r="HP627" s="20"/>
      <c r="HQ627" s="20"/>
      <c r="HR627" s="20"/>
      <c r="HS627" s="20"/>
      <c r="HT627" s="20"/>
      <c r="HU627" s="20"/>
      <c r="HV627" s="20"/>
      <c r="HW627" s="20"/>
      <c r="HX627" s="20"/>
      <c r="HY627" s="20"/>
      <c r="HZ627" s="20"/>
      <c r="IA627" s="20"/>
      <c r="IB627" s="20"/>
      <c r="IC627" s="20"/>
      <c r="ID627" s="20"/>
      <c r="IE627" s="20"/>
      <c r="IF627" s="20"/>
      <c r="IG627" s="20"/>
      <c r="IH627" s="20"/>
      <c r="II627" s="20"/>
      <c r="IJ627" s="20"/>
      <c r="IK627" s="20"/>
      <c r="IL627" s="20"/>
      <c r="IM627" s="20"/>
      <c r="IN627" s="20"/>
      <c r="IO627" s="20"/>
      <c r="IP627" s="20"/>
      <c r="IQ627" s="20"/>
      <c r="IR627" s="20"/>
      <c r="IS627" s="20"/>
      <c r="IT627" s="20"/>
      <c r="IU627" s="20"/>
    </row>
    <row r="628" spans="1:255" ht="36" x14ac:dyDescent="0.2">
      <c r="A628" s="91" t="s">
        <v>292</v>
      </c>
      <c r="B628" s="99" t="s">
        <v>35</v>
      </c>
      <c r="C628" s="92" t="s">
        <v>733</v>
      </c>
      <c r="D628" s="93" t="s">
        <v>23</v>
      </c>
      <c r="E628" s="94">
        <v>3</v>
      </c>
      <c r="F628" s="100">
        <v>80718.39</v>
      </c>
      <c r="G628" s="96"/>
      <c r="H628" s="100">
        <v>80718.39</v>
      </c>
      <c r="I628" s="95">
        <v>39503.26</v>
      </c>
      <c r="J628" s="97">
        <v>6.13</v>
      </c>
      <c r="K628" s="98">
        <v>242155</v>
      </c>
      <c r="L628" s="20"/>
      <c r="M628" s="20"/>
      <c r="N628" s="20"/>
      <c r="O628" s="20"/>
      <c r="P628" s="20"/>
      <c r="Q628" s="20"/>
      <c r="R628" s="20"/>
      <c r="S628" s="20"/>
      <c r="T628" s="20">
        <v>39503.26</v>
      </c>
      <c r="U628" s="20">
        <v>242155</v>
      </c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  <c r="BC628" s="20"/>
      <c r="BD628" s="20"/>
      <c r="BE628" s="20"/>
      <c r="BF628" s="20"/>
      <c r="BG628" s="20"/>
      <c r="BH628" s="20"/>
      <c r="BI628" s="20"/>
      <c r="BJ628" s="20"/>
      <c r="BK628" s="20"/>
      <c r="BL628" s="20"/>
      <c r="BM628" s="20"/>
      <c r="BN628" s="20"/>
      <c r="BO628" s="20"/>
      <c r="BP628" s="20"/>
      <c r="BQ628" s="20"/>
      <c r="BR628" s="20"/>
      <c r="BS628" s="20"/>
      <c r="BT628" s="20"/>
      <c r="BU628" s="20"/>
      <c r="BV628" s="20"/>
      <c r="BW628" s="20"/>
      <c r="BX628" s="20"/>
      <c r="BY628" s="20"/>
      <c r="BZ628" s="20"/>
      <c r="CA628" s="20"/>
      <c r="CB628" s="20"/>
      <c r="CC628" s="20"/>
      <c r="CD628" s="20"/>
      <c r="CE628" s="20"/>
      <c r="CF628" s="20"/>
      <c r="CG628" s="20"/>
      <c r="CH628" s="20"/>
      <c r="CI628" s="20"/>
      <c r="CJ628" s="20"/>
      <c r="CK628" s="20"/>
      <c r="CL628" s="20"/>
      <c r="CM628" s="20"/>
      <c r="CN628" s="20"/>
      <c r="CO628" s="20"/>
      <c r="CP628" s="20"/>
      <c r="CQ628" s="20"/>
      <c r="CR628" s="20"/>
      <c r="CS628" s="20"/>
      <c r="CT628" s="20"/>
      <c r="CU628" s="20"/>
      <c r="CV628" s="20">
        <v>3</v>
      </c>
      <c r="CW628" s="20"/>
      <c r="CX628" s="20"/>
      <c r="CY628" s="20"/>
      <c r="CZ628" s="20"/>
      <c r="DA628" s="20"/>
      <c r="DB628" s="20"/>
      <c r="DC628" s="20"/>
      <c r="DD628" s="20"/>
      <c r="DE628" s="20"/>
      <c r="DF628" s="20">
        <v>242155</v>
      </c>
      <c r="DG628" s="20"/>
      <c r="DH628" s="20"/>
      <c r="DI628" s="20"/>
      <c r="DJ628" s="20"/>
      <c r="DK628" s="20"/>
      <c r="DL628" s="20"/>
      <c r="DM628" s="20"/>
      <c r="DN628" s="20">
        <v>39503.26</v>
      </c>
      <c r="DO628" s="20"/>
      <c r="DP628" s="20">
        <v>242155</v>
      </c>
      <c r="DQ628" s="20"/>
      <c r="DR628" s="20"/>
      <c r="DS628" s="20"/>
      <c r="DT628" s="20"/>
      <c r="DU628" s="20"/>
      <c r="DV628" s="20"/>
      <c r="DW628" s="20"/>
      <c r="DX628" s="20"/>
      <c r="DY628" s="20"/>
      <c r="DZ628" s="20"/>
      <c r="EA628" s="20"/>
      <c r="EB628" s="20"/>
      <c r="EC628" s="20"/>
      <c r="ED628" s="20"/>
      <c r="EE628" s="20"/>
      <c r="EF628" s="20"/>
      <c r="EG628" s="20"/>
      <c r="EH628" s="20"/>
      <c r="EI628" s="20"/>
      <c r="EJ628" s="20"/>
      <c r="EK628" s="20"/>
      <c r="EL628" s="20"/>
      <c r="EM628" s="20"/>
      <c r="EN628" s="20"/>
      <c r="EO628" s="20"/>
      <c r="EP628" s="20"/>
      <c r="EQ628" s="20"/>
      <c r="ER628" s="20"/>
      <c r="ES628" s="20"/>
      <c r="ET628" s="20"/>
      <c r="EU628" s="20"/>
      <c r="EV628" s="20"/>
      <c r="EW628" s="20"/>
      <c r="EX628" s="20"/>
      <c r="EY628" s="20"/>
      <c r="EZ628" s="20"/>
      <c r="FA628" s="20"/>
      <c r="FB628" s="20"/>
      <c r="FC628" s="20"/>
      <c r="FD628" s="20"/>
      <c r="FE628" s="20"/>
      <c r="FF628" s="20"/>
      <c r="FG628" s="20"/>
      <c r="FH628" s="20"/>
      <c r="FI628" s="20"/>
      <c r="FJ628" s="20"/>
      <c r="FK628" s="20"/>
      <c r="FL628" s="20"/>
      <c r="FM628" s="20"/>
      <c r="FN628" s="20"/>
      <c r="FO628" s="20"/>
      <c r="FP628" s="20"/>
      <c r="FQ628" s="20"/>
      <c r="FR628" s="20"/>
      <c r="FS628" s="20"/>
      <c r="FT628" s="20"/>
      <c r="FU628" s="20"/>
      <c r="FV628" s="20"/>
      <c r="FW628" s="20"/>
      <c r="FX628" s="20"/>
      <c r="FY628" s="20"/>
      <c r="FZ628" s="20"/>
      <c r="GA628" s="20"/>
      <c r="GB628" s="20"/>
      <c r="GC628" s="20"/>
      <c r="GD628" s="20"/>
      <c r="GE628" s="20"/>
      <c r="GF628" s="20"/>
      <c r="GG628" s="20"/>
      <c r="GH628" s="20"/>
      <c r="GI628" s="20"/>
      <c r="GJ628" s="20"/>
      <c r="GK628" s="20"/>
      <c r="GL628" s="20"/>
      <c r="GM628" s="20"/>
      <c r="GN628" s="20">
        <v>39503.26</v>
      </c>
      <c r="GO628" s="20"/>
      <c r="GP628" s="20">
        <v>39503.26</v>
      </c>
      <c r="GQ628" s="20"/>
      <c r="GR628" s="20"/>
      <c r="GS628" s="20"/>
      <c r="GT628" s="20">
        <v>39503.26</v>
      </c>
      <c r="GU628" s="20"/>
      <c r="GV628" s="20">
        <v>39503.26</v>
      </c>
      <c r="GW628" s="20"/>
      <c r="GX628" s="20"/>
      <c r="GY628" s="20"/>
      <c r="GZ628" s="20"/>
      <c r="HA628" s="20"/>
      <c r="HB628" s="20"/>
      <c r="HC628" s="20"/>
      <c r="HD628" s="20">
        <v>39503.26</v>
      </c>
      <c r="HE628" s="20"/>
      <c r="HF628" s="20"/>
      <c r="HG628" s="20"/>
      <c r="HH628" s="20"/>
      <c r="HI628" s="20"/>
      <c r="HJ628" s="20"/>
      <c r="HK628" s="20"/>
      <c r="HL628" s="20"/>
      <c r="HM628" s="20"/>
      <c r="HN628" s="20"/>
      <c r="HO628" s="20"/>
      <c r="HP628" s="20"/>
      <c r="HQ628" s="20"/>
      <c r="HR628" s="20">
        <v>39503.26</v>
      </c>
      <c r="HS628" s="20"/>
      <c r="HT628" s="20"/>
      <c r="HU628" s="20"/>
      <c r="HV628" s="20"/>
      <c r="HW628" s="20"/>
      <c r="HX628" s="20"/>
      <c r="HY628" s="20"/>
      <c r="HZ628" s="20">
        <v>39503.26</v>
      </c>
      <c r="IA628" s="20"/>
      <c r="IB628" s="20"/>
      <c r="IC628" s="20"/>
      <c r="ID628" s="20"/>
      <c r="IE628" s="20"/>
      <c r="IF628" s="20"/>
      <c r="IG628" s="20"/>
      <c r="IH628" s="20"/>
      <c r="II628" s="20"/>
      <c r="IJ628" s="20"/>
      <c r="IK628" s="20"/>
      <c r="IL628" s="20"/>
      <c r="IM628" s="20"/>
      <c r="IN628" s="20"/>
      <c r="IO628" s="20"/>
      <c r="IP628" s="20"/>
      <c r="IQ628" s="20"/>
      <c r="IR628" s="20"/>
      <c r="IS628" s="20"/>
      <c r="IT628" s="20"/>
      <c r="IU628" s="20"/>
    </row>
    <row r="629" spans="1:255" x14ac:dyDescent="0.2">
      <c r="A629" s="58"/>
      <c r="B629" s="101" t="s">
        <v>619</v>
      </c>
      <c r="C629" s="101" t="s">
        <v>734</v>
      </c>
      <c r="D629" s="57"/>
      <c r="E629" s="57"/>
      <c r="F629" s="57"/>
      <c r="G629" s="57"/>
      <c r="H629" s="57"/>
      <c r="I629" s="57"/>
      <c r="J629" s="57"/>
      <c r="K629" s="59"/>
    </row>
    <row r="630" spans="1:255" ht="24" x14ac:dyDescent="0.2">
      <c r="A630" s="104" t="s">
        <v>295</v>
      </c>
      <c r="B630" s="105" t="s">
        <v>35</v>
      </c>
      <c r="C630" s="106" t="s">
        <v>706</v>
      </c>
      <c r="D630" s="107" t="s">
        <v>23</v>
      </c>
      <c r="E630" s="108">
        <v>6</v>
      </c>
      <c r="F630" s="109">
        <v>4211.21</v>
      </c>
      <c r="G630" s="65"/>
      <c r="H630" s="109">
        <v>4211.21</v>
      </c>
      <c r="I630" s="110">
        <v>4121.8599999999997</v>
      </c>
      <c r="J630" s="66">
        <v>6.13</v>
      </c>
      <c r="K630" s="111">
        <v>25267</v>
      </c>
      <c r="L630" s="20"/>
      <c r="M630" s="20"/>
      <c r="N630" s="20"/>
      <c r="O630" s="20"/>
      <c r="P630" s="20"/>
      <c r="Q630" s="20"/>
      <c r="R630" s="20"/>
      <c r="S630" s="20"/>
      <c r="T630" s="20">
        <v>4121.8599999999997</v>
      </c>
      <c r="U630" s="20">
        <v>25267</v>
      </c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  <c r="BC630" s="20"/>
      <c r="BD630" s="20"/>
      <c r="BE630" s="20"/>
      <c r="BF630" s="20"/>
      <c r="BG630" s="20"/>
      <c r="BH630" s="20"/>
      <c r="BI630" s="20"/>
      <c r="BJ630" s="20"/>
      <c r="BK630" s="20"/>
      <c r="BL630" s="20"/>
      <c r="BM630" s="20"/>
      <c r="BN630" s="20"/>
      <c r="BO630" s="20"/>
      <c r="BP630" s="20"/>
      <c r="BQ630" s="20"/>
      <c r="BR630" s="20"/>
      <c r="BS630" s="20"/>
      <c r="BT630" s="20"/>
      <c r="BU630" s="20"/>
      <c r="BV630" s="20"/>
      <c r="BW630" s="20"/>
      <c r="BX630" s="20"/>
      <c r="BY630" s="20"/>
      <c r="BZ630" s="20"/>
      <c r="CA630" s="20"/>
      <c r="CB630" s="20"/>
      <c r="CC630" s="20"/>
      <c r="CD630" s="20"/>
      <c r="CE630" s="20"/>
      <c r="CF630" s="20"/>
      <c r="CG630" s="20"/>
      <c r="CH630" s="20"/>
      <c r="CI630" s="20"/>
      <c r="CJ630" s="20"/>
      <c r="CK630" s="20"/>
      <c r="CL630" s="20"/>
      <c r="CM630" s="20"/>
      <c r="CN630" s="20"/>
      <c r="CO630" s="20"/>
      <c r="CP630" s="20"/>
      <c r="CQ630" s="20"/>
      <c r="CR630" s="20"/>
      <c r="CS630" s="20"/>
      <c r="CT630" s="20"/>
      <c r="CU630" s="20"/>
      <c r="CV630" s="20">
        <v>3</v>
      </c>
      <c r="CW630" s="20"/>
      <c r="CX630" s="20"/>
      <c r="CY630" s="20"/>
      <c r="CZ630" s="20"/>
      <c r="DA630" s="20"/>
      <c r="DB630" s="20"/>
      <c r="DC630" s="20"/>
      <c r="DD630" s="20"/>
      <c r="DE630" s="20"/>
      <c r="DF630" s="20">
        <v>25267</v>
      </c>
      <c r="DG630" s="20"/>
      <c r="DH630" s="20"/>
      <c r="DI630" s="20"/>
      <c r="DJ630" s="20"/>
      <c r="DK630" s="20"/>
      <c r="DL630" s="20"/>
      <c r="DM630" s="20"/>
      <c r="DN630" s="20">
        <v>4121.8599999999997</v>
      </c>
      <c r="DO630" s="20"/>
      <c r="DP630" s="20">
        <v>25267</v>
      </c>
      <c r="DQ630" s="20"/>
      <c r="DR630" s="20"/>
      <c r="DS630" s="20"/>
      <c r="DT630" s="20"/>
      <c r="DU630" s="20"/>
      <c r="DV630" s="20"/>
      <c r="DW630" s="20"/>
      <c r="DX630" s="20"/>
      <c r="DY630" s="20"/>
      <c r="DZ630" s="20"/>
      <c r="EA630" s="20"/>
      <c r="EB630" s="20"/>
      <c r="EC630" s="20"/>
      <c r="ED630" s="20"/>
      <c r="EE630" s="20"/>
      <c r="EF630" s="20"/>
      <c r="EG630" s="20"/>
      <c r="EH630" s="20"/>
      <c r="EI630" s="20"/>
      <c r="EJ630" s="20"/>
      <c r="EK630" s="20"/>
      <c r="EL630" s="20"/>
      <c r="EM630" s="20"/>
      <c r="EN630" s="20"/>
      <c r="EO630" s="20"/>
      <c r="EP630" s="20"/>
      <c r="EQ630" s="20"/>
      <c r="ER630" s="20"/>
      <c r="ES630" s="20"/>
      <c r="ET630" s="20"/>
      <c r="EU630" s="20"/>
      <c r="EV630" s="20"/>
      <c r="EW630" s="20"/>
      <c r="EX630" s="20"/>
      <c r="EY630" s="20"/>
      <c r="EZ630" s="20"/>
      <c r="FA630" s="20"/>
      <c r="FB630" s="20"/>
      <c r="FC630" s="20"/>
      <c r="FD630" s="20"/>
      <c r="FE630" s="20"/>
      <c r="FF630" s="20"/>
      <c r="FG630" s="20"/>
      <c r="FH630" s="20"/>
      <c r="FI630" s="20"/>
      <c r="FJ630" s="20"/>
      <c r="FK630" s="20"/>
      <c r="FL630" s="20"/>
      <c r="FM630" s="20"/>
      <c r="FN630" s="20"/>
      <c r="FO630" s="20"/>
      <c r="FP630" s="20"/>
      <c r="FQ630" s="20"/>
      <c r="FR630" s="20"/>
      <c r="FS630" s="20"/>
      <c r="FT630" s="20"/>
      <c r="FU630" s="20"/>
      <c r="FV630" s="20"/>
      <c r="FW630" s="20"/>
      <c r="FX630" s="20"/>
      <c r="FY630" s="20"/>
      <c r="FZ630" s="20"/>
      <c r="GA630" s="20"/>
      <c r="GB630" s="20"/>
      <c r="GC630" s="20"/>
      <c r="GD630" s="20"/>
      <c r="GE630" s="20"/>
      <c r="GF630" s="20"/>
      <c r="GG630" s="20"/>
      <c r="GH630" s="20"/>
      <c r="GI630" s="20"/>
      <c r="GJ630" s="20"/>
      <c r="GK630" s="20"/>
      <c r="GL630" s="20"/>
      <c r="GM630" s="20"/>
      <c r="GN630" s="20">
        <v>4121.8599999999997</v>
      </c>
      <c r="GO630" s="20"/>
      <c r="GP630" s="20">
        <v>4121.8599999999997</v>
      </c>
      <c r="GQ630" s="20"/>
      <c r="GR630" s="20"/>
      <c r="GS630" s="20"/>
      <c r="GT630" s="20">
        <v>4121.8599999999997</v>
      </c>
      <c r="GU630" s="20"/>
      <c r="GV630" s="20">
        <v>4121.8599999999997</v>
      </c>
      <c r="GW630" s="20"/>
      <c r="GX630" s="20"/>
      <c r="GY630" s="20"/>
      <c r="GZ630" s="20"/>
      <c r="HA630" s="20"/>
      <c r="HB630" s="20"/>
      <c r="HC630" s="20"/>
      <c r="HD630" s="20">
        <v>4121.8599999999997</v>
      </c>
      <c r="HE630" s="20"/>
      <c r="HF630" s="20"/>
      <c r="HG630" s="20"/>
      <c r="HH630" s="20"/>
      <c r="HI630" s="20"/>
      <c r="HJ630" s="20"/>
      <c r="HK630" s="20"/>
      <c r="HL630" s="20"/>
      <c r="HM630" s="20"/>
      <c r="HN630" s="20"/>
      <c r="HO630" s="20"/>
      <c r="HP630" s="20"/>
      <c r="HQ630" s="20"/>
      <c r="HR630" s="20">
        <v>4121.8599999999997</v>
      </c>
      <c r="HS630" s="20"/>
      <c r="HT630" s="20"/>
      <c r="HU630" s="20"/>
      <c r="HV630" s="20"/>
      <c r="HW630" s="20"/>
      <c r="HX630" s="20"/>
      <c r="HY630" s="20"/>
      <c r="HZ630" s="20">
        <v>4121.8599999999997</v>
      </c>
      <c r="IA630" s="20"/>
      <c r="IB630" s="20"/>
      <c r="IC630" s="20"/>
      <c r="ID630" s="20"/>
      <c r="IE630" s="20"/>
      <c r="IF630" s="20"/>
      <c r="IG630" s="20"/>
      <c r="IH630" s="20"/>
      <c r="II630" s="20"/>
      <c r="IJ630" s="20"/>
      <c r="IK630" s="20"/>
      <c r="IL630" s="20"/>
      <c r="IM630" s="20"/>
      <c r="IN630" s="20"/>
      <c r="IO630" s="20"/>
      <c r="IP630" s="20"/>
      <c r="IQ630" s="20"/>
      <c r="IR630" s="20"/>
      <c r="IS630" s="20"/>
      <c r="IT630" s="20"/>
      <c r="IU630" s="20"/>
    </row>
    <row r="631" spans="1:255" x14ac:dyDescent="0.2">
      <c r="A631" s="89"/>
      <c r="B631" s="103" t="s">
        <v>619</v>
      </c>
      <c r="C631" s="103" t="s">
        <v>707</v>
      </c>
      <c r="D631" s="29"/>
      <c r="E631" s="29"/>
      <c r="F631" s="29"/>
      <c r="G631" s="29"/>
      <c r="H631" s="29"/>
      <c r="I631" s="29"/>
      <c r="J631" s="29"/>
      <c r="K631" s="90"/>
    </row>
    <row r="632" spans="1:255" ht="13.5" thickBot="1" x14ac:dyDescent="0.25">
      <c r="A632" s="114"/>
      <c r="B632" s="115"/>
      <c r="C632" s="115" t="s">
        <v>621</v>
      </c>
      <c r="D632" s="115"/>
      <c r="E632" s="115"/>
      <c r="F632" s="115"/>
      <c r="G632" s="115"/>
      <c r="H632" s="194">
        <v>43625.120000000003</v>
      </c>
      <c r="I632" s="195"/>
      <c r="J632" s="194">
        <v>267422</v>
      </c>
      <c r="K632" s="196"/>
      <c r="L632" s="102"/>
      <c r="M632" s="102"/>
      <c r="N632" s="102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  <c r="BC632" s="20"/>
      <c r="BD632" s="20"/>
      <c r="BE632" s="20"/>
      <c r="BF632" s="20"/>
      <c r="BG632" s="20"/>
      <c r="BH632" s="20"/>
      <c r="BI632" s="20"/>
      <c r="BJ632" s="20"/>
      <c r="BK632" s="20"/>
      <c r="BL632" s="20"/>
      <c r="BM632" s="20"/>
      <c r="BN632" s="20"/>
      <c r="BO632" s="20"/>
      <c r="BP632" s="20"/>
      <c r="BQ632" s="20"/>
      <c r="BR632" s="20"/>
      <c r="BS632" s="20"/>
      <c r="BT632" s="20"/>
      <c r="BU632" s="20"/>
      <c r="BV632" s="20"/>
      <c r="BW632" s="20"/>
      <c r="BX632" s="20"/>
      <c r="BY632" s="20"/>
      <c r="BZ632" s="20"/>
      <c r="CA632" s="20"/>
      <c r="CB632" s="20"/>
      <c r="CC632" s="20"/>
      <c r="CD632" s="20"/>
      <c r="CE632" s="20"/>
      <c r="CF632" s="20"/>
      <c r="CG632" s="20"/>
      <c r="CH632" s="20"/>
      <c r="CI632" s="20"/>
      <c r="CJ632" s="20"/>
      <c r="CK632" s="20"/>
      <c r="CL632" s="20"/>
      <c r="CM632" s="20"/>
      <c r="CN632" s="20"/>
      <c r="CO632" s="20"/>
      <c r="CP632" s="20"/>
      <c r="CQ632" s="20"/>
      <c r="CR632" s="20"/>
      <c r="CS632" s="20"/>
      <c r="CT632" s="20"/>
      <c r="CU632" s="20"/>
      <c r="CV632" s="20"/>
      <c r="CW632" s="20"/>
      <c r="CX632" s="20"/>
      <c r="CY632" s="20"/>
      <c r="CZ632" s="20"/>
      <c r="DA632" s="20"/>
      <c r="DB632" s="20"/>
      <c r="DC632" s="20"/>
      <c r="DD632" s="20"/>
      <c r="DE632" s="20"/>
      <c r="DF632" s="20"/>
      <c r="DG632" s="20"/>
      <c r="DH632" s="20"/>
      <c r="DI632" s="20"/>
      <c r="DJ632" s="20"/>
      <c r="DK632" s="20"/>
      <c r="DL632" s="20"/>
      <c r="DM632" s="20"/>
      <c r="DN632" s="20"/>
      <c r="DO632" s="20"/>
      <c r="DP632" s="20"/>
      <c r="DQ632" s="20"/>
      <c r="DR632" s="20"/>
      <c r="DS632" s="20"/>
      <c r="DT632" s="20"/>
      <c r="DU632" s="20"/>
      <c r="DV632" s="20"/>
      <c r="DW632" s="20"/>
      <c r="DX632" s="20"/>
      <c r="DY632" s="20"/>
      <c r="DZ632" s="20"/>
      <c r="EA632" s="20"/>
      <c r="EB632" s="20"/>
      <c r="EC632" s="20"/>
      <c r="ED632" s="20"/>
      <c r="EE632" s="20"/>
      <c r="EF632" s="20"/>
      <c r="EG632" s="20"/>
      <c r="EH632" s="20"/>
      <c r="EI632" s="20"/>
      <c r="EJ632" s="20"/>
      <c r="EK632" s="20"/>
      <c r="EL632" s="20"/>
      <c r="EM632" s="20"/>
      <c r="EN632" s="20"/>
      <c r="EO632" s="20"/>
      <c r="EP632" s="20"/>
      <c r="EQ632" s="20"/>
      <c r="ER632" s="20"/>
      <c r="ES632" s="20"/>
      <c r="ET632" s="20"/>
      <c r="EU632" s="20"/>
      <c r="EV632" s="20"/>
      <c r="EW632" s="20"/>
      <c r="EX632" s="20"/>
      <c r="EY632" s="20"/>
      <c r="EZ632" s="20"/>
      <c r="FA632" s="20"/>
      <c r="FB632" s="20"/>
      <c r="FC632" s="20"/>
      <c r="FD632" s="20"/>
      <c r="FE632" s="20"/>
      <c r="FF632" s="20"/>
      <c r="FG632" s="20"/>
      <c r="FH632" s="20"/>
      <c r="FI632" s="20"/>
      <c r="FJ632" s="20"/>
      <c r="FK632" s="20"/>
      <c r="FL632" s="20"/>
      <c r="FM632" s="20"/>
      <c r="FN632" s="20"/>
      <c r="FO632" s="20"/>
      <c r="FP632" s="20"/>
      <c r="FQ632" s="20"/>
      <c r="FR632" s="20"/>
      <c r="FS632" s="20"/>
      <c r="FT632" s="20"/>
      <c r="FU632" s="20"/>
      <c r="FV632" s="20"/>
      <c r="FW632" s="20"/>
      <c r="FX632" s="20"/>
      <c r="FY632" s="20"/>
      <c r="FZ632" s="20"/>
      <c r="GA632" s="20"/>
      <c r="GB632" s="20"/>
      <c r="GC632" s="20"/>
      <c r="GD632" s="20"/>
      <c r="GE632" s="20"/>
      <c r="GF632" s="20"/>
      <c r="GG632" s="20"/>
      <c r="GH632" s="20"/>
      <c r="GI632" s="20"/>
      <c r="GJ632" s="20"/>
      <c r="GK632" s="20"/>
      <c r="GL632" s="20"/>
      <c r="GM632" s="20"/>
      <c r="GN632" s="20"/>
      <c r="GO632" s="20"/>
      <c r="GP632" s="20"/>
      <c r="GQ632" s="20"/>
      <c r="GR632" s="20"/>
      <c r="GS632" s="20"/>
      <c r="GT632" s="20"/>
      <c r="GU632" s="20"/>
      <c r="GV632" s="20"/>
      <c r="GW632" s="20"/>
      <c r="GX632" s="20"/>
      <c r="GY632" s="20"/>
      <c r="GZ632" s="20"/>
      <c r="HA632" s="20"/>
      <c r="HB632" s="20"/>
      <c r="HC632" s="20"/>
      <c r="HD632" s="20"/>
      <c r="HE632" s="20"/>
      <c r="HF632" s="20"/>
      <c r="HG632" s="20"/>
      <c r="HH632" s="20"/>
      <c r="HI632" s="20"/>
      <c r="HJ632" s="20"/>
      <c r="HK632" s="20"/>
      <c r="HL632" s="20"/>
      <c r="HM632" s="20"/>
      <c r="HN632" s="20"/>
      <c r="HO632" s="20"/>
      <c r="HP632" s="20"/>
      <c r="HQ632" s="20"/>
      <c r="HR632" s="20"/>
      <c r="HS632" s="20"/>
      <c r="HT632" s="20"/>
      <c r="HU632" s="20"/>
      <c r="HV632" s="20"/>
      <c r="HW632" s="20"/>
      <c r="HX632" s="20"/>
      <c r="HY632" s="20"/>
      <c r="HZ632" s="20"/>
      <c r="IA632" s="20"/>
      <c r="IB632" s="20"/>
      <c r="IC632" s="20"/>
      <c r="ID632" s="20"/>
      <c r="IE632" s="20"/>
      <c r="IF632" s="20"/>
      <c r="IG632" s="20"/>
      <c r="IH632" s="20"/>
      <c r="II632" s="20"/>
      <c r="IJ632" s="20"/>
      <c r="IK632" s="20"/>
      <c r="IL632" s="20"/>
      <c r="IM632" s="20"/>
      <c r="IN632" s="20"/>
      <c r="IO632" s="20"/>
      <c r="IP632" s="20"/>
      <c r="IQ632" s="20"/>
      <c r="IR632" s="20"/>
      <c r="IS632" s="20"/>
      <c r="IT632" s="20"/>
      <c r="IU632" s="20"/>
    </row>
    <row r="633" spans="1:255" x14ac:dyDescent="0.2">
      <c r="A633" s="113"/>
      <c r="B633" s="112"/>
      <c r="C633" s="112" t="s">
        <v>622</v>
      </c>
      <c r="D633" s="112"/>
      <c r="E633" s="112"/>
      <c r="F633" s="112"/>
      <c r="G633" s="112"/>
      <c r="H633" s="185">
        <v>44292.160000000003</v>
      </c>
      <c r="I633" s="186"/>
      <c r="J633" s="185">
        <v>285152</v>
      </c>
      <c r="K633" s="187"/>
      <c r="O633" s="20"/>
      <c r="P633" s="20"/>
      <c r="Q633" s="20"/>
      <c r="R633" s="20">
        <v>44292.160000000003</v>
      </c>
      <c r="S633" s="20">
        <v>285152</v>
      </c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  <c r="BG633" s="20"/>
      <c r="BH633" s="20"/>
      <c r="BI633" s="20"/>
      <c r="BJ633" s="20"/>
      <c r="BK633" s="20"/>
      <c r="BL633" s="20"/>
      <c r="BM633" s="20"/>
      <c r="BN633" s="20"/>
      <c r="BO633" s="20"/>
      <c r="BP633" s="20"/>
      <c r="BQ633" s="20"/>
      <c r="BR633" s="20"/>
      <c r="BS633" s="20"/>
      <c r="BT633" s="20"/>
      <c r="BU633" s="20"/>
      <c r="BV633" s="20"/>
      <c r="BW633" s="20"/>
      <c r="BX633" s="20"/>
      <c r="BY633" s="20"/>
      <c r="BZ633" s="20"/>
      <c r="CA633" s="20"/>
      <c r="CB633" s="20"/>
      <c r="CC633" s="20"/>
      <c r="CD633" s="20"/>
      <c r="CE633" s="20"/>
      <c r="CF633" s="20"/>
      <c r="CG633" s="20"/>
      <c r="CH633" s="20"/>
      <c r="CI633" s="20"/>
      <c r="CJ633" s="20"/>
      <c r="CK633" s="20"/>
      <c r="CL633" s="20"/>
      <c r="CM633" s="20"/>
      <c r="CN633" s="20"/>
      <c r="CO633" s="20"/>
      <c r="CP633" s="20"/>
      <c r="CQ633" s="20"/>
      <c r="CR633" s="20"/>
      <c r="CS633" s="20"/>
      <c r="CT633" s="20"/>
      <c r="CU633" s="20"/>
      <c r="CV633" s="20"/>
      <c r="CW633" s="20"/>
      <c r="CX633" s="20"/>
      <c r="CY633" s="20"/>
      <c r="CZ633" s="20"/>
      <c r="DA633" s="20"/>
      <c r="DB633" s="20"/>
      <c r="DC633" s="20"/>
      <c r="DD633" s="20"/>
      <c r="DE633" s="20"/>
      <c r="DF633" s="20"/>
      <c r="DG633" s="20"/>
      <c r="DH633" s="20"/>
      <c r="DI633" s="20"/>
      <c r="DJ633" s="20"/>
      <c r="DK633" s="20"/>
      <c r="DL633" s="20"/>
      <c r="DM633" s="20"/>
      <c r="DN633" s="20"/>
      <c r="DO633" s="20"/>
      <c r="DP633" s="20"/>
      <c r="DQ633" s="20"/>
      <c r="DR633" s="20"/>
      <c r="DS633" s="20"/>
      <c r="DT633" s="20"/>
      <c r="DU633" s="20"/>
      <c r="DV633" s="20"/>
      <c r="DW633" s="20"/>
      <c r="DX633" s="20"/>
      <c r="DY633" s="20"/>
      <c r="DZ633" s="20"/>
      <c r="EA633" s="20"/>
      <c r="EB633" s="20"/>
      <c r="EC633" s="20"/>
      <c r="ED633" s="20"/>
      <c r="EE633" s="20"/>
      <c r="EF633" s="20"/>
      <c r="EG633" s="20"/>
      <c r="EH633" s="20"/>
      <c r="EI633" s="20"/>
      <c r="EJ633" s="20"/>
      <c r="EK633" s="20"/>
      <c r="EL633" s="20"/>
      <c r="EM633" s="20"/>
      <c r="EN633" s="20"/>
      <c r="EO633" s="20"/>
      <c r="EP633" s="20"/>
      <c r="EQ633" s="20"/>
      <c r="ER633" s="20"/>
      <c r="ES633" s="20"/>
      <c r="ET633" s="20"/>
      <c r="EU633" s="20"/>
      <c r="EV633" s="20"/>
      <c r="EW633" s="20"/>
      <c r="EX633" s="20"/>
      <c r="EY633" s="20"/>
      <c r="EZ633" s="20"/>
      <c r="FA633" s="20"/>
      <c r="FB633" s="20"/>
      <c r="FC633" s="20"/>
      <c r="FD633" s="20"/>
      <c r="FE633" s="20"/>
      <c r="FF633" s="20"/>
      <c r="FG633" s="20"/>
      <c r="FH633" s="20"/>
      <c r="FI633" s="20"/>
      <c r="FJ633" s="20"/>
      <c r="FK633" s="20"/>
      <c r="FL633" s="20"/>
      <c r="FM633" s="20"/>
      <c r="FN633" s="20"/>
      <c r="FO633" s="20"/>
      <c r="FP633" s="20"/>
      <c r="FQ633" s="20"/>
      <c r="FR633" s="20"/>
      <c r="FS633" s="20"/>
      <c r="FT633" s="20"/>
      <c r="FU633" s="20"/>
      <c r="FV633" s="20"/>
      <c r="FW633" s="20"/>
      <c r="FX633" s="20"/>
      <c r="FY633" s="20"/>
      <c r="FZ633" s="20"/>
      <c r="GA633" s="20"/>
      <c r="GB633" s="20"/>
      <c r="GC633" s="20"/>
      <c r="GD633" s="20"/>
      <c r="GE633" s="20"/>
      <c r="GF633" s="20"/>
      <c r="GG633" s="20"/>
      <c r="GH633" s="20"/>
      <c r="GI633" s="20"/>
      <c r="GJ633" s="20"/>
      <c r="GK633" s="20"/>
      <c r="GL633" s="20"/>
      <c r="GM633" s="20"/>
      <c r="GN633" s="20"/>
      <c r="GO633" s="20"/>
      <c r="GP633" s="20"/>
      <c r="GQ633" s="20"/>
      <c r="GR633" s="20"/>
      <c r="GS633" s="20"/>
      <c r="GT633" s="20"/>
      <c r="GU633" s="20"/>
      <c r="GV633" s="20"/>
      <c r="GW633" s="20"/>
      <c r="GX633" s="20"/>
      <c r="GY633" s="20"/>
      <c r="GZ633" s="20"/>
      <c r="HA633" s="20">
        <v>44292.160000000003</v>
      </c>
      <c r="HB633" s="20"/>
      <c r="HC633" s="20"/>
      <c r="HD633" s="20"/>
      <c r="HE633" s="20"/>
      <c r="HF633" s="20"/>
      <c r="HG633" s="20"/>
      <c r="HH633" s="20"/>
      <c r="HI633" s="20"/>
      <c r="HJ633" s="20"/>
      <c r="HK633" s="20"/>
      <c r="HL633" s="20"/>
      <c r="HM633" s="20"/>
      <c r="HN633" s="20"/>
      <c r="HO633" s="20"/>
      <c r="HP633" s="20"/>
      <c r="HQ633" s="20"/>
      <c r="HR633" s="20"/>
      <c r="HS633" s="20"/>
      <c r="HT633" s="20"/>
      <c r="HU633" s="20"/>
      <c r="HV633" s="20"/>
      <c r="HW633" s="20"/>
      <c r="HX633" s="20"/>
      <c r="HY633" s="20"/>
      <c r="HZ633" s="20"/>
      <c r="IA633" s="20"/>
      <c r="IB633" s="20"/>
      <c r="IC633" s="20"/>
      <c r="ID633" s="20"/>
      <c r="IE633" s="20"/>
      <c r="IF633" s="20"/>
      <c r="IG633" s="20"/>
      <c r="IH633" s="20"/>
      <c r="II633" s="20"/>
      <c r="IJ633" s="20"/>
      <c r="IK633" s="20"/>
      <c r="IL633" s="20"/>
      <c r="IM633" s="20"/>
      <c r="IN633" s="20"/>
      <c r="IO633" s="20"/>
      <c r="IP633" s="20"/>
      <c r="IQ633" s="20"/>
      <c r="IR633" s="20"/>
      <c r="IS633" s="20"/>
      <c r="IT633" s="20"/>
      <c r="IU633" s="20"/>
    </row>
    <row r="634" spans="1:255" x14ac:dyDescent="0.2">
      <c r="A634" s="70"/>
      <c r="B634" s="69"/>
      <c r="C634" s="69"/>
      <c r="D634" s="69"/>
      <c r="E634" s="69"/>
      <c r="F634" s="69"/>
      <c r="G634" s="69"/>
      <c r="H634" s="188"/>
      <c r="I634" s="189"/>
      <c r="J634" s="188"/>
      <c r="K634" s="190"/>
    </row>
    <row r="635" spans="1:255" ht="24" x14ac:dyDescent="0.2">
      <c r="A635" s="116">
        <v>27</v>
      </c>
      <c r="B635" s="123" t="s">
        <v>50</v>
      </c>
      <c r="C635" s="117" t="s">
        <v>627</v>
      </c>
      <c r="D635" s="118" t="s">
        <v>52</v>
      </c>
      <c r="E635" s="119">
        <v>3.12</v>
      </c>
      <c r="F635" s="120">
        <v>53.309999999999995</v>
      </c>
      <c r="G635" s="124" t="s">
        <v>6</v>
      </c>
      <c r="H635" s="120"/>
      <c r="I635" s="121">
        <v>485.37</v>
      </c>
      <c r="J635" s="97"/>
      <c r="K635" s="122">
        <v>16162</v>
      </c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  <c r="BG635" s="20"/>
      <c r="BH635" s="20"/>
      <c r="BI635" s="20"/>
      <c r="BJ635" s="20"/>
      <c r="BK635" s="20"/>
      <c r="BL635" s="20"/>
      <c r="BM635" s="20"/>
      <c r="BN635" s="20"/>
      <c r="BO635" s="20"/>
      <c r="BP635" s="20"/>
      <c r="BQ635" s="20"/>
      <c r="BR635" s="20"/>
      <c r="BS635" s="20"/>
      <c r="BT635" s="20"/>
      <c r="BU635" s="20"/>
      <c r="BV635" s="20"/>
      <c r="BW635" s="20"/>
      <c r="BX635" s="20"/>
      <c r="BY635" s="20"/>
      <c r="BZ635" s="20"/>
      <c r="CA635" s="20"/>
      <c r="CB635" s="20"/>
      <c r="CC635" s="20"/>
      <c r="CD635" s="20"/>
      <c r="CE635" s="20"/>
      <c r="CF635" s="20"/>
      <c r="CG635" s="20"/>
      <c r="CH635" s="20"/>
      <c r="CI635" s="20"/>
      <c r="CJ635" s="20"/>
      <c r="CK635" s="20"/>
      <c r="CL635" s="20"/>
      <c r="CM635" s="20"/>
      <c r="CN635" s="20"/>
      <c r="CO635" s="20"/>
      <c r="CP635" s="20"/>
      <c r="CQ635" s="20"/>
      <c r="CR635" s="20"/>
      <c r="CS635" s="20"/>
      <c r="CT635" s="20"/>
      <c r="CU635" s="20"/>
      <c r="CV635" s="20"/>
      <c r="CW635" s="20"/>
      <c r="CX635" s="20"/>
      <c r="CY635" s="20"/>
      <c r="CZ635" s="20"/>
      <c r="DA635" s="20"/>
      <c r="DB635" s="20"/>
      <c r="DC635" s="20"/>
      <c r="DD635" s="20"/>
      <c r="DE635" s="20"/>
      <c r="DF635" s="20"/>
      <c r="DG635" s="20"/>
      <c r="DH635" s="20"/>
      <c r="DI635" s="20"/>
      <c r="DJ635" s="20"/>
      <c r="DK635" s="20"/>
      <c r="DL635" s="20"/>
      <c r="DM635" s="20"/>
      <c r="DN635" s="20"/>
      <c r="DO635" s="20"/>
      <c r="DP635" s="20"/>
      <c r="DQ635" s="20"/>
      <c r="DR635" s="20"/>
      <c r="DS635" s="20"/>
      <c r="DT635" s="20"/>
      <c r="DU635" s="20"/>
      <c r="DV635" s="20"/>
      <c r="DW635" s="20"/>
      <c r="DX635" s="20"/>
      <c r="DY635" s="20"/>
      <c r="DZ635" s="20"/>
      <c r="EA635" s="20"/>
      <c r="EB635" s="20"/>
      <c r="EC635" s="20"/>
      <c r="ED635" s="20"/>
      <c r="EE635" s="20"/>
      <c r="EF635" s="20"/>
      <c r="EG635" s="20"/>
      <c r="EH635" s="20"/>
      <c r="EI635" s="20"/>
      <c r="EJ635" s="20"/>
      <c r="EK635" s="20"/>
      <c r="EL635" s="20"/>
      <c r="EM635" s="20"/>
      <c r="EN635" s="20"/>
      <c r="EO635" s="20"/>
      <c r="EP635" s="20"/>
      <c r="EQ635" s="20"/>
      <c r="ER635" s="20"/>
      <c r="ES635" s="20"/>
      <c r="ET635" s="20"/>
      <c r="EU635" s="20"/>
      <c r="EV635" s="20"/>
      <c r="EW635" s="20"/>
      <c r="EX635" s="20"/>
      <c r="EY635" s="20"/>
      <c r="EZ635" s="20"/>
      <c r="FA635" s="20"/>
      <c r="FB635" s="20"/>
      <c r="FC635" s="20"/>
      <c r="FD635" s="20"/>
      <c r="FE635" s="20"/>
      <c r="FF635" s="20"/>
      <c r="FG635" s="20"/>
      <c r="FH635" s="20"/>
      <c r="FI635" s="20"/>
      <c r="FJ635" s="20"/>
      <c r="FK635" s="20"/>
      <c r="FL635" s="20"/>
      <c r="FM635" s="20"/>
      <c r="FN635" s="20"/>
      <c r="FO635" s="20"/>
      <c r="FP635" s="20"/>
      <c r="FQ635" s="20"/>
      <c r="FR635" s="20"/>
      <c r="FS635" s="20"/>
      <c r="FT635" s="20"/>
      <c r="FU635" s="20"/>
      <c r="FV635" s="20"/>
      <c r="FW635" s="20"/>
      <c r="FX635" s="20"/>
      <c r="FY635" s="20"/>
      <c r="FZ635" s="20"/>
      <c r="GA635" s="20"/>
      <c r="GB635" s="20"/>
      <c r="GC635" s="20"/>
      <c r="GD635" s="20"/>
      <c r="GE635" s="20"/>
      <c r="GF635" s="20"/>
      <c r="GG635" s="20"/>
      <c r="GH635" s="20"/>
      <c r="GI635" s="20"/>
      <c r="GJ635" s="20"/>
      <c r="GK635" s="20"/>
      <c r="GL635" s="20"/>
      <c r="GM635" s="20"/>
      <c r="GN635" s="20"/>
      <c r="GO635" s="20"/>
      <c r="GP635" s="20"/>
      <c r="GQ635" s="20"/>
      <c r="GR635" s="20"/>
      <c r="GS635" s="20"/>
      <c r="GT635" s="20"/>
      <c r="GU635" s="20"/>
      <c r="GV635" s="20"/>
      <c r="GW635" s="20"/>
      <c r="GX635" s="20"/>
      <c r="GY635" s="20"/>
      <c r="GZ635" s="20"/>
      <c r="HA635" s="20"/>
      <c r="HB635" s="20"/>
      <c r="HC635" s="20"/>
      <c r="HD635" s="20"/>
      <c r="HE635" s="20"/>
      <c r="HF635" s="20"/>
      <c r="HG635" s="20"/>
      <c r="HH635" s="20"/>
      <c r="HI635" s="20"/>
      <c r="HJ635" s="20"/>
      <c r="HK635" s="20"/>
      <c r="HL635" s="20"/>
      <c r="HM635" s="20"/>
      <c r="HN635" s="20"/>
      <c r="HO635" s="20"/>
      <c r="HP635" s="20"/>
      <c r="HQ635" s="20"/>
      <c r="HR635" s="20"/>
      <c r="HS635" s="20"/>
      <c r="HT635" s="20"/>
      <c r="HU635" s="20"/>
      <c r="HV635" s="20"/>
      <c r="HW635" s="20"/>
      <c r="HX635" s="20"/>
      <c r="HY635" s="20"/>
      <c r="HZ635" s="20"/>
      <c r="IA635" s="20"/>
      <c r="IB635" s="20"/>
      <c r="IC635" s="20"/>
      <c r="ID635" s="20"/>
      <c r="IE635" s="20"/>
      <c r="IF635" s="20"/>
      <c r="IG635" s="20"/>
      <c r="IH635" s="20"/>
      <c r="II635" s="20"/>
      <c r="IJ635" s="20"/>
      <c r="IK635" s="20"/>
      <c r="IL635" s="20"/>
      <c r="IM635" s="20"/>
      <c r="IN635" s="20"/>
      <c r="IO635" s="20"/>
      <c r="IP635" s="20"/>
      <c r="IQ635" s="20"/>
      <c r="IR635" s="20"/>
      <c r="IS635" s="20"/>
      <c r="IT635" s="20"/>
      <c r="IU635" s="20"/>
    </row>
    <row r="636" spans="1:255" x14ac:dyDescent="0.2">
      <c r="A636" s="60"/>
      <c r="B636" s="61"/>
      <c r="C636" s="61" t="s">
        <v>609</v>
      </c>
      <c r="D636" s="62"/>
      <c r="E636" s="63"/>
      <c r="F636" s="64">
        <v>50.26</v>
      </c>
      <c r="G636" s="65" t="s">
        <v>78</v>
      </c>
      <c r="H636" s="64">
        <v>52.77</v>
      </c>
      <c r="I636" s="64">
        <v>164.64</v>
      </c>
      <c r="J636" s="66">
        <v>33.39</v>
      </c>
      <c r="K636" s="67">
        <v>5497</v>
      </c>
      <c r="O636" s="20"/>
      <c r="P636" s="20"/>
      <c r="Q636" s="20"/>
      <c r="R636" s="20"/>
      <c r="S636" s="20"/>
      <c r="T636" s="20">
        <v>164.64</v>
      </c>
      <c r="U636" s="20">
        <v>5497</v>
      </c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  <c r="BC636" s="20"/>
      <c r="BD636" s="20"/>
      <c r="BE636" s="20"/>
      <c r="BF636" s="20"/>
      <c r="BG636" s="20"/>
      <c r="BH636" s="20"/>
      <c r="BI636" s="20"/>
      <c r="BJ636" s="20"/>
      <c r="BK636" s="20"/>
      <c r="BL636" s="20"/>
      <c r="BM636" s="20"/>
      <c r="BN636" s="20"/>
      <c r="BO636" s="20"/>
      <c r="BP636" s="20"/>
      <c r="BQ636" s="20"/>
      <c r="BR636" s="20"/>
      <c r="BS636" s="20"/>
      <c r="BT636" s="20"/>
      <c r="BU636" s="20"/>
      <c r="BV636" s="20"/>
      <c r="BW636" s="20"/>
      <c r="BX636" s="20"/>
      <c r="BY636" s="20"/>
      <c r="BZ636" s="20"/>
      <c r="CA636" s="20"/>
      <c r="CB636" s="20"/>
      <c r="CC636" s="20"/>
      <c r="CD636" s="20"/>
      <c r="CE636" s="20"/>
      <c r="CF636" s="20"/>
      <c r="CG636" s="20"/>
      <c r="CH636" s="20"/>
      <c r="CI636" s="20"/>
      <c r="CJ636" s="20"/>
      <c r="CK636" s="20"/>
      <c r="CL636" s="20"/>
      <c r="CM636" s="20"/>
      <c r="CN636" s="20"/>
      <c r="CO636" s="20"/>
      <c r="CP636" s="20"/>
      <c r="CQ636" s="20"/>
      <c r="CR636" s="20"/>
      <c r="CS636" s="20"/>
      <c r="CT636" s="20"/>
      <c r="CU636" s="20"/>
      <c r="CV636" s="20">
        <v>1</v>
      </c>
      <c r="CW636" s="20"/>
      <c r="CX636" s="20"/>
      <c r="CY636" s="20"/>
      <c r="CZ636" s="20"/>
      <c r="DA636" s="20"/>
      <c r="DB636" s="20"/>
      <c r="DC636" s="20"/>
      <c r="DD636" s="20"/>
      <c r="DE636" s="20"/>
      <c r="DF636" s="20"/>
      <c r="DG636" s="20">
        <v>5497</v>
      </c>
      <c r="DH636" s="20">
        <v>1</v>
      </c>
      <c r="DI636" s="20"/>
      <c r="DJ636" s="20"/>
      <c r="DK636" s="20"/>
      <c r="DL636" s="20"/>
      <c r="DM636" s="20"/>
      <c r="DN636" s="20"/>
      <c r="DO636" s="20"/>
      <c r="DP636" s="20"/>
      <c r="DQ636" s="20">
        <v>164.64</v>
      </c>
      <c r="DR636" s="20"/>
      <c r="DS636" s="20">
        <v>5497</v>
      </c>
      <c r="DT636" s="20"/>
      <c r="DU636" s="20"/>
      <c r="DV636" s="20"/>
      <c r="DW636" s="20"/>
      <c r="DX636" s="20"/>
      <c r="DY636" s="20"/>
      <c r="DZ636" s="20"/>
      <c r="EA636" s="20"/>
      <c r="EB636" s="20"/>
      <c r="EC636" s="20"/>
      <c r="ED636" s="20"/>
      <c r="EE636" s="20"/>
      <c r="EF636" s="20"/>
      <c r="EG636" s="20"/>
      <c r="EH636" s="20"/>
      <c r="EI636" s="20"/>
      <c r="EJ636" s="20"/>
      <c r="EK636" s="20"/>
      <c r="EL636" s="20"/>
      <c r="EM636" s="20"/>
      <c r="EN636" s="20"/>
      <c r="EO636" s="20"/>
      <c r="EP636" s="20"/>
      <c r="EQ636" s="20"/>
      <c r="ER636" s="20"/>
      <c r="ES636" s="20"/>
      <c r="ET636" s="20"/>
      <c r="EU636" s="20"/>
      <c r="EV636" s="20"/>
      <c r="EW636" s="20"/>
      <c r="EX636" s="20"/>
      <c r="EY636" s="20"/>
      <c r="EZ636" s="20"/>
      <c r="FA636" s="20"/>
      <c r="FB636" s="20"/>
      <c r="FC636" s="20"/>
      <c r="FD636" s="20"/>
      <c r="FE636" s="20"/>
      <c r="FF636" s="20"/>
      <c r="FG636" s="20"/>
      <c r="FH636" s="20"/>
      <c r="FI636" s="20"/>
      <c r="FJ636" s="20"/>
      <c r="FK636" s="20"/>
      <c r="FL636" s="20"/>
      <c r="FM636" s="20"/>
      <c r="FN636" s="20"/>
      <c r="FO636" s="20"/>
      <c r="FP636" s="20"/>
      <c r="FQ636" s="20"/>
      <c r="FR636" s="20"/>
      <c r="FS636" s="20"/>
      <c r="FT636" s="20"/>
      <c r="FU636" s="20"/>
      <c r="FV636" s="20"/>
      <c r="FW636" s="20"/>
      <c r="FX636" s="20"/>
      <c r="FY636" s="20"/>
      <c r="FZ636" s="20"/>
      <c r="GA636" s="20"/>
      <c r="GB636" s="20"/>
      <c r="GC636" s="20"/>
      <c r="GD636" s="20"/>
      <c r="GE636" s="20"/>
      <c r="GF636" s="20"/>
      <c r="GG636" s="20"/>
      <c r="GH636" s="20"/>
      <c r="GI636" s="20"/>
      <c r="GJ636" s="20">
        <v>164.64</v>
      </c>
      <c r="GK636" s="20">
        <v>164.64</v>
      </c>
      <c r="GL636" s="20"/>
      <c r="GM636" s="20"/>
      <c r="GN636" s="20"/>
      <c r="GO636" s="20"/>
      <c r="GP636" s="20"/>
      <c r="GQ636" s="20"/>
      <c r="GR636" s="20"/>
      <c r="GS636" s="20"/>
      <c r="GT636" s="20"/>
      <c r="GU636" s="20"/>
      <c r="GV636" s="20"/>
      <c r="GW636" s="20"/>
      <c r="GX636" s="20"/>
      <c r="GY636" s="20"/>
      <c r="GZ636" s="20"/>
      <c r="HA636" s="20"/>
      <c r="HB636" s="20">
        <v>164.64</v>
      </c>
      <c r="HC636" s="20"/>
      <c r="HD636" s="20"/>
      <c r="HE636" s="20"/>
      <c r="HF636" s="20">
        <v>164.64</v>
      </c>
      <c r="HG636" s="20"/>
      <c r="HH636" s="20"/>
      <c r="HI636" s="20"/>
      <c r="HJ636" s="20"/>
      <c r="HK636" s="20"/>
      <c r="HL636" s="20">
        <v>164.64</v>
      </c>
      <c r="HM636" s="20"/>
      <c r="HN636" s="20">
        <v>164.64</v>
      </c>
      <c r="HO636" s="20"/>
      <c r="HP636" s="20"/>
      <c r="HQ636" s="20"/>
      <c r="HR636" s="20"/>
      <c r="HS636" s="20"/>
      <c r="HT636" s="20"/>
      <c r="HU636" s="20"/>
      <c r="HV636" s="20"/>
      <c r="HW636" s="20"/>
      <c r="HX636" s="20">
        <v>164.64</v>
      </c>
      <c r="HY636" s="20"/>
      <c r="HZ636" s="20"/>
      <c r="IA636" s="20"/>
      <c r="IB636" s="20"/>
      <c r="IC636" s="20"/>
      <c r="ID636" s="20"/>
      <c r="IE636" s="20"/>
      <c r="IF636" s="20"/>
      <c r="IG636" s="20"/>
      <c r="IH636" s="20"/>
      <c r="II636" s="20"/>
      <c r="IJ636" s="20"/>
      <c r="IK636" s="20"/>
      <c r="IL636" s="20"/>
      <c r="IM636" s="20"/>
      <c r="IN636" s="20"/>
      <c r="IO636" s="20"/>
      <c r="IP636" s="20"/>
      <c r="IQ636" s="20"/>
      <c r="IR636" s="20"/>
      <c r="IS636" s="20"/>
      <c r="IT636" s="20"/>
      <c r="IU636" s="20"/>
    </row>
    <row r="637" spans="1:255" x14ac:dyDescent="0.2">
      <c r="A637" s="71"/>
      <c r="B637" s="72"/>
      <c r="C637" s="72" t="s">
        <v>610</v>
      </c>
      <c r="D637" s="73"/>
      <c r="E637" s="74"/>
      <c r="F637" s="75">
        <v>0.66</v>
      </c>
      <c r="G637" s="76" t="s">
        <v>78</v>
      </c>
      <c r="H637" s="75">
        <v>0.7</v>
      </c>
      <c r="I637" s="75">
        <v>2.1800000000000002</v>
      </c>
      <c r="J637" s="77">
        <v>13.26</v>
      </c>
      <c r="K637" s="78">
        <v>29</v>
      </c>
      <c r="O637" s="20"/>
      <c r="P637" s="20"/>
      <c r="Q637" s="20"/>
      <c r="R637" s="20"/>
      <c r="S637" s="20"/>
      <c r="T637" s="20">
        <v>2.1800000000000002</v>
      </c>
      <c r="U637" s="20">
        <v>29</v>
      </c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  <c r="BG637" s="20"/>
      <c r="BH637" s="20"/>
      <c r="BI637" s="20"/>
      <c r="BJ637" s="20"/>
      <c r="BK637" s="20"/>
      <c r="BL637" s="20"/>
      <c r="BM637" s="20"/>
      <c r="BN637" s="20"/>
      <c r="BO637" s="20"/>
      <c r="BP637" s="20"/>
      <c r="BQ637" s="20"/>
      <c r="BR637" s="20"/>
      <c r="BS637" s="20"/>
      <c r="BT637" s="20"/>
      <c r="BU637" s="20"/>
      <c r="BV637" s="20"/>
      <c r="BW637" s="20"/>
      <c r="BX637" s="20"/>
      <c r="BY637" s="20"/>
      <c r="BZ637" s="20"/>
      <c r="CA637" s="20"/>
      <c r="CB637" s="20"/>
      <c r="CC637" s="20"/>
      <c r="CD637" s="20"/>
      <c r="CE637" s="20"/>
      <c r="CF637" s="20"/>
      <c r="CG637" s="20"/>
      <c r="CH637" s="20"/>
      <c r="CI637" s="20"/>
      <c r="CJ637" s="20"/>
      <c r="CK637" s="20"/>
      <c r="CL637" s="20"/>
      <c r="CM637" s="20"/>
      <c r="CN637" s="20"/>
      <c r="CO637" s="20"/>
      <c r="CP637" s="20"/>
      <c r="CQ637" s="20"/>
      <c r="CR637" s="20"/>
      <c r="CS637" s="20"/>
      <c r="CT637" s="20"/>
      <c r="CU637" s="20"/>
      <c r="CV637" s="20">
        <v>1</v>
      </c>
      <c r="CW637" s="20"/>
      <c r="CX637" s="20"/>
      <c r="CY637" s="20"/>
      <c r="CZ637" s="20"/>
      <c r="DA637" s="20"/>
      <c r="DB637" s="20"/>
      <c r="DC637" s="20"/>
      <c r="DD637" s="20"/>
      <c r="DE637" s="20"/>
      <c r="DF637" s="20"/>
      <c r="DG637" s="20"/>
      <c r="DH637" s="20"/>
      <c r="DI637" s="20"/>
      <c r="DJ637" s="20"/>
      <c r="DK637" s="20"/>
      <c r="DL637" s="20"/>
      <c r="DM637" s="20"/>
      <c r="DN637" s="20"/>
      <c r="DO637" s="20"/>
      <c r="DP637" s="20"/>
      <c r="DQ637" s="20">
        <v>2.1800000000000002</v>
      </c>
      <c r="DR637" s="20"/>
      <c r="DS637" s="20">
        <v>29</v>
      </c>
      <c r="DT637" s="20"/>
      <c r="DU637" s="20"/>
      <c r="DV637" s="20"/>
      <c r="DW637" s="20"/>
      <c r="DX637" s="20"/>
      <c r="DY637" s="20"/>
      <c r="DZ637" s="20"/>
      <c r="EA637" s="20"/>
      <c r="EB637" s="20"/>
      <c r="EC637" s="20"/>
      <c r="ED637" s="20"/>
      <c r="EE637" s="20"/>
      <c r="EF637" s="20"/>
      <c r="EG637" s="20"/>
      <c r="EH637" s="20"/>
      <c r="EI637" s="20"/>
      <c r="EJ637" s="20"/>
      <c r="EK637" s="20"/>
      <c r="EL637" s="20"/>
      <c r="EM637" s="20"/>
      <c r="EN637" s="20"/>
      <c r="EO637" s="20"/>
      <c r="EP637" s="20"/>
      <c r="EQ637" s="20"/>
      <c r="ER637" s="20"/>
      <c r="ES637" s="20"/>
      <c r="ET637" s="20"/>
      <c r="EU637" s="20"/>
      <c r="EV637" s="20"/>
      <c r="EW637" s="20"/>
      <c r="EX637" s="20"/>
      <c r="EY637" s="20"/>
      <c r="EZ637" s="20"/>
      <c r="FA637" s="20"/>
      <c r="FB637" s="20"/>
      <c r="FC637" s="20"/>
      <c r="FD637" s="20"/>
      <c r="FE637" s="20"/>
      <c r="FF637" s="20"/>
      <c r="FG637" s="20"/>
      <c r="FH637" s="20"/>
      <c r="FI637" s="20"/>
      <c r="FJ637" s="20"/>
      <c r="FK637" s="20"/>
      <c r="FL637" s="20"/>
      <c r="FM637" s="20"/>
      <c r="FN637" s="20"/>
      <c r="FO637" s="20"/>
      <c r="FP637" s="20"/>
      <c r="FQ637" s="20"/>
      <c r="FR637" s="20"/>
      <c r="FS637" s="20"/>
      <c r="FT637" s="20"/>
      <c r="FU637" s="20"/>
      <c r="FV637" s="20"/>
      <c r="FW637" s="20"/>
      <c r="FX637" s="20"/>
      <c r="FY637" s="20"/>
      <c r="FZ637" s="20"/>
      <c r="GA637" s="20"/>
      <c r="GB637" s="20"/>
      <c r="GC637" s="20"/>
      <c r="GD637" s="20"/>
      <c r="GE637" s="20"/>
      <c r="GF637" s="20"/>
      <c r="GG637" s="20"/>
      <c r="GH637" s="20"/>
      <c r="GI637" s="20"/>
      <c r="GJ637" s="20">
        <v>2.1800000000000002</v>
      </c>
      <c r="GK637" s="20"/>
      <c r="GL637" s="20">
        <v>2.1800000000000002</v>
      </c>
      <c r="GM637" s="20"/>
      <c r="GN637" s="20"/>
      <c r="GO637" s="20"/>
      <c r="GP637" s="20"/>
      <c r="GQ637" s="20"/>
      <c r="GR637" s="20"/>
      <c r="GS637" s="20"/>
      <c r="GT637" s="20"/>
      <c r="GU637" s="20"/>
      <c r="GV637" s="20"/>
      <c r="GW637" s="20"/>
      <c r="GX637" s="20"/>
      <c r="GY637" s="20"/>
      <c r="GZ637" s="20"/>
      <c r="HA637" s="20"/>
      <c r="HB637" s="20">
        <v>2.1800000000000002</v>
      </c>
      <c r="HC637" s="20"/>
      <c r="HD637" s="20"/>
      <c r="HE637" s="20"/>
      <c r="HF637" s="20">
        <v>2.1800000000000002</v>
      </c>
      <c r="HG637" s="20"/>
      <c r="HH637" s="20"/>
      <c r="HI637" s="20"/>
      <c r="HJ637" s="20"/>
      <c r="HK637" s="20"/>
      <c r="HL637" s="20">
        <v>2.1800000000000002</v>
      </c>
      <c r="HM637" s="20"/>
      <c r="HN637" s="20">
        <v>2.1800000000000002</v>
      </c>
      <c r="HO637" s="20"/>
      <c r="HP637" s="20"/>
      <c r="HQ637" s="20"/>
      <c r="HR637" s="20"/>
      <c r="HS637" s="20"/>
      <c r="HT637" s="20"/>
      <c r="HU637" s="20"/>
      <c r="HV637" s="20"/>
      <c r="HW637" s="20"/>
      <c r="HX637" s="20"/>
      <c r="HY637" s="20"/>
      <c r="HZ637" s="20"/>
      <c r="IA637" s="20"/>
      <c r="IB637" s="20"/>
      <c r="IC637" s="20"/>
      <c r="ID637" s="20"/>
      <c r="IE637" s="20"/>
      <c r="IF637" s="20"/>
      <c r="IG637" s="20"/>
      <c r="IH637" s="20"/>
      <c r="II637" s="20"/>
      <c r="IJ637" s="20"/>
      <c r="IK637" s="20"/>
      <c r="IL637" s="20"/>
      <c r="IM637" s="20"/>
      <c r="IN637" s="20"/>
      <c r="IO637" s="20"/>
      <c r="IP637" s="20"/>
      <c r="IQ637" s="20"/>
      <c r="IR637" s="20"/>
      <c r="IS637" s="20"/>
      <c r="IT637" s="20"/>
      <c r="IU637" s="20"/>
    </row>
    <row r="638" spans="1:255" x14ac:dyDescent="0.2">
      <c r="A638" s="71"/>
      <c r="B638" s="72"/>
      <c r="C638" s="72" t="s">
        <v>611</v>
      </c>
      <c r="D638" s="73"/>
      <c r="E638" s="74"/>
      <c r="F638" s="75">
        <v>0.12</v>
      </c>
      <c r="G638" s="76" t="s">
        <v>78</v>
      </c>
      <c r="H638" s="75">
        <v>0.13</v>
      </c>
      <c r="I638" s="75">
        <v>0.41</v>
      </c>
      <c r="J638" s="77">
        <v>33.39</v>
      </c>
      <c r="K638" s="78">
        <v>14</v>
      </c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  <c r="BC638" s="20"/>
      <c r="BD638" s="20"/>
      <c r="BE638" s="20"/>
      <c r="BF638" s="20"/>
      <c r="BG638" s="20"/>
      <c r="BH638" s="20"/>
      <c r="BI638" s="20"/>
      <c r="BJ638" s="20"/>
      <c r="BK638" s="20"/>
      <c r="BL638" s="20"/>
      <c r="BM638" s="20"/>
      <c r="BN638" s="20"/>
      <c r="BO638" s="20"/>
      <c r="BP638" s="20"/>
      <c r="BQ638" s="20"/>
      <c r="BR638" s="20"/>
      <c r="BS638" s="20"/>
      <c r="BT638" s="20"/>
      <c r="BU638" s="20"/>
      <c r="BV638" s="20"/>
      <c r="BW638" s="20"/>
      <c r="BX638" s="20"/>
      <c r="BY638" s="20"/>
      <c r="BZ638" s="20"/>
      <c r="CA638" s="20"/>
      <c r="CB638" s="20"/>
      <c r="CC638" s="20"/>
      <c r="CD638" s="20"/>
      <c r="CE638" s="20"/>
      <c r="CF638" s="20"/>
      <c r="CG638" s="20"/>
      <c r="CH638" s="20"/>
      <c r="CI638" s="20"/>
      <c r="CJ638" s="20"/>
      <c r="CK638" s="20"/>
      <c r="CL638" s="20"/>
      <c r="CM638" s="20"/>
      <c r="CN638" s="20"/>
      <c r="CO638" s="20"/>
      <c r="CP638" s="20"/>
      <c r="CQ638" s="20"/>
      <c r="CR638" s="20"/>
      <c r="CS638" s="20"/>
      <c r="CT638" s="20"/>
      <c r="CU638" s="20"/>
      <c r="CV638" s="20"/>
      <c r="CW638" s="20"/>
      <c r="CX638" s="20"/>
      <c r="CY638" s="20"/>
      <c r="CZ638" s="20"/>
      <c r="DA638" s="20"/>
      <c r="DB638" s="20"/>
      <c r="DC638" s="20"/>
      <c r="DD638" s="20"/>
      <c r="DE638" s="20"/>
      <c r="DF638" s="20"/>
      <c r="DG638" s="20"/>
      <c r="DH638" s="20"/>
      <c r="DI638" s="20"/>
      <c r="DJ638" s="20"/>
      <c r="DK638" s="20"/>
      <c r="DL638" s="20"/>
      <c r="DM638" s="20"/>
      <c r="DN638" s="20"/>
      <c r="DO638" s="20"/>
      <c r="DP638" s="20"/>
      <c r="DQ638" s="20"/>
      <c r="DR638" s="20"/>
      <c r="DS638" s="20"/>
      <c r="DT638" s="20"/>
      <c r="DU638" s="20"/>
      <c r="DV638" s="20"/>
      <c r="DW638" s="20"/>
      <c r="DX638" s="20"/>
      <c r="DY638" s="20"/>
      <c r="DZ638" s="20"/>
      <c r="EA638" s="20"/>
      <c r="EB638" s="20"/>
      <c r="EC638" s="20"/>
      <c r="ED638" s="20"/>
      <c r="EE638" s="20"/>
      <c r="EF638" s="20"/>
      <c r="EG638" s="20"/>
      <c r="EH638" s="20"/>
      <c r="EI638" s="20"/>
      <c r="EJ638" s="20"/>
      <c r="EK638" s="20"/>
      <c r="EL638" s="20"/>
      <c r="EM638" s="20"/>
      <c r="EN638" s="20"/>
      <c r="EO638" s="20"/>
      <c r="EP638" s="20"/>
      <c r="EQ638" s="20"/>
      <c r="ER638" s="20"/>
      <c r="ES638" s="20"/>
      <c r="ET638" s="20"/>
      <c r="EU638" s="20"/>
      <c r="EV638" s="20"/>
      <c r="EW638" s="20"/>
      <c r="EX638" s="20"/>
      <c r="EY638" s="20"/>
      <c r="EZ638" s="20"/>
      <c r="FA638" s="20"/>
      <c r="FB638" s="20"/>
      <c r="FC638" s="20"/>
      <c r="FD638" s="20"/>
      <c r="FE638" s="20"/>
      <c r="FF638" s="20"/>
      <c r="FG638" s="20"/>
      <c r="FH638" s="20"/>
      <c r="FI638" s="20"/>
      <c r="FJ638" s="20"/>
      <c r="FK638" s="20"/>
      <c r="FL638" s="20"/>
      <c r="FM638" s="20"/>
      <c r="FN638" s="20"/>
      <c r="FO638" s="20"/>
      <c r="FP638" s="20"/>
      <c r="FQ638" s="20"/>
      <c r="FR638" s="20"/>
      <c r="FS638" s="20"/>
      <c r="FT638" s="20"/>
      <c r="FU638" s="20"/>
      <c r="FV638" s="20"/>
      <c r="FW638" s="20"/>
      <c r="FX638" s="20"/>
      <c r="FY638" s="20"/>
      <c r="FZ638" s="20"/>
      <c r="GA638" s="20"/>
      <c r="GB638" s="20"/>
      <c r="GC638" s="20"/>
      <c r="GD638" s="20"/>
      <c r="GE638" s="20"/>
      <c r="GF638" s="20"/>
      <c r="GG638" s="20"/>
      <c r="GH638" s="20"/>
      <c r="GI638" s="20"/>
      <c r="GJ638" s="20"/>
      <c r="GK638" s="20"/>
      <c r="GL638" s="20"/>
      <c r="GM638" s="20">
        <v>0.41</v>
      </c>
      <c r="GN638" s="20"/>
      <c r="GO638" s="20"/>
      <c r="GP638" s="20"/>
      <c r="GQ638" s="20"/>
      <c r="GR638" s="20"/>
      <c r="GS638" s="20"/>
      <c r="GT638" s="20"/>
      <c r="GU638" s="20"/>
      <c r="GV638" s="20"/>
      <c r="GW638" s="20"/>
      <c r="GX638" s="20"/>
      <c r="GY638" s="20"/>
      <c r="GZ638" s="20"/>
      <c r="HA638" s="20"/>
      <c r="HB638" s="20"/>
      <c r="HC638" s="20"/>
      <c r="HD638" s="20"/>
      <c r="HE638" s="20"/>
      <c r="HF638" s="20"/>
      <c r="HG638" s="20"/>
      <c r="HH638" s="20"/>
      <c r="HI638" s="20"/>
      <c r="HJ638" s="20"/>
      <c r="HK638" s="20"/>
      <c r="HL638" s="20"/>
      <c r="HM638" s="20"/>
      <c r="HN638" s="20"/>
      <c r="HO638" s="20"/>
      <c r="HP638" s="20"/>
      <c r="HQ638" s="20"/>
      <c r="HR638" s="20"/>
      <c r="HS638" s="20"/>
      <c r="HT638" s="20"/>
      <c r="HU638" s="20"/>
      <c r="HV638" s="20"/>
      <c r="HW638" s="20"/>
      <c r="HX638" s="20">
        <v>0.41</v>
      </c>
      <c r="HY638" s="20"/>
      <c r="HZ638" s="20"/>
      <c r="IA638" s="20"/>
      <c r="IB638" s="20"/>
      <c r="IC638" s="20"/>
      <c r="ID638" s="20"/>
      <c r="IE638" s="20"/>
      <c r="IF638" s="20"/>
      <c r="IG638" s="20"/>
      <c r="IH638" s="20"/>
      <c r="II638" s="20"/>
      <c r="IJ638" s="20"/>
      <c r="IK638" s="20"/>
      <c r="IL638" s="20"/>
      <c r="IM638" s="20"/>
      <c r="IN638" s="20"/>
      <c r="IO638" s="20"/>
      <c r="IP638" s="20"/>
      <c r="IQ638" s="20"/>
      <c r="IR638" s="20"/>
      <c r="IS638" s="20"/>
      <c r="IT638" s="20"/>
      <c r="IU638" s="20"/>
    </row>
    <row r="639" spans="1:255" x14ac:dyDescent="0.2">
      <c r="A639" s="71"/>
      <c r="B639" s="72"/>
      <c r="C639" s="72" t="s">
        <v>612</v>
      </c>
      <c r="D639" s="73"/>
      <c r="E639" s="74"/>
      <c r="F639" s="75">
        <v>2.39</v>
      </c>
      <c r="G639" s="76"/>
      <c r="H639" s="75">
        <v>2.39</v>
      </c>
      <c r="I639" s="75">
        <v>7.46</v>
      </c>
      <c r="J639" s="77">
        <v>9.11</v>
      </c>
      <c r="K639" s="78">
        <v>68</v>
      </c>
      <c r="O639" s="20"/>
      <c r="P639" s="20"/>
      <c r="Q639" s="20"/>
      <c r="R639" s="20"/>
      <c r="S639" s="20"/>
      <c r="T639" s="20">
        <v>7.46</v>
      </c>
      <c r="U639" s="20">
        <v>68</v>
      </c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  <c r="BC639" s="20"/>
      <c r="BD639" s="20"/>
      <c r="BE639" s="20"/>
      <c r="BF639" s="20"/>
      <c r="BG639" s="20"/>
      <c r="BH639" s="20"/>
      <c r="BI639" s="20"/>
      <c r="BJ639" s="20"/>
      <c r="BK639" s="20"/>
      <c r="BL639" s="20"/>
      <c r="BM639" s="20"/>
      <c r="BN639" s="20"/>
      <c r="BO639" s="20"/>
      <c r="BP639" s="20"/>
      <c r="BQ639" s="20"/>
      <c r="BR639" s="20"/>
      <c r="BS639" s="20"/>
      <c r="BT639" s="20"/>
      <c r="BU639" s="20"/>
      <c r="BV639" s="20"/>
      <c r="BW639" s="20"/>
      <c r="BX639" s="20"/>
      <c r="BY639" s="20"/>
      <c r="BZ639" s="20"/>
      <c r="CA639" s="20"/>
      <c r="CB639" s="20"/>
      <c r="CC639" s="20"/>
      <c r="CD639" s="20"/>
      <c r="CE639" s="20"/>
      <c r="CF639" s="20"/>
      <c r="CG639" s="20"/>
      <c r="CH639" s="20"/>
      <c r="CI639" s="20"/>
      <c r="CJ639" s="20"/>
      <c r="CK639" s="20"/>
      <c r="CL639" s="20"/>
      <c r="CM639" s="20"/>
      <c r="CN639" s="20"/>
      <c r="CO639" s="20"/>
      <c r="CP639" s="20"/>
      <c r="CQ639" s="20"/>
      <c r="CR639" s="20"/>
      <c r="CS639" s="20"/>
      <c r="CT639" s="20"/>
      <c r="CU639" s="20"/>
      <c r="CV639" s="20">
        <v>1</v>
      </c>
      <c r="CW639" s="20"/>
      <c r="CX639" s="20"/>
      <c r="CY639" s="20"/>
      <c r="CZ639" s="20"/>
      <c r="DA639" s="20"/>
      <c r="DB639" s="20"/>
      <c r="DC639" s="20"/>
      <c r="DD639" s="20"/>
      <c r="DE639" s="20"/>
      <c r="DF639" s="20"/>
      <c r="DG639" s="20"/>
      <c r="DH639" s="20"/>
      <c r="DI639" s="20"/>
      <c r="DJ639" s="20"/>
      <c r="DK639" s="20">
        <v>7.46</v>
      </c>
      <c r="DL639" s="20"/>
      <c r="DM639" s="20">
        <v>68</v>
      </c>
      <c r="DN639" s="20"/>
      <c r="DO639" s="20"/>
      <c r="DP639" s="20"/>
      <c r="DQ639" s="20"/>
      <c r="DR639" s="20"/>
      <c r="DS639" s="20"/>
      <c r="DT639" s="20"/>
      <c r="DU639" s="20"/>
      <c r="DV639" s="20"/>
      <c r="DW639" s="20"/>
      <c r="DX639" s="20"/>
      <c r="DY639" s="20"/>
      <c r="DZ639" s="20"/>
      <c r="EA639" s="20"/>
      <c r="EB639" s="20"/>
      <c r="EC639" s="20"/>
      <c r="ED639" s="20"/>
      <c r="EE639" s="20"/>
      <c r="EF639" s="20"/>
      <c r="EG639" s="20"/>
      <c r="EH639" s="20"/>
      <c r="EI639" s="20"/>
      <c r="EJ639" s="20"/>
      <c r="EK639" s="20"/>
      <c r="EL639" s="20"/>
      <c r="EM639" s="20"/>
      <c r="EN639" s="20"/>
      <c r="EO639" s="20"/>
      <c r="EP639" s="20"/>
      <c r="EQ639" s="20"/>
      <c r="ER639" s="20"/>
      <c r="ES639" s="20"/>
      <c r="ET639" s="20"/>
      <c r="EU639" s="20"/>
      <c r="EV639" s="20"/>
      <c r="EW639" s="20"/>
      <c r="EX639" s="20"/>
      <c r="EY639" s="20"/>
      <c r="EZ639" s="20"/>
      <c r="FA639" s="20"/>
      <c r="FB639" s="20"/>
      <c r="FC639" s="20"/>
      <c r="FD639" s="20"/>
      <c r="FE639" s="20"/>
      <c r="FF639" s="20"/>
      <c r="FG639" s="20"/>
      <c r="FH639" s="20"/>
      <c r="FI639" s="20"/>
      <c r="FJ639" s="20"/>
      <c r="FK639" s="20"/>
      <c r="FL639" s="20"/>
      <c r="FM639" s="20"/>
      <c r="FN639" s="20"/>
      <c r="FO639" s="20"/>
      <c r="FP639" s="20"/>
      <c r="FQ639" s="20"/>
      <c r="FR639" s="20"/>
      <c r="FS639" s="20"/>
      <c r="FT639" s="20"/>
      <c r="FU639" s="20"/>
      <c r="FV639" s="20"/>
      <c r="FW639" s="20"/>
      <c r="FX639" s="20"/>
      <c r="FY639" s="20"/>
      <c r="FZ639" s="20"/>
      <c r="GA639" s="20"/>
      <c r="GB639" s="20"/>
      <c r="GC639" s="20"/>
      <c r="GD639" s="20"/>
      <c r="GE639" s="20"/>
      <c r="GF639" s="20"/>
      <c r="GG639" s="20"/>
      <c r="GH639" s="20"/>
      <c r="GI639" s="20"/>
      <c r="GJ639" s="20">
        <v>7.46</v>
      </c>
      <c r="GK639" s="20"/>
      <c r="GL639" s="20"/>
      <c r="GM639" s="20"/>
      <c r="GN639" s="20">
        <v>7.46</v>
      </c>
      <c r="GO639" s="20"/>
      <c r="GP639" s="20">
        <v>7.46</v>
      </c>
      <c r="GQ639" s="20">
        <v>7.46</v>
      </c>
      <c r="GR639" s="20"/>
      <c r="GS639" s="20">
        <v>7.46</v>
      </c>
      <c r="GT639" s="20"/>
      <c r="GU639" s="20"/>
      <c r="GV639" s="20"/>
      <c r="GW639" s="20">
        <v>0</v>
      </c>
      <c r="GX639" s="20">
        <v>0</v>
      </c>
      <c r="GY639" s="20"/>
      <c r="GZ639" s="20"/>
      <c r="HA639" s="20"/>
      <c r="HB639" s="20">
        <v>7.46</v>
      </c>
      <c r="HC639" s="20"/>
      <c r="HD639" s="20"/>
      <c r="HE639" s="20"/>
      <c r="HF639" s="20">
        <v>7.46</v>
      </c>
      <c r="HG639" s="20"/>
      <c r="HH639" s="20"/>
      <c r="HI639" s="20"/>
      <c r="HJ639" s="20"/>
      <c r="HK639" s="20"/>
      <c r="HL639" s="20">
        <v>7.46</v>
      </c>
      <c r="HM639" s="20"/>
      <c r="HN639" s="20">
        <v>7.46</v>
      </c>
      <c r="HO639" s="20"/>
      <c r="HP639" s="20"/>
      <c r="HQ639" s="20"/>
      <c r="HR639" s="20"/>
      <c r="HS639" s="20"/>
      <c r="HT639" s="20"/>
      <c r="HU639" s="20"/>
      <c r="HV639" s="20"/>
      <c r="HW639" s="20"/>
      <c r="HX639" s="20"/>
      <c r="HY639" s="20"/>
      <c r="HZ639" s="20"/>
      <c r="IA639" s="20"/>
      <c r="IB639" s="20"/>
      <c r="IC639" s="20"/>
      <c r="ID639" s="20"/>
      <c r="IE639" s="20"/>
      <c r="IF639" s="20"/>
      <c r="IG639" s="20"/>
      <c r="IH639" s="20"/>
      <c r="II639" s="20"/>
      <c r="IJ639" s="20"/>
      <c r="IK639" s="20"/>
      <c r="IL639" s="20"/>
      <c r="IM639" s="20"/>
      <c r="IN639" s="20"/>
      <c r="IO639" s="20"/>
      <c r="IP639" s="20"/>
      <c r="IQ639" s="20"/>
      <c r="IR639" s="20"/>
      <c r="IS639" s="20"/>
      <c r="IT639" s="20"/>
      <c r="IU639" s="20"/>
    </row>
    <row r="640" spans="1:255" x14ac:dyDescent="0.2">
      <c r="A640" s="79"/>
      <c r="B640" s="80"/>
      <c r="C640" s="80" t="s">
        <v>613</v>
      </c>
      <c r="D640" s="81"/>
      <c r="E640" s="82">
        <v>121</v>
      </c>
      <c r="F640" s="83" t="s">
        <v>614</v>
      </c>
      <c r="G640" s="84"/>
      <c r="H640" s="85">
        <v>64.010000000000005</v>
      </c>
      <c r="I640" s="85">
        <v>199.71</v>
      </c>
      <c r="J640" s="87">
        <v>1.21</v>
      </c>
      <c r="K640" s="86">
        <v>6668</v>
      </c>
      <c r="O640" s="20"/>
      <c r="P640" s="20"/>
      <c r="Q640" s="20"/>
      <c r="R640" s="20"/>
      <c r="S640" s="20"/>
      <c r="T640" s="20">
        <v>199.71</v>
      </c>
      <c r="U640" s="20">
        <v>6668</v>
      </c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  <c r="BG640" s="20"/>
      <c r="BH640" s="20"/>
      <c r="BI640" s="20"/>
      <c r="BJ640" s="20"/>
      <c r="BK640" s="20"/>
      <c r="BL640" s="20"/>
      <c r="BM640" s="20"/>
      <c r="BN640" s="20"/>
      <c r="BO640" s="20"/>
      <c r="BP640" s="20"/>
      <c r="BQ640" s="20"/>
      <c r="BR640" s="20"/>
      <c r="BS640" s="20"/>
      <c r="BT640" s="20"/>
      <c r="BU640" s="20"/>
      <c r="BV640" s="20"/>
      <c r="BW640" s="20"/>
      <c r="BX640" s="20"/>
      <c r="BY640" s="20"/>
      <c r="BZ640" s="20"/>
      <c r="CA640" s="20"/>
      <c r="CB640" s="20"/>
      <c r="CC640" s="20"/>
      <c r="CD640" s="20"/>
      <c r="CE640" s="20"/>
      <c r="CF640" s="20"/>
      <c r="CG640" s="20"/>
      <c r="CH640" s="20"/>
      <c r="CI640" s="20"/>
      <c r="CJ640" s="20"/>
      <c r="CK640" s="20"/>
      <c r="CL640" s="20"/>
      <c r="CM640" s="20"/>
      <c r="CN640" s="20"/>
      <c r="CO640" s="20"/>
      <c r="CP640" s="20"/>
      <c r="CQ640" s="20"/>
      <c r="CR640" s="20"/>
      <c r="CS640" s="20"/>
      <c r="CT640" s="20"/>
      <c r="CU640" s="20"/>
      <c r="CV640" s="20">
        <v>1</v>
      </c>
      <c r="CW640" s="20"/>
      <c r="CX640" s="20"/>
      <c r="CY640" s="20"/>
      <c r="CZ640" s="20"/>
      <c r="DA640" s="20"/>
      <c r="DB640" s="20"/>
      <c r="DC640" s="20"/>
      <c r="DD640" s="20"/>
      <c r="DE640" s="20"/>
      <c r="DF640" s="20"/>
      <c r="DG640" s="20"/>
      <c r="DH640" s="20"/>
      <c r="DI640" s="20"/>
      <c r="DJ640" s="20"/>
      <c r="DK640" s="20"/>
      <c r="DL640" s="20"/>
      <c r="DM640" s="20"/>
      <c r="DN640" s="20"/>
      <c r="DO640" s="20"/>
      <c r="DP640" s="20"/>
      <c r="DQ640" s="20">
        <v>199.71</v>
      </c>
      <c r="DR640" s="20"/>
      <c r="DS640" s="20">
        <v>6668</v>
      </c>
      <c r="DT640" s="20"/>
      <c r="DU640" s="20"/>
      <c r="DV640" s="20"/>
      <c r="DW640" s="20"/>
      <c r="DX640" s="20"/>
      <c r="DY640" s="20"/>
      <c r="DZ640" s="20"/>
      <c r="EA640" s="20"/>
      <c r="EB640" s="20"/>
      <c r="EC640" s="20"/>
      <c r="ED640" s="20"/>
      <c r="EE640" s="20"/>
      <c r="EF640" s="20"/>
      <c r="EG640" s="20"/>
      <c r="EH640" s="20"/>
      <c r="EI640" s="20"/>
      <c r="EJ640" s="20"/>
      <c r="EK640" s="20"/>
      <c r="EL640" s="20"/>
      <c r="EM640" s="20"/>
      <c r="EN640" s="20"/>
      <c r="EO640" s="20"/>
      <c r="EP640" s="20"/>
      <c r="EQ640" s="20"/>
      <c r="ER640" s="20"/>
      <c r="ES640" s="20"/>
      <c r="ET640" s="20"/>
      <c r="EU640" s="20"/>
      <c r="EV640" s="20"/>
      <c r="EW640" s="20"/>
      <c r="EX640" s="20"/>
      <c r="EY640" s="20"/>
      <c r="EZ640" s="20"/>
      <c r="FA640" s="20"/>
      <c r="FB640" s="20"/>
      <c r="FC640" s="20"/>
      <c r="FD640" s="20"/>
      <c r="FE640" s="20"/>
      <c r="FF640" s="20"/>
      <c r="FG640" s="20"/>
      <c r="FH640" s="20"/>
      <c r="FI640" s="20"/>
      <c r="FJ640" s="20"/>
      <c r="FK640" s="20"/>
      <c r="FL640" s="20"/>
      <c r="FM640" s="20"/>
      <c r="FN640" s="20"/>
      <c r="FO640" s="20"/>
      <c r="FP640" s="20"/>
      <c r="FQ640" s="20"/>
      <c r="FR640" s="20"/>
      <c r="FS640" s="20"/>
      <c r="FT640" s="20"/>
      <c r="FU640" s="20"/>
      <c r="FV640" s="20"/>
      <c r="FW640" s="20"/>
      <c r="FX640" s="20"/>
      <c r="FY640" s="20"/>
      <c r="FZ640" s="20"/>
      <c r="GA640" s="20"/>
      <c r="GB640" s="20"/>
      <c r="GC640" s="20"/>
      <c r="GD640" s="20"/>
      <c r="GE640" s="20"/>
      <c r="GF640" s="20"/>
      <c r="GG640" s="20"/>
      <c r="GH640" s="20"/>
      <c r="GI640" s="20"/>
      <c r="GJ640" s="20"/>
      <c r="GK640" s="20"/>
      <c r="GL640" s="20"/>
      <c r="GM640" s="20"/>
      <c r="GN640" s="20"/>
      <c r="GO640" s="20"/>
      <c r="GP640" s="20"/>
      <c r="GQ640" s="20"/>
      <c r="GR640" s="20"/>
      <c r="GS640" s="20"/>
      <c r="GT640" s="20"/>
      <c r="GU640" s="20"/>
      <c r="GV640" s="20"/>
      <c r="GW640" s="20"/>
      <c r="GX640" s="20"/>
      <c r="GY640" s="20">
        <v>199.71</v>
      </c>
      <c r="GZ640" s="20"/>
      <c r="HA640" s="20"/>
      <c r="HB640" s="20">
        <v>199.71</v>
      </c>
      <c r="HC640" s="20"/>
      <c r="HD640" s="20"/>
      <c r="HE640" s="20"/>
      <c r="HF640" s="20">
        <v>199.71</v>
      </c>
      <c r="HG640" s="20"/>
      <c r="HH640" s="20"/>
      <c r="HI640" s="20"/>
      <c r="HJ640" s="20"/>
      <c r="HK640" s="20"/>
      <c r="HL640" s="20">
        <v>199.71</v>
      </c>
      <c r="HM640" s="20"/>
      <c r="HN640" s="20">
        <v>199.71</v>
      </c>
      <c r="HO640" s="20"/>
      <c r="HP640" s="20"/>
      <c r="HQ640" s="20"/>
      <c r="HR640" s="20"/>
      <c r="HS640" s="20"/>
      <c r="HT640" s="20"/>
      <c r="HU640" s="20"/>
      <c r="HV640" s="20"/>
      <c r="HW640" s="20"/>
      <c r="HX640" s="20"/>
      <c r="HY640" s="20"/>
      <c r="HZ640" s="20"/>
      <c r="IA640" s="20"/>
      <c r="IB640" s="20"/>
      <c r="IC640" s="20"/>
      <c r="ID640" s="20"/>
      <c r="IE640" s="20"/>
      <c r="IF640" s="20"/>
      <c r="IG640" s="20"/>
      <c r="IH640" s="20"/>
      <c r="II640" s="20"/>
      <c r="IJ640" s="20"/>
      <c r="IK640" s="20"/>
      <c r="IL640" s="20"/>
      <c r="IM640" s="20"/>
      <c r="IN640" s="20"/>
      <c r="IO640" s="20"/>
      <c r="IP640" s="20"/>
      <c r="IQ640" s="20"/>
      <c r="IR640" s="20"/>
      <c r="IS640" s="20"/>
      <c r="IT640" s="20"/>
      <c r="IU640" s="20"/>
    </row>
    <row r="641" spans="1:255" x14ac:dyDescent="0.2">
      <c r="A641" s="79"/>
      <c r="B641" s="80"/>
      <c r="C641" s="80" t="s">
        <v>615</v>
      </c>
      <c r="D641" s="81"/>
      <c r="E641" s="82">
        <v>72</v>
      </c>
      <c r="F641" s="83" t="s">
        <v>614</v>
      </c>
      <c r="G641" s="84"/>
      <c r="H641" s="85">
        <v>38.090000000000003</v>
      </c>
      <c r="I641" s="85">
        <v>118.84</v>
      </c>
      <c r="J641" s="87">
        <v>0.72</v>
      </c>
      <c r="K641" s="86">
        <v>3968</v>
      </c>
      <c r="O641" s="20"/>
      <c r="P641" s="20"/>
      <c r="Q641" s="20"/>
      <c r="R641" s="20"/>
      <c r="S641" s="20"/>
      <c r="T641" s="20">
        <v>118.84</v>
      </c>
      <c r="U641" s="20">
        <v>3968</v>
      </c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  <c r="BC641" s="20"/>
      <c r="BD641" s="20"/>
      <c r="BE641" s="20"/>
      <c r="BF641" s="20"/>
      <c r="BG641" s="20"/>
      <c r="BH641" s="20"/>
      <c r="BI641" s="20"/>
      <c r="BJ641" s="20"/>
      <c r="BK641" s="20"/>
      <c r="BL641" s="20"/>
      <c r="BM641" s="20"/>
      <c r="BN641" s="20"/>
      <c r="BO641" s="20"/>
      <c r="BP641" s="20"/>
      <c r="BQ641" s="20"/>
      <c r="BR641" s="20"/>
      <c r="BS641" s="20"/>
      <c r="BT641" s="20"/>
      <c r="BU641" s="20"/>
      <c r="BV641" s="20"/>
      <c r="BW641" s="20"/>
      <c r="BX641" s="20"/>
      <c r="BY641" s="20"/>
      <c r="BZ641" s="20"/>
      <c r="CA641" s="20"/>
      <c r="CB641" s="20"/>
      <c r="CC641" s="20"/>
      <c r="CD641" s="20"/>
      <c r="CE641" s="20"/>
      <c r="CF641" s="20"/>
      <c r="CG641" s="20"/>
      <c r="CH641" s="20"/>
      <c r="CI641" s="20"/>
      <c r="CJ641" s="20"/>
      <c r="CK641" s="20"/>
      <c r="CL641" s="20"/>
      <c r="CM641" s="20"/>
      <c r="CN641" s="20"/>
      <c r="CO641" s="20"/>
      <c r="CP641" s="20"/>
      <c r="CQ641" s="20"/>
      <c r="CR641" s="20"/>
      <c r="CS641" s="20"/>
      <c r="CT641" s="20"/>
      <c r="CU641" s="20"/>
      <c r="CV641" s="20">
        <v>1</v>
      </c>
      <c r="CW641" s="20"/>
      <c r="CX641" s="20"/>
      <c r="CY641" s="20"/>
      <c r="CZ641" s="20"/>
      <c r="DA641" s="20"/>
      <c r="DB641" s="20"/>
      <c r="DC641" s="20"/>
      <c r="DD641" s="20"/>
      <c r="DE641" s="20"/>
      <c r="DF641" s="20"/>
      <c r="DG641" s="20"/>
      <c r="DH641" s="20"/>
      <c r="DI641" s="20"/>
      <c r="DJ641" s="20"/>
      <c r="DK641" s="20"/>
      <c r="DL641" s="20"/>
      <c r="DM641" s="20"/>
      <c r="DN641" s="20"/>
      <c r="DO641" s="20"/>
      <c r="DP641" s="20"/>
      <c r="DQ641" s="20">
        <v>118.84</v>
      </c>
      <c r="DR641" s="20"/>
      <c r="DS641" s="20">
        <v>3968</v>
      </c>
      <c r="DT641" s="20"/>
      <c r="DU641" s="20"/>
      <c r="DV641" s="20"/>
      <c r="DW641" s="20"/>
      <c r="DX641" s="20"/>
      <c r="DY641" s="20"/>
      <c r="DZ641" s="20"/>
      <c r="EA641" s="20"/>
      <c r="EB641" s="20"/>
      <c r="EC641" s="20"/>
      <c r="ED641" s="20"/>
      <c r="EE641" s="20"/>
      <c r="EF641" s="20"/>
      <c r="EG641" s="20"/>
      <c r="EH641" s="20"/>
      <c r="EI641" s="20"/>
      <c r="EJ641" s="20"/>
      <c r="EK641" s="20"/>
      <c r="EL641" s="20"/>
      <c r="EM641" s="20"/>
      <c r="EN641" s="20"/>
      <c r="EO641" s="20"/>
      <c r="EP641" s="20"/>
      <c r="EQ641" s="20"/>
      <c r="ER641" s="20"/>
      <c r="ES641" s="20"/>
      <c r="ET641" s="20"/>
      <c r="EU641" s="20"/>
      <c r="EV641" s="20"/>
      <c r="EW641" s="20"/>
      <c r="EX641" s="20"/>
      <c r="EY641" s="20"/>
      <c r="EZ641" s="20"/>
      <c r="FA641" s="20"/>
      <c r="FB641" s="20"/>
      <c r="FC641" s="20"/>
      <c r="FD641" s="20"/>
      <c r="FE641" s="20"/>
      <c r="FF641" s="20"/>
      <c r="FG641" s="20"/>
      <c r="FH641" s="20"/>
      <c r="FI641" s="20"/>
      <c r="FJ641" s="20"/>
      <c r="FK641" s="20"/>
      <c r="FL641" s="20"/>
      <c r="FM641" s="20"/>
      <c r="FN641" s="20"/>
      <c r="FO641" s="20"/>
      <c r="FP641" s="20"/>
      <c r="FQ641" s="20"/>
      <c r="FR641" s="20"/>
      <c r="FS641" s="20"/>
      <c r="FT641" s="20"/>
      <c r="FU641" s="20"/>
      <c r="FV641" s="20"/>
      <c r="FW641" s="20"/>
      <c r="FX641" s="20"/>
      <c r="FY641" s="20"/>
      <c r="FZ641" s="20"/>
      <c r="GA641" s="20"/>
      <c r="GB641" s="20"/>
      <c r="GC641" s="20"/>
      <c r="GD641" s="20"/>
      <c r="GE641" s="20"/>
      <c r="GF641" s="20"/>
      <c r="GG641" s="20"/>
      <c r="GH641" s="20"/>
      <c r="GI641" s="20"/>
      <c r="GJ641" s="20"/>
      <c r="GK641" s="20"/>
      <c r="GL641" s="20"/>
      <c r="GM641" s="20"/>
      <c r="GN641" s="20"/>
      <c r="GO641" s="20"/>
      <c r="GP641" s="20"/>
      <c r="GQ641" s="20"/>
      <c r="GR641" s="20"/>
      <c r="GS641" s="20"/>
      <c r="GT641" s="20"/>
      <c r="GU641" s="20"/>
      <c r="GV641" s="20"/>
      <c r="GW641" s="20"/>
      <c r="GX641" s="20"/>
      <c r="GY641" s="20"/>
      <c r="GZ641" s="20">
        <v>118.84</v>
      </c>
      <c r="HA641" s="20"/>
      <c r="HB641" s="20">
        <v>118.84</v>
      </c>
      <c r="HC641" s="20"/>
      <c r="HD641" s="20"/>
      <c r="HE641" s="20"/>
      <c r="HF641" s="20">
        <v>118.84</v>
      </c>
      <c r="HG641" s="20"/>
      <c r="HH641" s="20"/>
      <c r="HI641" s="20"/>
      <c r="HJ641" s="20"/>
      <c r="HK641" s="20"/>
      <c r="HL641" s="20">
        <v>118.84</v>
      </c>
      <c r="HM641" s="20"/>
      <c r="HN641" s="20">
        <v>118.84</v>
      </c>
      <c r="HO641" s="20"/>
      <c r="HP641" s="20"/>
      <c r="HQ641" s="20"/>
      <c r="HR641" s="20"/>
      <c r="HS641" s="20"/>
      <c r="HT641" s="20"/>
      <c r="HU641" s="20"/>
      <c r="HV641" s="20"/>
      <c r="HW641" s="20"/>
      <c r="HX641" s="20"/>
      <c r="HY641" s="20"/>
      <c r="HZ641" s="20"/>
      <c r="IA641" s="20"/>
      <c r="IB641" s="20"/>
      <c r="IC641" s="20"/>
      <c r="ID641" s="20"/>
      <c r="IE641" s="20"/>
      <c r="IF641" s="20"/>
      <c r="IG641" s="20"/>
      <c r="IH641" s="20"/>
      <c r="II641" s="20"/>
      <c r="IJ641" s="20"/>
      <c r="IK641" s="20"/>
      <c r="IL641" s="20"/>
      <c r="IM641" s="20"/>
      <c r="IN641" s="20"/>
      <c r="IO641" s="20"/>
      <c r="IP641" s="20"/>
      <c r="IQ641" s="20"/>
      <c r="IR641" s="20"/>
      <c r="IS641" s="20"/>
      <c r="IT641" s="20"/>
      <c r="IU641" s="20"/>
    </row>
    <row r="642" spans="1:255" x14ac:dyDescent="0.2">
      <c r="A642" s="71"/>
      <c r="B642" s="72"/>
      <c r="C642" s="72" t="s">
        <v>616</v>
      </c>
      <c r="D642" s="73" t="s">
        <v>617</v>
      </c>
      <c r="E642" s="74">
        <v>5.75</v>
      </c>
      <c r="F642" s="75"/>
      <c r="G642" s="76" t="s">
        <v>78</v>
      </c>
      <c r="H642" s="75">
        <v>6.04</v>
      </c>
      <c r="I642" s="88">
        <v>18.837</v>
      </c>
      <c r="J642" s="77"/>
      <c r="K642" s="78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  <c r="BC642" s="20"/>
      <c r="BD642" s="20"/>
      <c r="BE642" s="20"/>
      <c r="BF642" s="20"/>
      <c r="BG642" s="20"/>
      <c r="BH642" s="20"/>
      <c r="BI642" s="20"/>
      <c r="BJ642" s="20"/>
      <c r="BK642" s="20"/>
      <c r="BL642" s="20"/>
      <c r="BM642" s="20"/>
      <c r="BN642" s="20"/>
      <c r="BO642" s="20"/>
      <c r="BP642" s="20"/>
      <c r="BQ642" s="20"/>
      <c r="BR642" s="20"/>
      <c r="BS642" s="20"/>
      <c r="BT642" s="20"/>
      <c r="BU642" s="20"/>
      <c r="BV642" s="20"/>
      <c r="BW642" s="20"/>
      <c r="BX642" s="20"/>
      <c r="BY642" s="20"/>
      <c r="BZ642" s="20"/>
      <c r="CA642" s="20"/>
      <c r="CB642" s="20"/>
      <c r="CC642" s="20"/>
      <c r="CD642" s="20"/>
      <c r="CE642" s="20"/>
      <c r="CF642" s="20"/>
      <c r="CG642" s="20"/>
      <c r="CH642" s="20"/>
      <c r="CI642" s="20"/>
      <c r="CJ642" s="20"/>
      <c r="CK642" s="20"/>
      <c r="CL642" s="20"/>
      <c r="CM642" s="20"/>
      <c r="CN642" s="20"/>
      <c r="CO642" s="20"/>
      <c r="CP642" s="20"/>
      <c r="CQ642" s="20"/>
      <c r="CR642" s="20"/>
      <c r="CS642" s="20"/>
      <c r="CT642" s="20"/>
      <c r="CU642" s="20"/>
      <c r="CV642" s="20"/>
      <c r="CW642" s="20"/>
      <c r="CX642" s="20"/>
      <c r="CY642" s="20"/>
      <c r="CZ642" s="20"/>
      <c r="DA642" s="20"/>
      <c r="DB642" s="20"/>
      <c r="DC642" s="20"/>
      <c r="DD642" s="20"/>
      <c r="DE642" s="20"/>
      <c r="DF642" s="20"/>
      <c r="DG642" s="20"/>
      <c r="DH642" s="20"/>
      <c r="DI642" s="20"/>
      <c r="DJ642" s="20"/>
      <c r="DK642" s="20"/>
      <c r="DL642" s="20"/>
      <c r="DM642" s="20"/>
      <c r="DN642" s="20"/>
      <c r="DO642" s="20"/>
      <c r="DP642" s="20"/>
      <c r="DQ642" s="20"/>
      <c r="DR642" s="20"/>
      <c r="DS642" s="20"/>
      <c r="DT642" s="20"/>
      <c r="DU642" s="20"/>
      <c r="DV642" s="20"/>
      <c r="DW642" s="20"/>
      <c r="DX642" s="20"/>
      <c r="DY642" s="20"/>
      <c r="DZ642" s="20"/>
      <c r="EA642" s="20"/>
      <c r="EB642" s="20"/>
      <c r="EC642" s="20"/>
      <c r="ED642" s="20"/>
      <c r="EE642" s="20"/>
      <c r="EF642" s="20"/>
      <c r="EG642" s="20"/>
      <c r="EH642" s="20"/>
      <c r="EI642" s="20"/>
      <c r="EJ642" s="20"/>
      <c r="EK642" s="20"/>
      <c r="EL642" s="20"/>
      <c r="EM642" s="20"/>
      <c r="EN642" s="20"/>
      <c r="EO642" s="20"/>
      <c r="EP642" s="20"/>
      <c r="EQ642" s="20"/>
      <c r="ER642" s="20"/>
      <c r="ES642" s="20"/>
      <c r="ET642" s="20"/>
      <c r="EU642" s="20"/>
      <c r="EV642" s="20"/>
      <c r="EW642" s="20"/>
      <c r="EX642" s="20"/>
      <c r="EY642" s="20"/>
      <c r="EZ642" s="20"/>
      <c r="FA642" s="20"/>
      <c r="FB642" s="20"/>
      <c r="FC642" s="20"/>
      <c r="FD642" s="20"/>
      <c r="FE642" s="20"/>
      <c r="FF642" s="20"/>
      <c r="FG642" s="20"/>
      <c r="FH642" s="20"/>
      <c r="FI642" s="20"/>
      <c r="FJ642" s="20"/>
      <c r="FK642" s="20"/>
      <c r="FL642" s="20"/>
      <c r="FM642" s="20"/>
      <c r="FN642" s="20"/>
      <c r="FO642" s="20"/>
      <c r="FP642" s="20"/>
      <c r="FQ642" s="20"/>
      <c r="FR642" s="20"/>
      <c r="FS642" s="20"/>
      <c r="FT642" s="20"/>
      <c r="FU642" s="20"/>
      <c r="FV642" s="20"/>
      <c r="FW642" s="20"/>
      <c r="FX642" s="20"/>
      <c r="FY642" s="20"/>
      <c r="FZ642" s="20"/>
      <c r="GA642" s="20"/>
      <c r="GB642" s="20"/>
      <c r="GC642" s="20"/>
      <c r="GD642" s="20"/>
      <c r="GE642" s="20"/>
      <c r="GF642" s="20"/>
      <c r="GG642" s="20"/>
      <c r="GH642" s="20"/>
      <c r="GI642" s="20"/>
      <c r="GJ642" s="20"/>
      <c r="GK642" s="20"/>
      <c r="GL642" s="20"/>
      <c r="GM642" s="20"/>
      <c r="GN642" s="20"/>
      <c r="GO642" s="20"/>
      <c r="GP642" s="20"/>
      <c r="GQ642" s="20"/>
      <c r="GR642" s="20"/>
      <c r="GS642" s="20"/>
      <c r="GT642" s="20"/>
      <c r="GU642" s="20"/>
      <c r="GV642" s="20"/>
      <c r="GW642" s="20"/>
      <c r="GX642" s="20"/>
      <c r="GY642" s="20"/>
      <c r="GZ642" s="20"/>
      <c r="HA642" s="20"/>
      <c r="HB642" s="20"/>
      <c r="HC642" s="20"/>
      <c r="HD642" s="20"/>
      <c r="HE642" s="20"/>
      <c r="HF642" s="20"/>
      <c r="HG642" s="20"/>
      <c r="HH642" s="20"/>
      <c r="HI642" s="20"/>
      <c r="HJ642" s="20"/>
      <c r="HK642" s="20"/>
      <c r="HL642" s="20"/>
      <c r="HM642" s="20"/>
      <c r="HN642" s="20"/>
      <c r="HO642" s="20"/>
      <c r="HP642" s="20"/>
      <c r="HQ642" s="20"/>
      <c r="HR642" s="20"/>
      <c r="HS642" s="20"/>
      <c r="HT642" s="20"/>
      <c r="HU642" s="20"/>
      <c r="HV642" s="20"/>
      <c r="HW642" s="20"/>
      <c r="HX642" s="20"/>
      <c r="HY642" s="20"/>
      <c r="HZ642" s="20"/>
      <c r="IA642" s="20"/>
      <c r="IB642" s="20"/>
      <c r="IC642" s="20"/>
      <c r="ID642" s="20"/>
      <c r="IE642" s="20"/>
      <c r="IF642" s="20"/>
      <c r="IG642" s="20"/>
      <c r="IH642" s="20"/>
      <c r="II642" s="20"/>
      <c r="IJ642" s="20"/>
      <c r="IK642" s="20"/>
      <c r="IL642" s="20"/>
      <c r="IM642" s="20"/>
      <c r="IN642" s="20"/>
      <c r="IO642" s="20"/>
      <c r="IP642" s="20"/>
      <c r="IQ642" s="20"/>
      <c r="IR642" s="20"/>
      <c r="IS642" s="20"/>
      <c r="IT642" s="20"/>
      <c r="IU642" s="20"/>
    </row>
    <row r="643" spans="1:255" x14ac:dyDescent="0.2">
      <c r="A643" s="133" t="s">
        <v>297</v>
      </c>
      <c r="B643" s="134" t="s">
        <v>35</v>
      </c>
      <c r="C643" s="135" t="s">
        <v>221</v>
      </c>
      <c r="D643" s="136" t="s">
        <v>23</v>
      </c>
      <c r="E643" s="137">
        <v>6</v>
      </c>
      <c r="F643" s="109">
        <v>8166.89</v>
      </c>
      <c r="G643" s="65"/>
      <c r="H643" s="109">
        <v>8166.89</v>
      </c>
      <c r="I643" s="138">
        <v>5378.81</v>
      </c>
      <c r="J643" s="66">
        <v>9.11</v>
      </c>
      <c r="K643" s="139">
        <v>49001</v>
      </c>
      <c r="L643" s="20"/>
      <c r="M643" s="20"/>
      <c r="N643" s="20"/>
      <c r="O643" s="20"/>
      <c r="P643" s="20"/>
      <c r="Q643" s="20"/>
      <c r="R643" s="20"/>
      <c r="S643" s="20"/>
      <c r="T643" s="20">
        <v>5378.81</v>
      </c>
      <c r="U643" s="20">
        <v>49001</v>
      </c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  <c r="BC643" s="20"/>
      <c r="BD643" s="20"/>
      <c r="BE643" s="20"/>
      <c r="BF643" s="20"/>
      <c r="BG643" s="20"/>
      <c r="BH643" s="20"/>
      <c r="BI643" s="20"/>
      <c r="BJ643" s="20"/>
      <c r="BK643" s="20"/>
      <c r="BL643" s="20"/>
      <c r="BM643" s="20"/>
      <c r="BN643" s="20"/>
      <c r="BO643" s="20"/>
      <c r="BP643" s="20"/>
      <c r="BQ643" s="20"/>
      <c r="BR643" s="20"/>
      <c r="BS643" s="20"/>
      <c r="BT643" s="20"/>
      <c r="BU643" s="20"/>
      <c r="BV643" s="20"/>
      <c r="BW643" s="20"/>
      <c r="BX643" s="20"/>
      <c r="BY643" s="20"/>
      <c r="BZ643" s="20"/>
      <c r="CA643" s="20"/>
      <c r="CB643" s="20"/>
      <c r="CC643" s="20"/>
      <c r="CD643" s="20"/>
      <c r="CE643" s="20"/>
      <c r="CF643" s="20"/>
      <c r="CG643" s="20"/>
      <c r="CH643" s="20"/>
      <c r="CI643" s="20"/>
      <c r="CJ643" s="20"/>
      <c r="CK643" s="20"/>
      <c r="CL643" s="20"/>
      <c r="CM643" s="20"/>
      <c r="CN643" s="20"/>
      <c r="CO643" s="20"/>
      <c r="CP643" s="20"/>
      <c r="CQ643" s="20"/>
      <c r="CR643" s="20"/>
      <c r="CS643" s="20"/>
      <c r="CT643" s="20"/>
      <c r="CU643" s="20"/>
      <c r="CV643" s="20">
        <v>1</v>
      </c>
      <c r="CW643" s="20"/>
      <c r="CX643" s="20"/>
      <c r="CY643" s="20"/>
      <c r="CZ643" s="20"/>
      <c r="DA643" s="20"/>
      <c r="DB643" s="20"/>
      <c r="DC643" s="20"/>
      <c r="DD643" s="20"/>
      <c r="DE643" s="20">
        <v>49001</v>
      </c>
      <c r="DF643" s="20"/>
      <c r="DG643" s="20"/>
      <c r="DH643" s="20"/>
      <c r="DI643" s="20"/>
      <c r="DJ643" s="20"/>
      <c r="DK643" s="20">
        <v>5378.81</v>
      </c>
      <c r="DL643" s="20"/>
      <c r="DM643" s="20">
        <v>49001</v>
      </c>
      <c r="DN643" s="20"/>
      <c r="DO643" s="20"/>
      <c r="DP643" s="20"/>
      <c r="DQ643" s="20"/>
      <c r="DR643" s="20"/>
      <c r="DS643" s="20"/>
      <c r="DT643" s="20"/>
      <c r="DU643" s="20"/>
      <c r="DV643" s="20"/>
      <c r="DW643" s="20"/>
      <c r="DX643" s="20"/>
      <c r="DY643" s="20"/>
      <c r="DZ643" s="20"/>
      <c r="EA643" s="20"/>
      <c r="EB643" s="20"/>
      <c r="EC643" s="20"/>
      <c r="ED643" s="20"/>
      <c r="EE643" s="20"/>
      <c r="EF643" s="20"/>
      <c r="EG643" s="20"/>
      <c r="EH643" s="20"/>
      <c r="EI643" s="20"/>
      <c r="EJ643" s="20"/>
      <c r="EK643" s="20"/>
      <c r="EL643" s="20"/>
      <c r="EM643" s="20"/>
      <c r="EN643" s="20"/>
      <c r="EO643" s="20"/>
      <c r="EP643" s="20"/>
      <c r="EQ643" s="20"/>
      <c r="ER643" s="20"/>
      <c r="ES643" s="20"/>
      <c r="ET643" s="20"/>
      <c r="EU643" s="20"/>
      <c r="EV643" s="20"/>
      <c r="EW643" s="20"/>
      <c r="EX643" s="20"/>
      <c r="EY643" s="20"/>
      <c r="EZ643" s="20"/>
      <c r="FA643" s="20"/>
      <c r="FB643" s="20"/>
      <c r="FC643" s="20"/>
      <c r="FD643" s="20"/>
      <c r="FE643" s="20"/>
      <c r="FF643" s="20"/>
      <c r="FG643" s="20"/>
      <c r="FH643" s="20"/>
      <c r="FI643" s="20"/>
      <c r="FJ643" s="20"/>
      <c r="FK643" s="20"/>
      <c r="FL643" s="20"/>
      <c r="FM643" s="20"/>
      <c r="FN643" s="20"/>
      <c r="FO643" s="20"/>
      <c r="FP643" s="20"/>
      <c r="FQ643" s="20"/>
      <c r="FR643" s="20"/>
      <c r="FS643" s="20"/>
      <c r="FT643" s="20"/>
      <c r="FU643" s="20"/>
      <c r="FV643" s="20"/>
      <c r="FW643" s="20"/>
      <c r="FX643" s="20"/>
      <c r="FY643" s="20"/>
      <c r="FZ643" s="20"/>
      <c r="GA643" s="20"/>
      <c r="GB643" s="20"/>
      <c r="GC643" s="20"/>
      <c r="GD643" s="20"/>
      <c r="GE643" s="20"/>
      <c r="GF643" s="20"/>
      <c r="GG643" s="20"/>
      <c r="GH643" s="20"/>
      <c r="GI643" s="20"/>
      <c r="GJ643" s="20">
        <v>5378.81</v>
      </c>
      <c r="GK643" s="20"/>
      <c r="GL643" s="20"/>
      <c r="GM643" s="20"/>
      <c r="GN643" s="20">
        <v>5378.81</v>
      </c>
      <c r="GO643" s="20"/>
      <c r="GP643" s="20">
        <v>5378.81</v>
      </c>
      <c r="GQ643" s="20">
        <v>5378.81</v>
      </c>
      <c r="GR643" s="20"/>
      <c r="GS643" s="20">
        <v>5378.81</v>
      </c>
      <c r="GT643" s="20"/>
      <c r="GU643" s="20"/>
      <c r="GV643" s="20"/>
      <c r="GW643" s="20"/>
      <c r="GX643" s="20"/>
      <c r="GY643" s="20"/>
      <c r="GZ643" s="20"/>
      <c r="HA643" s="20"/>
      <c r="HB643" s="20">
        <v>5378.81</v>
      </c>
      <c r="HC643" s="20"/>
      <c r="HD643" s="20"/>
      <c r="HE643" s="20"/>
      <c r="HF643" s="20">
        <v>5378.81</v>
      </c>
      <c r="HG643" s="20"/>
      <c r="HH643" s="20"/>
      <c r="HI643" s="20"/>
      <c r="HJ643" s="20"/>
      <c r="HK643" s="20"/>
      <c r="HL643" s="20">
        <v>5378.81</v>
      </c>
      <c r="HM643" s="20"/>
      <c r="HN643" s="20">
        <v>5378.81</v>
      </c>
      <c r="HO643" s="20"/>
      <c r="HP643" s="20"/>
      <c r="HQ643" s="20"/>
      <c r="HR643" s="20"/>
      <c r="HS643" s="20"/>
      <c r="HT643" s="20"/>
      <c r="HU643" s="20"/>
      <c r="HV643" s="20"/>
      <c r="HW643" s="20"/>
      <c r="HX643" s="20"/>
      <c r="HY643" s="20">
        <v>5378.81</v>
      </c>
      <c r="HZ643" s="20"/>
      <c r="IA643" s="20"/>
      <c r="IB643" s="20"/>
      <c r="IC643" s="20"/>
      <c r="ID643" s="20"/>
      <c r="IE643" s="20"/>
      <c r="IF643" s="20"/>
      <c r="IG643" s="20"/>
      <c r="IH643" s="20"/>
      <c r="II643" s="20"/>
      <c r="IJ643" s="20"/>
      <c r="IK643" s="20"/>
      <c r="IL643" s="20"/>
      <c r="IM643" s="20"/>
      <c r="IN643" s="20"/>
      <c r="IO643" s="20"/>
      <c r="IP643" s="20"/>
      <c r="IQ643" s="20"/>
      <c r="IR643" s="20"/>
      <c r="IS643" s="20"/>
      <c r="IT643" s="20"/>
      <c r="IU643" s="20"/>
    </row>
    <row r="644" spans="1:255" x14ac:dyDescent="0.2">
      <c r="A644" s="89"/>
      <c r="B644" s="103" t="s">
        <v>619</v>
      </c>
      <c r="C644" s="103" t="s">
        <v>708</v>
      </c>
      <c r="D644" s="29"/>
      <c r="E644" s="29"/>
      <c r="F644" s="29"/>
      <c r="G644" s="29"/>
      <c r="H644" s="29"/>
      <c r="I644" s="29"/>
      <c r="J644" s="29"/>
      <c r="K644" s="90"/>
    </row>
    <row r="645" spans="1:255" ht="13.5" thickBot="1" x14ac:dyDescent="0.25">
      <c r="A645" s="140"/>
      <c r="B645" s="141"/>
      <c r="C645" s="141" t="s">
        <v>632</v>
      </c>
      <c r="D645" s="141"/>
      <c r="E645" s="141"/>
      <c r="F645" s="141"/>
      <c r="G645" s="141"/>
      <c r="H645" s="191">
        <v>5386.27</v>
      </c>
      <c r="I645" s="192"/>
      <c r="J645" s="191">
        <v>49069</v>
      </c>
      <c r="K645" s="193"/>
      <c r="L645" s="132"/>
      <c r="M645" s="132"/>
      <c r="N645" s="132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  <c r="BC645" s="20"/>
      <c r="BD645" s="20"/>
      <c r="BE645" s="20"/>
      <c r="BF645" s="20"/>
      <c r="BG645" s="20"/>
      <c r="BH645" s="20"/>
      <c r="BI645" s="20"/>
      <c r="BJ645" s="20"/>
      <c r="BK645" s="20"/>
      <c r="BL645" s="20"/>
      <c r="BM645" s="20"/>
      <c r="BN645" s="20"/>
      <c r="BO645" s="20"/>
      <c r="BP645" s="20"/>
      <c r="BQ645" s="20"/>
      <c r="BR645" s="20"/>
      <c r="BS645" s="20"/>
      <c r="BT645" s="20"/>
      <c r="BU645" s="20"/>
      <c r="BV645" s="20"/>
      <c r="BW645" s="20"/>
      <c r="BX645" s="20"/>
      <c r="BY645" s="20"/>
      <c r="BZ645" s="20"/>
      <c r="CA645" s="20"/>
      <c r="CB645" s="20"/>
      <c r="CC645" s="20"/>
      <c r="CD645" s="20"/>
      <c r="CE645" s="20"/>
      <c r="CF645" s="20"/>
      <c r="CG645" s="20"/>
      <c r="CH645" s="20"/>
      <c r="CI645" s="20"/>
      <c r="CJ645" s="20"/>
      <c r="CK645" s="20"/>
      <c r="CL645" s="20"/>
      <c r="CM645" s="20"/>
      <c r="CN645" s="20"/>
      <c r="CO645" s="20"/>
      <c r="CP645" s="20"/>
      <c r="CQ645" s="20"/>
      <c r="CR645" s="20"/>
      <c r="CS645" s="20"/>
      <c r="CT645" s="20"/>
      <c r="CU645" s="20"/>
      <c r="CV645" s="20"/>
      <c r="CW645" s="20"/>
      <c r="CX645" s="20"/>
      <c r="CY645" s="20"/>
      <c r="CZ645" s="20"/>
      <c r="DA645" s="20"/>
      <c r="DB645" s="20"/>
      <c r="DC645" s="20"/>
      <c r="DD645" s="20"/>
      <c r="DE645" s="20"/>
      <c r="DF645" s="20"/>
      <c r="DG645" s="20"/>
      <c r="DH645" s="20"/>
      <c r="DI645" s="20"/>
      <c r="DJ645" s="20"/>
      <c r="DK645" s="20"/>
      <c r="DL645" s="20"/>
      <c r="DM645" s="20"/>
      <c r="DN645" s="20"/>
      <c r="DO645" s="20"/>
      <c r="DP645" s="20"/>
      <c r="DQ645" s="20"/>
      <c r="DR645" s="20"/>
      <c r="DS645" s="20"/>
      <c r="DT645" s="20"/>
      <c r="DU645" s="20"/>
      <c r="DV645" s="20"/>
      <c r="DW645" s="20"/>
      <c r="DX645" s="20"/>
      <c r="DY645" s="20"/>
      <c r="DZ645" s="20"/>
      <c r="EA645" s="20"/>
      <c r="EB645" s="20"/>
      <c r="EC645" s="20"/>
      <c r="ED645" s="20"/>
      <c r="EE645" s="20"/>
      <c r="EF645" s="20"/>
      <c r="EG645" s="20"/>
      <c r="EH645" s="20"/>
      <c r="EI645" s="20"/>
      <c r="EJ645" s="20"/>
      <c r="EK645" s="20"/>
      <c r="EL645" s="20"/>
      <c r="EM645" s="20"/>
      <c r="EN645" s="20"/>
      <c r="EO645" s="20"/>
      <c r="EP645" s="20"/>
      <c r="EQ645" s="20"/>
      <c r="ER645" s="20"/>
      <c r="ES645" s="20"/>
      <c r="ET645" s="20"/>
      <c r="EU645" s="20"/>
      <c r="EV645" s="20"/>
      <c r="EW645" s="20"/>
      <c r="EX645" s="20"/>
      <c r="EY645" s="20"/>
      <c r="EZ645" s="20"/>
      <c r="FA645" s="20"/>
      <c r="FB645" s="20"/>
      <c r="FC645" s="20"/>
      <c r="FD645" s="20"/>
      <c r="FE645" s="20"/>
      <c r="FF645" s="20"/>
      <c r="FG645" s="20"/>
      <c r="FH645" s="20"/>
      <c r="FI645" s="20"/>
      <c r="FJ645" s="20"/>
      <c r="FK645" s="20"/>
      <c r="FL645" s="20"/>
      <c r="FM645" s="20"/>
      <c r="FN645" s="20"/>
      <c r="FO645" s="20"/>
      <c r="FP645" s="20"/>
      <c r="FQ645" s="20"/>
      <c r="FR645" s="20"/>
      <c r="FS645" s="20"/>
      <c r="FT645" s="20"/>
      <c r="FU645" s="20"/>
      <c r="FV645" s="20"/>
      <c r="FW645" s="20"/>
      <c r="FX645" s="20"/>
      <c r="FY645" s="20"/>
      <c r="FZ645" s="20"/>
      <c r="GA645" s="20"/>
      <c r="GB645" s="20"/>
      <c r="GC645" s="20"/>
      <c r="GD645" s="20"/>
      <c r="GE645" s="20"/>
      <c r="GF645" s="20"/>
      <c r="GG645" s="20"/>
      <c r="GH645" s="20"/>
      <c r="GI645" s="20"/>
      <c r="GJ645" s="20"/>
      <c r="GK645" s="20"/>
      <c r="GL645" s="20"/>
      <c r="GM645" s="20"/>
      <c r="GN645" s="20"/>
      <c r="GO645" s="20"/>
      <c r="GP645" s="20"/>
      <c r="GQ645" s="20"/>
      <c r="GR645" s="20"/>
      <c r="GS645" s="20"/>
      <c r="GT645" s="20"/>
      <c r="GU645" s="20"/>
      <c r="GV645" s="20"/>
      <c r="GW645" s="20"/>
      <c r="GX645" s="20"/>
      <c r="GY645" s="20"/>
      <c r="GZ645" s="20"/>
      <c r="HA645" s="20"/>
      <c r="HB645" s="20"/>
      <c r="HC645" s="20"/>
      <c r="HD645" s="20"/>
      <c r="HE645" s="20"/>
      <c r="HF645" s="20"/>
      <c r="HG645" s="20"/>
      <c r="HH645" s="20"/>
      <c r="HI645" s="20"/>
      <c r="HJ645" s="20"/>
      <c r="HK645" s="20"/>
      <c r="HL645" s="20"/>
      <c r="HM645" s="20"/>
      <c r="HN645" s="20"/>
      <c r="HO645" s="20"/>
      <c r="HP645" s="20"/>
      <c r="HQ645" s="20"/>
      <c r="HR645" s="20"/>
      <c r="HS645" s="20"/>
      <c r="HT645" s="20"/>
      <c r="HU645" s="20"/>
      <c r="HV645" s="20"/>
      <c r="HW645" s="20"/>
      <c r="HX645" s="20"/>
      <c r="HY645" s="20"/>
      <c r="HZ645" s="20"/>
      <c r="IA645" s="20"/>
      <c r="IB645" s="20"/>
      <c r="IC645" s="20"/>
      <c r="ID645" s="20"/>
      <c r="IE645" s="20"/>
      <c r="IF645" s="20"/>
      <c r="IG645" s="20"/>
      <c r="IH645" s="20"/>
      <c r="II645" s="20"/>
      <c r="IJ645" s="20"/>
      <c r="IK645" s="20"/>
      <c r="IL645" s="20"/>
      <c r="IM645" s="20"/>
      <c r="IN645" s="20"/>
      <c r="IO645" s="20"/>
      <c r="IP645" s="20"/>
      <c r="IQ645" s="20"/>
      <c r="IR645" s="20"/>
      <c r="IS645" s="20"/>
      <c r="IT645" s="20"/>
      <c r="IU645" s="20"/>
    </row>
    <row r="646" spans="1:255" x14ac:dyDescent="0.2">
      <c r="A646" s="113"/>
      <c r="B646" s="112"/>
      <c r="C646" s="112" t="s">
        <v>622</v>
      </c>
      <c r="D646" s="112"/>
      <c r="E646" s="112"/>
      <c r="F646" s="112"/>
      <c r="G646" s="112"/>
      <c r="H646" s="185">
        <v>5871.64</v>
      </c>
      <c r="I646" s="186"/>
      <c r="J646" s="185">
        <v>65231</v>
      </c>
      <c r="K646" s="187"/>
      <c r="O646" s="20"/>
      <c r="P646" s="20"/>
      <c r="Q646" s="20"/>
      <c r="R646" s="20">
        <v>5871.64</v>
      </c>
      <c r="S646" s="20">
        <v>65231</v>
      </c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  <c r="BC646" s="20"/>
      <c r="BD646" s="20"/>
      <c r="BE646" s="20"/>
      <c r="BF646" s="20"/>
      <c r="BG646" s="20"/>
      <c r="BH646" s="20"/>
      <c r="BI646" s="20"/>
      <c r="BJ646" s="20"/>
      <c r="BK646" s="20"/>
      <c r="BL646" s="20"/>
      <c r="BM646" s="20"/>
      <c r="BN646" s="20"/>
      <c r="BO646" s="20"/>
      <c r="BP646" s="20"/>
      <c r="BQ646" s="20"/>
      <c r="BR646" s="20"/>
      <c r="BS646" s="20"/>
      <c r="BT646" s="20"/>
      <c r="BU646" s="20"/>
      <c r="BV646" s="20"/>
      <c r="BW646" s="20"/>
      <c r="BX646" s="20"/>
      <c r="BY646" s="20"/>
      <c r="BZ646" s="20"/>
      <c r="CA646" s="20"/>
      <c r="CB646" s="20"/>
      <c r="CC646" s="20"/>
      <c r="CD646" s="20"/>
      <c r="CE646" s="20"/>
      <c r="CF646" s="20"/>
      <c r="CG646" s="20"/>
      <c r="CH646" s="20"/>
      <c r="CI646" s="20"/>
      <c r="CJ646" s="20"/>
      <c r="CK646" s="20"/>
      <c r="CL646" s="20"/>
      <c r="CM646" s="20"/>
      <c r="CN646" s="20"/>
      <c r="CO646" s="20"/>
      <c r="CP646" s="20"/>
      <c r="CQ646" s="20"/>
      <c r="CR646" s="20"/>
      <c r="CS646" s="20"/>
      <c r="CT646" s="20"/>
      <c r="CU646" s="20"/>
      <c r="CV646" s="20"/>
      <c r="CW646" s="20"/>
      <c r="CX646" s="20"/>
      <c r="CY646" s="20"/>
      <c r="CZ646" s="20"/>
      <c r="DA646" s="20"/>
      <c r="DB646" s="20"/>
      <c r="DC646" s="20"/>
      <c r="DD646" s="20"/>
      <c r="DE646" s="20"/>
      <c r="DF646" s="20"/>
      <c r="DG646" s="20"/>
      <c r="DH646" s="20"/>
      <c r="DI646" s="20"/>
      <c r="DJ646" s="20"/>
      <c r="DK646" s="20"/>
      <c r="DL646" s="20"/>
      <c r="DM646" s="20"/>
      <c r="DN646" s="20"/>
      <c r="DO646" s="20"/>
      <c r="DP646" s="20"/>
      <c r="DQ646" s="20"/>
      <c r="DR646" s="20"/>
      <c r="DS646" s="20"/>
      <c r="DT646" s="20"/>
      <c r="DU646" s="20"/>
      <c r="DV646" s="20"/>
      <c r="DW646" s="20"/>
      <c r="DX646" s="20"/>
      <c r="DY646" s="20"/>
      <c r="DZ646" s="20"/>
      <c r="EA646" s="20"/>
      <c r="EB646" s="20"/>
      <c r="EC646" s="20"/>
      <c r="ED646" s="20"/>
      <c r="EE646" s="20"/>
      <c r="EF646" s="20"/>
      <c r="EG646" s="20"/>
      <c r="EH646" s="20"/>
      <c r="EI646" s="20"/>
      <c r="EJ646" s="20"/>
      <c r="EK646" s="20"/>
      <c r="EL646" s="20"/>
      <c r="EM646" s="20"/>
      <c r="EN646" s="20"/>
      <c r="EO646" s="20"/>
      <c r="EP646" s="20"/>
      <c r="EQ646" s="20"/>
      <c r="ER646" s="20"/>
      <c r="ES646" s="20"/>
      <c r="ET646" s="20"/>
      <c r="EU646" s="20"/>
      <c r="EV646" s="20"/>
      <c r="EW646" s="20"/>
      <c r="EX646" s="20"/>
      <c r="EY646" s="20"/>
      <c r="EZ646" s="20"/>
      <c r="FA646" s="20"/>
      <c r="FB646" s="20"/>
      <c r="FC646" s="20"/>
      <c r="FD646" s="20"/>
      <c r="FE646" s="20"/>
      <c r="FF646" s="20"/>
      <c r="FG646" s="20"/>
      <c r="FH646" s="20"/>
      <c r="FI646" s="20"/>
      <c r="FJ646" s="20"/>
      <c r="FK646" s="20"/>
      <c r="FL646" s="20"/>
      <c r="FM646" s="20"/>
      <c r="FN646" s="20"/>
      <c r="FO646" s="20"/>
      <c r="FP646" s="20"/>
      <c r="FQ646" s="20"/>
      <c r="FR646" s="20"/>
      <c r="FS646" s="20"/>
      <c r="FT646" s="20"/>
      <c r="FU646" s="20"/>
      <c r="FV646" s="20"/>
      <c r="FW646" s="20"/>
      <c r="FX646" s="20"/>
      <c r="FY646" s="20"/>
      <c r="FZ646" s="20"/>
      <c r="GA646" s="20"/>
      <c r="GB646" s="20"/>
      <c r="GC646" s="20"/>
      <c r="GD646" s="20"/>
      <c r="GE646" s="20"/>
      <c r="GF646" s="20"/>
      <c r="GG646" s="20"/>
      <c r="GH646" s="20"/>
      <c r="GI646" s="20"/>
      <c r="GJ646" s="20"/>
      <c r="GK646" s="20"/>
      <c r="GL646" s="20"/>
      <c r="GM646" s="20"/>
      <c r="GN646" s="20"/>
      <c r="GO646" s="20"/>
      <c r="GP646" s="20"/>
      <c r="GQ646" s="20"/>
      <c r="GR646" s="20"/>
      <c r="GS646" s="20"/>
      <c r="GT646" s="20"/>
      <c r="GU646" s="20"/>
      <c r="GV646" s="20"/>
      <c r="GW646" s="20"/>
      <c r="GX646" s="20"/>
      <c r="GY646" s="20"/>
      <c r="GZ646" s="20"/>
      <c r="HA646" s="20">
        <v>5871.64</v>
      </c>
      <c r="HB646" s="20"/>
      <c r="HC646" s="20"/>
      <c r="HD646" s="20"/>
      <c r="HE646" s="20"/>
      <c r="HF646" s="20"/>
      <c r="HG646" s="20"/>
      <c r="HH646" s="20"/>
      <c r="HI646" s="20"/>
      <c r="HJ646" s="20"/>
      <c r="HK646" s="20"/>
      <c r="HL646" s="20"/>
      <c r="HM646" s="20"/>
      <c r="HN646" s="20"/>
      <c r="HO646" s="20"/>
      <c r="HP646" s="20"/>
      <c r="HQ646" s="20"/>
      <c r="HR646" s="20"/>
      <c r="HS646" s="20"/>
      <c r="HT646" s="20"/>
      <c r="HU646" s="20"/>
      <c r="HV646" s="20"/>
      <c r="HW646" s="20"/>
      <c r="HX646" s="20"/>
      <c r="HY646" s="20"/>
      <c r="HZ646" s="20"/>
      <c r="IA646" s="20"/>
      <c r="IB646" s="20"/>
      <c r="IC646" s="20"/>
      <c r="ID646" s="20"/>
      <c r="IE646" s="20"/>
      <c r="IF646" s="20"/>
      <c r="IG646" s="20"/>
      <c r="IH646" s="20"/>
      <c r="II646" s="20"/>
      <c r="IJ646" s="20"/>
      <c r="IK646" s="20"/>
      <c r="IL646" s="20"/>
      <c r="IM646" s="20"/>
      <c r="IN646" s="20"/>
      <c r="IO646" s="20"/>
      <c r="IP646" s="20"/>
      <c r="IQ646" s="20"/>
      <c r="IR646" s="20"/>
      <c r="IS646" s="20"/>
      <c r="IT646" s="20"/>
      <c r="IU646" s="20"/>
    </row>
    <row r="647" spans="1:255" x14ac:dyDescent="0.2">
      <c r="A647" s="70"/>
      <c r="B647" s="69"/>
      <c r="C647" s="69"/>
      <c r="D647" s="69"/>
      <c r="E647" s="69"/>
      <c r="F647" s="69"/>
      <c r="G647" s="69"/>
      <c r="H647" s="188"/>
      <c r="I647" s="189"/>
      <c r="J647" s="188"/>
      <c r="K647" s="190"/>
    </row>
    <row r="648" spans="1:255" ht="48" x14ac:dyDescent="0.2">
      <c r="A648" s="116">
        <v>28</v>
      </c>
      <c r="B648" s="123" t="s">
        <v>245</v>
      </c>
      <c r="C648" s="117" t="s">
        <v>718</v>
      </c>
      <c r="D648" s="118" t="s">
        <v>23</v>
      </c>
      <c r="E648" s="119">
        <v>3</v>
      </c>
      <c r="F648" s="120">
        <v>54.74</v>
      </c>
      <c r="G648" s="124" t="s">
        <v>6</v>
      </c>
      <c r="H648" s="120"/>
      <c r="I648" s="121">
        <v>241.89</v>
      </c>
      <c r="J648" s="97"/>
      <c r="K648" s="122">
        <v>7785</v>
      </c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  <c r="BC648" s="20"/>
      <c r="BD648" s="20"/>
      <c r="BE648" s="20"/>
      <c r="BF648" s="20"/>
      <c r="BG648" s="20"/>
      <c r="BH648" s="20"/>
      <c r="BI648" s="20"/>
      <c r="BJ648" s="20"/>
      <c r="BK648" s="20"/>
      <c r="BL648" s="20"/>
      <c r="BM648" s="20"/>
      <c r="BN648" s="20"/>
      <c r="BO648" s="20"/>
      <c r="BP648" s="20"/>
      <c r="BQ648" s="20"/>
      <c r="BR648" s="20"/>
      <c r="BS648" s="20"/>
      <c r="BT648" s="20"/>
      <c r="BU648" s="20"/>
      <c r="BV648" s="20"/>
      <c r="BW648" s="20"/>
      <c r="BX648" s="20"/>
      <c r="BY648" s="20"/>
      <c r="BZ648" s="20"/>
      <c r="CA648" s="20"/>
      <c r="CB648" s="20"/>
      <c r="CC648" s="20"/>
      <c r="CD648" s="20"/>
      <c r="CE648" s="20"/>
      <c r="CF648" s="20"/>
      <c r="CG648" s="20"/>
      <c r="CH648" s="20"/>
      <c r="CI648" s="20"/>
      <c r="CJ648" s="20"/>
      <c r="CK648" s="20"/>
      <c r="CL648" s="20"/>
      <c r="CM648" s="20"/>
      <c r="CN648" s="20"/>
      <c r="CO648" s="20"/>
      <c r="CP648" s="20"/>
      <c r="CQ648" s="20"/>
      <c r="CR648" s="20"/>
      <c r="CS648" s="20"/>
      <c r="CT648" s="20"/>
      <c r="CU648" s="20"/>
      <c r="CV648" s="20"/>
      <c r="CW648" s="20"/>
      <c r="CX648" s="20"/>
      <c r="CY648" s="20"/>
      <c r="CZ648" s="20"/>
      <c r="DA648" s="20"/>
      <c r="DB648" s="20"/>
      <c r="DC648" s="20"/>
      <c r="DD648" s="20"/>
      <c r="DE648" s="20"/>
      <c r="DF648" s="20"/>
      <c r="DG648" s="20"/>
      <c r="DH648" s="20"/>
      <c r="DI648" s="20"/>
      <c r="DJ648" s="20"/>
      <c r="DK648" s="20"/>
      <c r="DL648" s="20"/>
      <c r="DM648" s="20"/>
      <c r="DN648" s="20"/>
      <c r="DO648" s="20"/>
      <c r="DP648" s="20"/>
      <c r="DQ648" s="20"/>
      <c r="DR648" s="20"/>
      <c r="DS648" s="20"/>
      <c r="DT648" s="20"/>
      <c r="DU648" s="20"/>
      <c r="DV648" s="20"/>
      <c r="DW648" s="20"/>
      <c r="DX648" s="20"/>
      <c r="DY648" s="20"/>
      <c r="DZ648" s="20"/>
      <c r="EA648" s="20"/>
      <c r="EB648" s="20"/>
      <c r="EC648" s="20"/>
      <c r="ED648" s="20"/>
      <c r="EE648" s="20"/>
      <c r="EF648" s="20"/>
      <c r="EG648" s="20"/>
      <c r="EH648" s="20"/>
      <c r="EI648" s="20"/>
      <c r="EJ648" s="20"/>
      <c r="EK648" s="20"/>
      <c r="EL648" s="20"/>
      <c r="EM648" s="20"/>
      <c r="EN648" s="20"/>
      <c r="EO648" s="20"/>
      <c r="EP648" s="20"/>
      <c r="EQ648" s="20"/>
      <c r="ER648" s="20"/>
      <c r="ES648" s="20"/>
      <c r="ET648" s="20"/>
      <c r="EU648" s="20"/>
      <c r="EV648" s="20"/>
      <c r="EW648" s="20"/>
      <c r="EX648" s="20"/>
      <c r="EY648" s="20"/>
      <c r="EZ648" s="20"/>
      <c r="FA648" s="20"/>
      <c r="FB648" s="20"/>
      <c r="FC648" s="20"/>
      <c r="FD648" s="20"/>
      <c r="FE648" s="20"/>
      <c r="FF648" s="20"/>
      <c r="FG648" s="20"/>
      <c r="FH648" s="20"/>
      <c r="FI648" s="20"/>
      <c r="FJ648" s="20"/>
      <c r="FK648" s="20"/>
      <c r="FL648" s="20"/>
      <c r="FM648" s="20"/>
      <c r="FN648" s="20"/>
      <c r="FO648" s="20"/>
      <c r="FP648" s="20"/>
      <c r="FQ648" s="20"/>
      <c r="FR648" s="20"/>
      <c r="FS648" s="20"/>
      <c r="FT648" s="20"/>
      <c r="FU648" s="20"/>
      <c r="FV648" s="20"/>
      <c r="FW648" s="20"/>
      <c r="FX648" s="20"/>
      <c r="FY648" s="20"/>
      <c r="FZ648" s="20"/>
      <c r="GA648" s="20"/>
      <c r="GB648" s="20"/>
      <c r="GC648" s="20"/>
      <c r="GD648" s="20"/>
      <c r="GE648" s="20"/>
      <c r="GF648" s="20"/>
      <c r="GG648" s="20"/>
      <c r="GH648" s="20"/>
      <c r="GI648" s="20"/>
      <c r="GJ648" s="20"/>
      <c r="GK648" s="20"/>
      <c r="GL648" s="20"/>
      <c r="GM648" s="20"/>
      <c r="GN648" s="20"/>
      <c r="GO648" s="20"/>
      <c r="GP648" s="20"/>
      <c r="GQ648" s="20"/>
      <c r="GR648" s="20"/>
      <c r="GS648" s="20"/>
      <c r="GT648" s="20"/>
      <c r="GU648" s="20"/>
      <c r="GV648" s="20"/>
      <c r="GW648" s="20"/>
      <c r="GX648" s="20"/>
      <c r="GY648" s="20"/>
      <c r="GZ648" s="20"/>
      <c r="HA648" s="20"/>
      <c r="HB648" s="20"/>
      <c r="HC648" s="20"/>
      <c r="HD648" s="20"/>
      <c r="HE648" s="20"/>
      <c r="HF648" s="20"/>
      <c r="HG648" s="20"/>
      <c r="HH648" s="20"/>
      <c r="HI648" s="20"/>
      <c r="HJ648" s="20"/>
      <c r="HK648" s="20"/>
      <c r="HL648" s="20"/>
      <c r="HM648" s="20"/>
      <c r="HN648" s="20"/>
      <c r="HO648" s="20"/>
      <c r="HP648" s="20"/>
      <c r="HQ648" s="20"/>
      <c r="HR648" s="20"/>
      <c r="HS648" s="20"/>
      <c r="HT648" s="20"/>
      <c r="HU648" s="20"/>
      <c r="HV648" s="20"/>
      <c r="HW648" s="20"/>
      <c r="HX648" s="20"/>
      <c r="HY648" s="20"/>
      <c r="HZ648" s="20"/>
      <c r="IA648" s="20"/>
      <c r="IB648" s="20"/>
      <c r="IC648" s="20"/>
      <c r="ID648" s="20"/>
      <c r="IE648" s="20"/>
      <c r="IF648" s="20"/>
      <c r="IG648" s="20"/>
      <c r="IH648" s="20"/>
      <c r="II648" s="20"/>
      <c r="IJ648" s="20"/>
      <c r="IK648" s="20"/>
      <c r="IL648" s="20"/>
      <c r="IM648" s="20"/>
      <c r="IN648" s="20"/>
      <c r="IO648" s="20"/>
      <c r="IP648" s="20"/>
      <c r="IQ648" s="20"/>
      <c r="IR648" s="20"/>
      <c r="IS648" s="20"/>
      <c r="IT648" s="20"/>
      <c r="IU648" s="20"/>
    </row>
    <row r="649" spans="1:255" x14ac:dyDescent="0.2">
      <c r="A649" s="60"/>
      <c r="B649" s="61"/>
      <c r="C649" s="61" t="s">
        <v>609</v>
      </c>
      <c r="D649" s="62"/>
      <c r="E649" s="63"/>
      <c r="F649" s="64">
        <v>24.4</v>
      </c>
      <c r="G649" s="65" t="s">
        <v>78</v>
      </c>
      <c r="H649" s="64">
        <v>25.62</v>
      </c>
      <c r="I649" s="64">
        <v>76.86</v>
      </c>
      <c r="J649" s="66">
        <v>33.39</v>
      </c>
      <c r="K649" s="67">
        <v>2566</v>
      </c>
      <c r="O649" s="20"/>
      <c r="P649" s="20"/>
      <c r="Q649" s="20"/>
      <c r="R649" s="20"/>
      <c r="S649" s="20"/>
      <c r="T649" s="20">
        <v>76.86</v>
      </c>
      <c r="U649" s="20">
        <v>2566</v>
      </c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  <c r="BC649" s="20"/>
      <c r="BD649" s="20"/>
      <c r="BE649" s="20"/>
      <c r="BF649" s="20"/>
      <c r="BG649" s="20"/>
      <c r="BH649" s="20"/>
      <c r="BI649" s="20"/>
      <c r="BJ649" s="20"/>
      <c r="BK649" s="20"/>
      <c r="BL649" s="20"/>
      <c r="BM649" s="20"/>
      <c r="BN649" s="20"/>
      <c r="BO649" s="20"/>
      <c r="BP649" s="20"/>
      <c r="BQ649" s="20"/>
      <c r="BR649" s="20"/>
      <c r="BS649" s="20"/>
      <c r="BT649" s="20"/>
      <c r="BU649" s="20"/>
      <c r="BV649" s="20"/>
      <c r="BW649" s="20"/>
      <c r="BX649" s="20"/>
      <c r="BY649" s="20"/>
      <c r="BZ649" s="20"/>
      <c r="CA649" s="20"/>
      <c r="CB649" s="20"/>
      <c r="CC649" s="20"/>
      <c r="CD649" s="20"/>
      <c r="CE649" s="20"/>
      <c r="CF649" s="20"/>
      <c r="CG649" s="20"/>
      <c r="CH649" s="20"/>
      <c r="CI649" s="20"/>
      <c r="CJ649" s="20"/>
      <c r="CK649" s="20"/>
      <c r="CL649" s="20"/>
      <c r="CM649" s="20"/>
      <c r="CN649" s="20"/>
      <c r="CO649" s="20"/>
      <c r="CP649" s="20"/>
      <c r="CQ649" s="20"/>
      <c r="CR649" s="20"/>
      <c r="CS649" s="20"/>
      <c r="CT649" s="20"/>
      <c r="CU649" s="20"/>
      <c r="CV649" s="20">
        <v>1</v>
      </c>
      <c r="CW649" s="20"/>
      <c r="CX649" s="20"/>
      <c r="CY649" s="20"/>
      <c r="CZ649" s="20"/>
      <c r="DA649" s="20"/>
      <c r="DB649" s="20"/>
      <c r="DC649" s="20"/>
      <c r="DD649" s="20"/>
      <c r="DE649" s="20"/>
      <c r="DF649" s="20"/>
      <c r="DG649" s="20">
        <v>2566</v>
      </c>
      <c r="DH649" s="20">
        <v>1</v>
      </c>
      <c r="DI649" s="20"/>
      <c r="DJ649" s="20"/>
      <c r="DK649" s="20"/>
      <c r="DL649" s="20"/>
      <c r="DM649" s="20"/>
      <c r="DN649" s="20"/>
      <c r="DO649" s="20"/>
      <c r="DP649" s="20"/>
      <c r="DQ649" s="20">
        <v>76.86</v>
      </c>
      <c r="DR649" s="20"/>
      <c r="DS649" s="20">
        <v>2566</v>
      </c>
      <c r="DT649" s="20"/>
      <c r="DU649" s="20"/>
      <c r="DV649" s="20"/>
      <c r="DW649" s="20"/>
      <c r="DX649" s="20"/>
      <c r="DY649" s="20"/>
      <c r="DZ649" s="20"/>
      <c r="EA649" s="20"/>
      <c r="EB649" s="20"/>
      <c r="EC649" s="20"/>
      <c r="ED649" s="20"/>
      <c r="EE649" s="20"/>
      <c r="EF649" s="20"/>
      <c r="EG649" s="20"/>
      <c r="EH649" s="20"/>
      <c r="EI649" s="20"/>
      <c r="EJ649" s="20"/>
      <c r="EK649" s="20"/>
      <c r="EL649" s="20"/>
      <c r="EM649" s="20"/>
      <c r="EN649" s="20"/>
      <c r="EO649" s="20"/>
      <c r="EP649" s="20"/>
      <c r="EQ649" s="20"/>
      <c r="ER649" s="20"/>
      <c r="ES649" s="20"/>
      <c r="ET649" s="20"/>
      <c r="EU649" s="20"/>
      <c r="EV649" s="20"/>
      <c r="EW649" s="20"/>
      <c r="EX649" s="20"/>
      <c r="EY649" s="20"/>
      <c r="EZ649" s="20"/>
      <c r="FA649" s="20"/>
      <c r="FB649" s="20"/>
      <c r="FC649" s="20"/>
      <c r="FD649" s="20"/>
      <c r="FE649" s="20"/>
      <c r="FF649" s="20"/>
      <c r="FG649" s="20"/>
      <c r="FH649" s="20"/>
      <c r="FI649" s="20"/>
      <c r="FJ649" s="20"/>
      <c r="FK649" s="20"/>
      <c r="FL649" s="20"/>
      <c r="FM649" s="20"/>
      <c r="FN649" s="20"/>
      <c r="FO649" s="20"/>
      <c r="FP649" s="20"/>
      <c r="FQ649" s="20"/>
      <c r="FR649" s="20"/>
      <c r="FS649" s="20"/>
      <c r="FT649" s="20"/>
      <c r="FU649" s="20"/>
      <c r="FV649" s="20"/>
      <c r="FW649" s="20"/>
      <c r="FX649" s="20"/>
      <c r="FY649" s="20"/>
      <c r="FZ649" s="20"/>
      <c r="GA649" s="20"/>
      <c r="GB649" s="20"/>
      <c r="GC649" s="20"/>
      <c r="GD649" s="20"/>
      <c r="GE649" s="20"/>
      <c r="GF649" s="20"/>
      <c r="GG649" s="20"/>
      <c r="GH649" s="20"/>
      <c r="GI649" s="20"/>
      <c r="GJ649" s="20">
        <v>76.86</v>
      </c>
      <c r="GK649" s="20">
        <v>76.86</v>
      </c>
      <c r="GL649" s="20"/>
      <c r="GM649" s="20"/>
      <c r="GN649" s="20"/>
      <c r="GO649" s="20"/>
      <c r="GP649" s="20"/>
      <c r="GQ649" s="20"/>
      <c r="GR649" s="20"/>
      <c r="GS649" s="20"/>
      <c r="GT649" s="20"/>
      <c r="GU649" s="20"/>
      <c r="GV649" s="20"/>
      <c r="GW649" s="20"/>
      <c r="GX649" s="20"/>
      <c r="GY649" s="20"/>
      <c r="GZ649" s="20"/>
      <c r="HA649" s="20"/>
      <c r="HB649" s="20">
        <v>76.86</v>
      </c>
      <c r="HC649" s="20"/>
      <c r="HD649" s="20"/>
      <c r="HE649" s="20"/>
      <c r="HF649" s="20">
        <v>76.86</v>
      </c>
      <c r="HG649" s="20"/>
      <c r="HH649" s="20"/>
      <c r="HI649" s="20"/>
      <c r="HJ649" s="20"/>
      <c r="HK649" s="20"/>
      <c r="HL649" s="20">
        <v>76.86</v>
      </c>
      <c r="HM649" s="20"/>
      <c r="HN649" s="20">
        <v>76.86</v>
      </c>
      <c r="HO649" s="20"/>
      <c r="HP649" s="20"/>
      <c r="HQ649" s="20"/>
      <c r="HR649" s="20"/>
      <c r="HS649" s="20"/>
      <c r="HT649" s="20"/>
      <c r="HU649" s="20"/>
      <c r="HV649" s="20"/>
      <c r="HW649" s="20"/>
      <c r="HX649" s="20">
        <v>76.86</v>
      </c>
      <c r="HY649" s="20"/>
      <c r="HZ649" s="20"/>
      <c r="IA649" s="20"/>
      <c r="IB649" s="20"/>
      <c r="IC649" s="20"/>
      <c r="ID649" s="20"/>
      <c r="IE649" s="20"/>
      <c r="IF649" s="20"/>
      <c r="IG649" s="20"/>
      <c r="IH649" s="20"/>
      <c r="II649" s="20"/>
      <c r="IJ649" s="20"/>
      <c r="IK649" s="20"/>
      <c r="IL649" s="20"/>
      <c r="IM649" s="20"/>
      <c r="IN649" s="20"/>
      <c r="IO649" s="20"/>
      <c r="IP649" s="20"/>
      <c r="IQ649" s="20"/>
      <c r="IR649" s="20"/>
      <c r="IS649" s="20"/>
      <c r="IT649" s="20"/>
      <c r="IU649" s="20"/>
    </row>
    <row r="650" spans="1:255" x14ac:dyDescent="0.2">
      <c r="A650" s="71"/>
      <c r="B650" s="72"/>
      <c r="C650" s="72" t="s">
        <v>610</v>
      </c>
      <c r="D650" s="73"/>
      <c r="E650" s="74"/>
      <c r="F650" s="75">
        <v>4.58</v>
      </c>
      <c r="G650" s="76" t="s">
        <v>78</v>
      </c>
      <c r="H650" s="75">
        <v>4.8099999999999996</v>
      </c>
      <c r="I650" s="75">
        <v>14.43</v>
      </c>
      <c r="J650" s="77">
        <v>13.26</v>
      </c>
      <c r="K650" s="78">
        <v>191</v>
      </c>
      <c r="O650" s="20"/>
      <c r="P650" s="20"/>
      <c r="Q650" s="20"/>
      <c r="R650" s="20"/>
      <c r="S650" s="20"/>
      <c r="T650" s="20">
        <v>14.43</v>
      </c>
      <c r="U650" s="20">
        <v>191</v>
      </c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  <c r="BG650" s="20"/>
      <c r="BH650" s="20"/>
      <c r="BI650" s="20"/>
      <c r="BJ650" s="20"/>
      <c r="BK650" s="20"/>
      <c r="BL650" s="20"/>
      <c r="BM650" s="20"/>
      <c r="BN650" s="20"/>
      <c r="BO650" s="20"/>
      <c r="BP650" s="20"/>
      <c r="BQ650" s="20"/>
      <c r="BR650" s="20"/>
      <c r="BS650" s="20"/>
      <c r="BT650" s="20"/>
      <c r="BU650" s="20"/>
      <c r="BV650" s="20"/>
      <c r="BW650" s="20"/>
      <c r="BX650" s="20"/>
      <c r="BY650" s="20"/>
      <c r="BZ650" s="20"/>
      <c r="CA650" s="20"/>
      <c r="CB650" s="20"/>
      <c r="CC650" s="20"/>
      <c r="CD650" s="20"/>
      <c r="CE650" s="20"/>
      <c r="CF650" s="20"/>
      <c r="CG650" s="20"/>
      <c r="CH650" s="20"/>
      <c r="CI650" s="20"/>
      <c r="CJ650" s="20"/>
      <c r="CK650" s="20"/>
      <c r="CL650" s="20"/>
      <c r="CM650" s="20"/>
      <c r="CN650" s="20"/>
      <c r="CO650" s="20"/>
      <c r="CP650" s="20"/>
      <c r="CQ650" s="20"/>
      <c r="CR650" s="20"/>
      <c r="CS650" s="20"/>
      <c r="CT650" s="20"/>
      <c r="CU650" s="20"/>
      <c r="CV650" s="20">
        <v>1</v>
      </c>
      <c r="CW650" s="20"/>
      <c r="CX650" s="20"/>
      <c r="CY650" s="20"/>
      <c r="CZ650" s="20"/>
      <c r="DA650" s="20"/>
      <c r="DB650" s="20"/>
      <c r="DC650" s="20"/>
      <c r="DD650" s="20"/>
      <c r="DE650" s="20"/>
      <c r="DF650" s="20"/>
      <c r="DG650" s="20"/>
      <c r="DH650" s="20"/>
      <c r="DI650" s="20"/>
      <c r="DJ650" s="20"/>
      <c r="DK650" s="20"/>
      <c r="DL650" s="20"/>
      <c r="DM650" s="20"/>
      <c r="DN650" s="20"/>
      <c r="DO650" s="20"/>
      <c r="DP650" s="20"/>
      <c r="DQ650" s="20">
        <v>14.43</v>
      </c>
      <c r="DR650" s="20"/>
      <c r="DS650" s="20">
        <v>191</v>
      </c>
      <c r="DT650" s="20"/>
      <c r="DU650" s="20"/>
      <c r="DV650" s="20"/>
      <c r="DW650" s="20"/>
      <c r="DX650" s="20"/>
      <c r="DY650" s="20"/>
      <c r="DZ650" s="20"/>
      <c r="EA650" s="20"/>
      <c r="EB650" s="20"/>
      <c r="EC650" s="20"/>
      <c r="ED650" s="20"/>
      <c r="EE650" s="20"/>
      <c r="EF650" s="20"/>
      <c r="EG650" s="20"/>
      <c r="EH650" s="20"/>
      <c r="EI650" s="20"/>
      <c r="EJ650" s="20"/>
      <c r="EK650" s="20"/>
      <c r="EL650" s="20"/>
      <c r="EM650" s="20"/>
      <c r="EN650" s="20"/>
      <c r="EO650" s="20"/>
      <c r="EP650" s="20"/>
      <c r="EQ650" s="20"/>
      <c r="ER650" s="20"/>
      <c r="ES650" s="20"/>
      <c r="ET650" s="20"/>
      <c r="EU650" s="20"/>
      <c r="EV650" s="20"/>
      <c r="EW650" s="20"/>
      <c r="EX650" s="20"/>
      <c r="EY650" s="20"/>
      <c r="EZ650" s="20"/>
      <c r="FA650" s="20"/>
      <c r="FB650" s="20"/>
      <c r="FC650" s="20"/>
      <c r="FD650" s="20"/>
      <c r="FE650" s="20"/>
      <c r="FF650" s="20"/>
      <c r="FG650" s="20"/>
      <c r="FH650" s="20"/>
      <c r="FI650" s="20"/>
      <c r="FJ650" s="20"/>
      <c r="FK650" s="20"/>
      <c r="FL650" s="20"/>
      <c r="FM650" s="20"/>
      <c r="FN650" s="20"/>
      <c r="FO650" s="20"/>
      <c r="FP650" s="20"/>
      <c r="FQ650" s="20"/>
      <c r="FR650" s="20"/>
      <c r="FS650" s="20"/>
      <c r="FT650" s="20"/>
      <c r="FU650" s="20"/>
      <c r="FV650" s="20"/>
      <c r="FW650" s="20"/>
      <c r="FX650" s="20"/>
      <c r="FY650" s="20"/>
      <c r="FZ650" s="20"/>
      <c r="GA650" s="20"/>
      <c r="GB650" s="20"/>
      <c r="GC650" s="20"/>
      <c r="GD650" s="20"/>
      <c r="GE650" s="20"/>
      <c r="GF650" s="20"/>
      <c r="GG650" s="20"/>
      <c r="GH650" s="20"/>
      <c r="GI650" s="20"/>
      <c r="GJ650" s="20">
        <v>14.43</v>
      </c>
      <c r="GK650" s="20"/>
      <c r="GL650" s="20">
        <v>14.43</v>
      </c>
      <c r="GM650" s="20"/>
      <c r="GN650" s="20"/>
      <c r="GO650" s="20"/>
      <c r="GP650" s="20"/>
      <c r="GQ650" s="20"/>
      <c r="GR650" s="20"/>
      <c r="GS650" s="20"/>
      <c r="GT650" s="20"/>
      <c r="GU650" s="20"/>
      <c r="GV650" s="20"/>
      <c r="GW650" s="20"/>
      <c r="GX650" s="20"/>
      <c r="GY650" s="20"/>
      <c r="GZ650" s="20"/>
      <c r="HA650" s="20"/>
      <c r="HB650" s="20">
        <v>14.43</v>
      </c>
      <c r="HC650" s="20"/>
      <c r="HD650" s="20"/>
      <c r="HE650" s="20"/>
      <c r="HF650" s="20">
        <v>14.43</v>
      </c>
      <c r="HG650" s="20"/>
      <c r="HH650" s="20"/>
      <c r="HI650" s="20"/>
      <c r="HJ650" s="20"/>
      <c r="HK650" s="20"/>
      <c r="HL650" s="20">
        <v>14.43</v>
      </c>
      <c r="HM650" s="20"/>
      <c r="HN650" s="20">
        <v>14.43</v>
      </c>
      <c r="HO650" s="20"/>
      <c r="HP650" s="20"/>
      <c r="HQ650" s="20"/>
      <c r="HR650" s="20"/>
      <c r="HS650" s="20"/>
      <c r="HT650" s="20"/>
      <c r="HU650" s="20"/>
      <c r="HV650" s="20"/>
      <c r="HW650" s="20"/>
      <c r="HX650" s="20"/>
      <c r="HY650" s="20"/>
      <c r="HZ650" s="20"/>
      <c r="IA650" s="20"/>
      <c r="IB650" s="20"/>
      <c r="IC650" s="20"/>
      <c r="ID650" s="20"/>
      <c r="IE650" s="20"/>
      <c r="IF650" s="20"/>
      <c r="IG650" s="20"/>
      <c r="IH650" s="20"/>
      <c r="II650" s="20"/>
      <c r="IJ650" s="20"/>
      <c r="IK650" s="20"/>
      <c r="IL650" s="20"/>
      <c r="IM650" s="20"/>
      <c r="IN650" s="20"/>
      <c r="IO650" s="20"/>
      <c r="IP650" s="20"/>
      <c r="IQ650" s="20"/>
      <c r="IR650" s="20"/>
      <c r="IS650" s="20"/>
      <c r="IT650" s="20"/>
      <c r="IU650" s="20"/>
    </row>
    <row r="651" spans="1:255" x14ac:dyDescent="0.2">
      <c r="A651" s="71"/>
      <c r="B651" s="72"/>
      <c r="C651" s="72" t="s">
        <v>611</v>
      </c>
      <c r="D651" s="73"/>
      <c r="E651" s="74"/>
      <c r="F651" s="75">
        <v>0.37</v>
      </c>
      <c r="G651" s="76" t="s">
        <v>78</v>
      </c>
      <c r="H651" s="75">
        <v>0.39</v>
      </c>
      <c r="I651" s="75">
        <v>1.17</v>
      </c>
      <c r="J651" s="77">
        <v>33.39</v>
      </c>
      <c r="K651" s="78">
        <v>39</v>
      </c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  <c r="BC651" s="20"/>
      <c r="BD651" s="20"/>
      <c r="BE651" s="20"/>
      <c r="BF651" s="20"/>
      <c r="BG651" s="20"/>
      <c r="BH651" s="20"/>
      <c r="BI651" s="20"/>
      <c r="BJ651" s="20"/>
      <c r="BK651" s="20"/>
      <c r="BL651" s="20"/>
      <c r="BM651" s="20"/>
      <c r="BN651" s="20"/>
      <c r="BO651" s="20"/>
      <c r="BP651" s="20"/>
      <c r="BQ651" s="20"/>
      <c r="BR651" s="20"/>
      <c r="BS651" s="20"/>
      <c r="BT651" s="20"/>
      <c r="BU651" s="20"/>
      <c r="BV651" s="20"/>
      <c r="BW651" s="20"/>
      <c r="BX651" s="20"/>
      <c r="BY651" s="20"/>
      <c r="BZ651" s="20"/>
      <c r="CA651" s="20"/>
      <c r="CB651" s="20"/>
      <c r="CC651" s="20"/>
      <c r="CD651" s="20"/>
      <c r="CE651" s="20"/>
      <c r="CF651" s="20"/>
      <c r="CG651" s="20"/>
      <c r="CH651" s="20"/>
      <c r="CI651" s="20"/>
      <c r="CJ651" s="20"/>
      <c r="CK651" s="20"/>
      <c r="CL651" s="20"/>
      <c r="CM651" s="20"/>
      <c r="CN651" s="20"/>
      <c r="CO651" s="20"/>
      <c r="CP651" s="20"/>
      <c r="CQ651" s="20"/>
      <c r="CR651" s="20"/>
      <c r="CS651" s="20"/>
      <c r="CT651" s="20"/>
      <c r="CU651" s="20"/>
      <c r="CV651" s="20"/>
      <c r="CW651" s="20"/>
      <c r="CX651" s="20"/>
      <c r="CY651" s="20"/>
      <c r="CZ651" s="20"/>
      <c r="DA651" s="20"/>
      <c r="DB651" s="20"/>
      <c r="DC651" s="20"/>
      <c r="DD651" s="20"/>
      <c r="DE651" s="20"/>
      <c r="DF651" s="20"/>
      <c r="DG651" s="20"/>
      <c r="DH651" s="20"/>
      <c r="DI651" s="20"/>
      <c r="DJ651" s="20"/>
      <c r="DK651" s="20"/>
      <c r="DL651" s="20"/>
      <c r="DM651" s="20"/>
      <c r="DN651" s="20"/>
      <c r="DO651" s="20"/>
      <c r="DP651" s="20"/>
      <c r="DQ651" s="20"/>
      <c r="DR651" s="20"/>
      <c r="DS651" s="20"/>
      <c r="DT651" s="20"/>
      <c r="DU651" s="20"/>
      <c r="DV651" s="20"/>
      <c r="DW651" s="20"/>
      <c r="DX651" s="20"/>
      <c r="DY651" s="20"/>
      <c r="DZ651" s="20"/>
      <c r="EA651" s="20"/>
      <c r="EB651" s="20"/>
      <c r="EC651" s="20"/>
      <c r="ED651" s="20"/>
      <c r="EE651" s="20"/>
      <c r="EF651" s="20"/>
      <c r="EG651" s="20"/>
      <c r="EH651" s="20"/>
      <c r="EI651" s="20"/>
      <c r="EJ651" s="20"/>
      <c r="EK651" s="20"/>
      <c r="EL651" s="20"/>
      <c r="EM651" s="20"/>
      <c r="EN651" s="20"/>
      <c r="EO651" s="20"/>
      <c r="EP651" s="20"/>
      <c r="EQ651" s="20"/>
      <c r="ER651" s="20"/>
      <c r="ES651" s="20"/>
      <c r="ET651" s="20"/>
      <c r="EU651" s="20"/>
      <c r="EV651" s="20"/>
      <c r="EW651" s="20"/>
      <c r="EX651" s="20"/>
      <c r="EY651" s="20"/>
      <c r="EZ651" s="20"/>
      <c r="FA651" s="20"/>
      <c r="FB651" s="20"/>
      <c r="FC651" s="20"/>
      <c r="FD651" s="20"/>
      <c r="FE651" s="20"/>
      <c r="FF651" s="20"/>
      <c r="FG651" s="20"/>
      <c r="FH651" s="20"/>
      <c r="FI651" s="20"/>
      <c r="FJ651" s="20"/>
      <c r="FK651" s="20"/>
      <c r="FL651" s="20"/>
      <c r="FM651" s="20"/>
      <c r="FN651" s="20"/>
      <c r="FO651" s="20"/>
      <c r="FP651" s="20"/>
      <c r="FQ651" s="20"/>
      <c r="FR651" s="20"/>
      <c r="FS651" s="20"/>
      <c r="FT651" s="20"/>
      <c r="FU651" s="20"/>
      <c r="FV651" s="20"/>
      <c r="FW651" s="20"/>
      <c r="FX651" s="20"/>
      <c r="FY651" s="20"/>
      <c r="FZ651" s="20"/>
      <c r="GA651" s="20"/>
      <c r="GB651" s="20"/>
      <c r="GC651" s="20"/>
      <c r="GD651" s="20"/>
      <c r="GE651" s="20"/>
      <c r="GF651" s="20"/>
      <c r="GG651" s="20"/>
      <c r="GH651" s="20"/>
      <c r="GI651" s="20"/>
      <c r="GJ651" s="20"/>
      <c r="GK651" s="20"/>
      <c r="GL651" s="20"/>
      <c r="GM651" s="20">
        <v>1.17</v>
      </c>
      <c r="GN651" s="20"/>
      <c r="GO651" s="20"/>
      <c r="GP651" s="20"/>
      <c r="GQ651" s="20"/>
      <c r="GR651" s="20"/>
      <c r="GS651" s="20"/>
      <c r="GT651" s="20"/>
      <c r="GU651" s="20"/>
      <c r="GV651" s="20"/>
      <c r="GW651" s="20"/>
      <c r="GX651" s="20"/>
      <c r="GY651" s="20"/>
      <c r="GZ651" s="20"/>
      <c r="HA651" s="20"/>
      <c r="HB651" s="20"/>
      <c r="HC651" s="20"/>
      <c r="HD651" s="20"/>
      <c r="HE651" s="20"/>
      <c r="HF651" s="20"/>
      <c r="HG651" s="20"/>
      <c r="HH651" s="20"/>
      <c r="HI651" s="20"/>
      <c r="HJ651" s="20"/>
      <c r="HK651" s="20"/>
      <c r="HL651" s="20"/>
      <c r="HM651" s="20"/>
      <c r="HN651" s="20"/>
      <c r="HO651" s="20"/>
      <c r="HP651" s="20"/>
      <c r="HQ651" s="20"/>
      <c r="HR651" s="20"/>
      <c r="HS651" s="20"/>
      <c r="HT651" s="20"/>
      <c r="HU651" s="20"/>
      <c r="HV651" s="20"/>
      <c r="HW651" s="20"/>
      <c r="HX651" s="20">
        <v>1.17</v>
      </c>
      <c r="HY651" s="20"/>
      <c r="HZ651" s="20"/>
      <c r="IA651" s="20"/>
      <c r="IB651" s="20"/>
      <c r="IC651" s="20"/>
      <c r="ID651" s="20"/>
      <c r="IE651" s="20"/>
      <c r="IF651" s="20"/>
      <c r="IG651" s="20"/>
      <c r="IH651" s="20"/>
      <c r="II651" s="20"/>
      <c r="IJ651" s="20"/>
      <c r="IK651" s="20"/>
      <c r="IL651" s="20"/>
      <c r="IM651" s="20"/>
      <c r="IN651" s="20"/>
      <c r="IO651" s="20"/>
      <c r="IP651" s="20"/>
      <c r="IQ651" s="20"/>
      <c r="IR651" s="20"/>
      <c r="IS651" s="20"/>
      <c r="IT651" s="20"/>
      <c r="IU651" s="20"/>
    </row>
    <row r="652" spans="1:255" x14ac:dyDescent="0.2">
      <c r="A652" s="71"/>
      <c r="B652" s="72"/>
      <c r="C652" s="72" t="s">
        <v>612</v>
      </c>
      <c r="D652" s="73"/>
      <c r="E652" s="74"/>
      <c r="F652" s="75">
        <v>25.76</v>
      </c>
      <c r="G652" s="76"/>
      <c r="H652" s="75">
        <v>25.76</v>
      </c>
      <c r="I652" s="75">
        <v>77.28</v>
      </c>
      <c r="J652" s="77">
        <v>9.11</v>
      </c>
      <c r="K652" s="78">
        <v>704</v>
      </c>
      <c r="O652" s="20"/>
      <c r="P652" s="20"/>
      <c r="Q652" s="20"/>
      <c r="R652" s="20"/>
      <c r="S652" s="20"/>
      <c r="T652" s="20">
        <v>77.28</v>
      </c>
      <c r="U652" s="20">
        <v>704</v>
      </c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20"/>
      <c r="BH652" s="20"/>
      <c r="BI652" s="20"/>
      <c r="BJ652" s="20"/>
      <c r="BK652" s="20"/>
      <c r="BL652" s="20"/>
      <c r="BM652" s="20"/>
      <c r="BN652" s="20"/>
      <c r="BO652" s="20"/>
      <c r="BP652" s="20"/>
      <c r="BQ652" s="20"/>
      <c r="BR652" s="20"/>
      <c r="BS652" s="20"/>
      <c r="BT652" s="20"/>
      <c r="BU652" s="20"/>
      <c r="BV652" s="20"/>
      <c r="BW652" s="20"/>
      <c r="BX652" s="20"/>
      <c r="BY652" s="20"/>
      <c r="BZ652" s="20"/>
      <c r="CA652" s="20"/>
      <c r="CB652" s="20"/>
      <c r="CC652" s="20"/>
      <c r="CD652" s="20"/>
      <c r="CE652" s="20"/>
      <c r="CF652" s="20"/>
      <c r="CG652" s="20"/>
      <c r="CH652" s="20"/>
      <c r="CI652" s="20"/>
      <c r="CJ652" s="20"/>
      <c r="CK652" s="20"/>
      <c r="CL652" s="20"/>
      <c r="CM652" s="20"/>
      <c r="CN652" s="20"/>
      <c r="CO652" s="20"/>
      <c r="CP652" s="20"/>
      <c r="CQ652" s="20"/>
      <c r="CR652" s="20"/>
      <c r="CS652" s="20"/>
      <c r="CT652" s="20"/>
      <c r="CU652" s="20"/>
      <c r="CV652" s="20">
        <v>1</v>
      </c>
      <c r="CW652" s="20"/>
      <c r="CX652" s="20"/>
      <c r="CY652" s="20"/>
      <c r="CZ652" s="20"/>
      <c r="DA652" s="20"/>
      <c r="DB652" s="20"/>
      <c r="DC652" s="20"/>
      <c r="DD652" s="20"/>
      <c r="DE652" s="20"/>
      <c r="DF652" s="20"/>
      <c r="DG652" s="20"/>
      <c r="DH652" s="20"/>
      <c r="DI652" s="20"/>
      <c r="DJ652" s="20"/>
      <c r="DK652" s="20">
        <v>77.28</v>
      </c>
      <c r="DL652" s="20"/>
      <c r="DM652" s="20">
        <v>704</v>
      </c>
      <c r="DN652" s="20"/>
      <c r="DO652" s="20"/>
      <c r="DP652" s="20"/>
      <c r="DQ652" s="20"/>
      <c r="DR652" s="20"/>
      <c r="DS652" s="20"/>
      <c r="DT652" s="20"/>
      <c r="DU652" s="20"/>
      <c r="DV652" s="20"/>
      <c r="DW652" s="20"/>
      <c r="DX652" s="20"/>
      <c r="DY652" s="20"/>
      <c r="DZ652" s="20"/>
      <c r="EA652" s="20"/>
      <c r="EB652" s="20"/>
      <c r="EC652" s="20"/>
      <c r="ED652" s="20"/>
      <c r="EE652" s="20"/>
      <c r="EF652" s="20"/>
      <c r="EG652" s="20"/>
      <c r="EH652" s="20"/>
      <c r="EI652" s="20"/>
      <c r="EJ652" s="20"/>
      <c r="EK652" s="20"/>
      <c r="EL652" s="20"/>
      <c r="EM652" s="20"/>
      <c r="EN652" s="20"/>
      <c r="EO652" s="20"/>
      <c r="EP652" s="20"/>
      <c r="EQ652" s="20"/>
      <c r="ER652" s="20"/>
      <c r="ES652" s="20"/>
      <c r="ET652" s="20"/>
      <c r="EU652" s="20"/>
      <c r="EV652" s="20"/>
      <c r="EW652" s="20"/>
      <c r="EX652" s="20"/>
      <c r="EY652" s="20"/>
      <c r="EZ652" s="20"/>
      <c r="FA652" s="20"/>
      <c r="FB652" s="20"/>
      <c r="FC652" s="20"/>
      <c r="FD652" s="20"/>
      <c r="FE652" s="20"/>
      <c r="FF652" s="20"/>
      <c r="FG652" s="20"/>
      <c r="FH652" s="20"/>
      <c r="FI652" s="20"/>
      <c r="FJ652" s="20"/>
      <c r="FK652" s="20"/>
      <c r="FL652" s="20"/>
      <c r="FM652" s="20"/>
      <c r="FN652" s="20"/>
      <c r="FO652" s="20"/>
      <c r="FP652" s="20"/>
      <c r="FQ652" s="20"/>
      <c r="FR652" s="20"/>
      <c r="FS652" s="20"/>
      <c r="FT652" s="20"/>
      <c r="FU652" s="20"/>
      <c r="FV652" s="20"/>
      <c r="FW652" s="20"/>
      <c r="FX652" s="20"/>
      <c r="FY652" s="20"/>
      <c r="FZ652" s="20"/>
      <c r="GA652" s="20"/>
      <c r="GB652" s="20"/>
      <c r="GC652" s="20"/>
      <c r="GD652" s="20"/>
      <c r="GE652" s="20"/>
      <c r="GF652" s="20"/>
      <c r="GG652" s="20"/>
      <c r="GH652" s="20"/>
      <c r="GI652" s="20"/>
      <c r="GJ652" s="20">
        <v>77.28</v>
      </c>
      <c r="GK652" s="20"/>
      <c r="GL652" s="20"/>
      <c r="GM652" s="20"/>
      <c r="GN652" s="20">
        <v>77.28</v>
      </c>
      <c r="GO652" s="20"/>
      <c r="GP652" s="20">
        <v>77.28</v>
      </c>
      <c r="GQ652" s="20">
        <v>77.28</v>
      </c>
      <c r="GR652" s="20"/>
      <c r="GS652" s="20">
        <v>77.28</v>
      </c>
      <c r="GT652" s="20"/>
      <c r="GU652" s="20"/>
      <c r="GV652" s="20"/>
      <c r="GW652" s="20">
        <v>0</v>
      </c>
      <c r="GX652" s="20">
        <v>0</v>
      </c>
      <c r="GY652" s="20"/>
      <c r="GZ652" s="20"/>
      <c r="HA652" s="20"/>
      <c r="HB652" s="20">
        <v>77.28</v>
      </c>
      <c r="HC652" s="20"/>
      <c r="HD652" s="20"/>
      <c r="HE652" s="20"/>
      <c r="HF652" s="20">
        <v>77.28</v>
      </c>
      <c r="HG652" s="20"/>
      <c r="HH652" s="20"/>
      <c r="HI652" s="20"/>
      <c r="HJ652" s="20"/>
      <c r="HK652" s="20"/>
      <c r="HL652" s="20">
        <v>77.28</v>
      </c>
      <c r="HM652" s="20"/>
      <c r="HN652" s="20">
        <v>77.28</v>
      </c>
      <c r="HO652" s="20"/>
      <c r="HP652" s="20"/>
      <c r="HQ652" s="20"/>
      <c r="HR652" s="20"/>
      <c r="HS652" s="20"/>
      <c r="HT652" s="20"/>
      <c r="HU652" s="20"/>
      <c r="HV652" s="20"/>
      <c r="HW652" s="20"/>
      <c r="HX652" s="20"/>
      <c r="HY652" s="20"/>
      <c r="HZ652" s="20"/>
      <c r="IA652" s="20"/>
      <c r="IB652" s="20"/>
      <c r="IC652" s="20"/>
      <c r="ID652" s="20"/>
      <c r="IE652" s="20"/>
      <c r="IF652" s="20"/>
      <c r="IG652" s="20"/>
      <c r="IH652" s="20"/>
      <c r="II652" s="20"/>
      <c r="IJ652" s="20"/>
      <c r="IK652" s="20"/>
      <c r="IL652" s="20"/>
      <c r="IM652" s="20"/>
      <c r="IN652" s="20"/>
      <c r="IO652" s="20"/>
      <c r="IP652" s="20"/>
      <c r="IQ652" s="20"/>
      <c r="IR652" s="20"/>
      <c r="IS652" s="20"/>
      <c r="IT652" s="20"/>
      <c r="IU652" s="20"/>
    </row>
    <row r="653" spans="1:255" x14ac:dyDescent="0.2">
      <c r="A653" s="79"/>
      <c r="B653" s="80"/>
      <c r="C653" s="80" t="s">
        <v>613</v>
      </c>
      <c r="D653" s="81"/>
      <c r="E653" s="82">
        <v>121</v>
      </c>
      <c r="F653" s="83" t="s">
        <v>614</v>
      </c>
      <c r="G653" s="84"/>
      <c r="H653" s="85">
        <v>31.47</v>
      </c>
      <c r="I653" s="85">
        <v>94.42</v>
      </c>
      <c r="J653" s="87">
        <v>1.21</v>
      </c>
      <c r="K653" s="86">
        <v>3152</v>
      </c>
      <c r="O653" s="20"/>
      <c r="P653" s="20"/>
      <c r="Q653" s="20"/>
      <c r="R653" s="20"/>
      <c r="S653" s="20"/>
      <c r="T653" s="20">
        <v>94.42</v>
      </c>
      <c r="U653" s="20">
        <v>3152</v>
      </c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  <c r="BC653" s="20"/>
      <c r="BD653" s="20"/>
      <c r="BE653" s="20"/>
      <c r="BF653" s="20"/>
      <c r="BG653" s="20"/>
      <c r="BH653" s="20"/>
      <c r="BI653" s="20"/>
      <c r="BJ653" s="20"/>
      <c r="BK653" s="20"/>
      <c r="BL653" s="20"/>
      <c r="BM653" s="20"/>
      <c r="BN653" s="20"/>
      <c r="BO653" s="20"/>
      <c r="BP653" s="20"/>
      <c r="BQ653" s="20"/>
      <c r="BR653" s="20"/>
      <c r="BS653" s="20"/>
      <c r="BT653" s="20"/>
      <c r="BU653" s="20"/>
      <c r="BV653" s="20"/>
      <c r="BW653" s="20"/>
      <c r="BX653" s="20"/>
      <c r="BY653" s="20"/>
      <c r="BZ653" s="20"/>
      <c r="CA653" s="20"/>
      <c r="CB653" s="20"/>
      <c r="CC653" s="20"/>
      <c r="CD653" s="20"/>
      <c r="CE653" s="20"/>
      <c r="CF653" s="20"/>
      <c r="CG653" s="20"/>
      <c r="CH653" s="20"/>
      <c r="CI653" s="20"/>
      <c r="CJ653" s="20"/>
      <c r="CK653" s="20"/>
      <c r="CL653" s="20"/>
      <c r="CM653" s="20"/>
      <c r="CN653" s="20"/>
      <c r="CO653" s="20"/>
      <c r="CP653" s="20"/>
      <c r="CQ653" s="20"/>
      <c r="CR653" s="20"/>
      <c r="CS653" s="20"/>
      <c r="CT653" s="20"/>
      <c r="CU653" s="20"/>
      <c r="CV653" s="20">
        <v>1</v>
      </c>
      <c r="CW653" s="20"/>
      <c r="CX653" s="20"/>
      <c r="CY653" s="20"/>
      <c r="CZ653" s="20"/>
      <c r="DA653" s="20"/>
      <c r="DB653" s="20"/>
      <c r="DC653" s="20"/>
      <c r="DD653" s="20"/>
      <c r="DE653" s="20"/>
      <c r="DF653" s="20"/>
      <c r="DG653" s="20"/>
      <c r="DH653" s="20"/>
      <c r="DI653" s="20"/>
      <c r="DJ653" s="20"/>
      <c r="DK653" s="20"/>
      <c r="DL653" s="20"/>
      <c r="DM653" s="20"/>
      <c r="DN653" s="20"/>
      <c r="DO653" s="20"/>
      <c r="DP653" s="20"/>
      <c r="DQ653" s="20">
        <v>94.42</v>
      </c>
      <c r="DR653" s="20"/>
      <c r="DS653" s="20">
        <v>3152</v>
      </c>
      <c r="DT653" s="20"/>
      <c r="DU653" s="20"/>
      <c r="DV653" s="20"/>
      <c r="DW653" s="20"/>
      <c r="DX653" s="20"/>
      <c r="DY653" s="20"/>
      <c r="DZ653" s="20"/>
      <c r="EA653" s="20"/>
      <c r="EB653" s="20"/>
      <c r="EC653" s="20"/>
      <c r="ED653" s="20"/>
      <c r="EE653" s="20"/>
      <c r="EF653" s="20"/>
      <c r="EG653" s="20"/>
      <c r="EH653" s="20"/>
      <c r="EI653" s="20"/>
      <c r="EJ653" s="20"/>
      <c r="EK653" s="20"/>
      <c r="EL653" s="20"/>
      <c r="EM653" s="20"/>
      <c r="EN653" s="20"/>
      <c r="EO653" s="20"/>
      <c r="EP653" s="20"/>
      <c r="EQ653" s="20"/>
      <c r="ER653" s="20"/>
      <c r="ES653" s="20"/>
      <c r="ET653" s="20"/>
      <c r="EU653" s="20"/>
      <c r="EV653" s="20"/>
      <c r="EW653" s="20"/>
      <c r="EX653" s="20"/>
      <c r="EY653" s="20"/>
      <c r="EZ653" s="20"/>
      <c r="FA653" s="20"/>
      <c r="FB653" s="20"/>
      <c r="FC653" s="20"/>
      <c r="FD653" s="20"/>
      <c r="FE653" s="20"/>
      <c r="FF653" s="20"/>
      <c r="FG653" s="20"/>
      <c r="FH653" s="20"/>
      <c r="FI653" s="20"/>
      <c r="FJ653" s="20"/>
      <c r="FK653" s="20"/>
      <c r="FL653" s="20"/>
      <c r="FM653" s="20"/>
      <c r="FN653" s="20"/>
      <c r="FO653" s="20"/>
      <c r="FP653" s="20"/>
      <c r="FQ653" s="20"/>
      <c r="FR653" s="20"/>
      <c r="FS653" s="20"/>
      <c r="FT653" s="20"/>
      <c r="FU653" s="20"/>
      <c r="FV653" s="20"/>
      <c r="FW653" s="20"/>
      <c r="FX653" s="20"/>
      <c r="FY653" s="20"/>
      <c r="FZ653" s="20"/>
      <c r="GA653" s="20"/>
      <c r="GB653" s="20"/>
      <c r="GC653" s="20"/>
      <c r="GD653" s="20"/>
      <c r="GE653" s="20"/>
      <c r="GF653" s="20"/>
      <c r="GG653" s="20"/>
      <c r="GH653" s="20"/>
      <c r="GI653" s="20"/>
      <c r="GJ653" s="20"/>
      <c r="GK653" s="20"/>
      <c r="GL653" s="20"/>
      <c r="GM653" s="20"/>
      <c r="GN653" s="20"/>
      <c r="GO653" s="20"/>
      <c r="GP653" s="20"/>
      <c r="GQ653" s="20"/>
      <c r="GR653" s="20"/>
      <c r="GS653" s="20"/>
      <c r="GT653" s="20"/>
      <c r="GU653" s="20"/>
      <c r="GV653" s="20"/>
      <c r="GW653" s="20"/>
      <c r="GX653" s="20"/>
      <c r="GY653" s="20">
        <v>94.42</v>
      </c>
      <c r="GZ653" s="20"/>
      <c r="HA653" s="20"/>
      <c r="HB653" s="20">
        <v>94.42</v>
      </c>
      <c r="HC653" s="20"/>
      <c r="HD653" s="20"/>
      <c r="HE653" s="20"/>
      <c r="HF653" s="20">
        <v>94.42</v>
      </c>
      <c r="HG653" s="20"/>
      <c r="HH653" s="20"/>
      <c r="HI653" s="20"/>
      <c r="HJ653" s="20"/>
      <c r="HK653" s="20"/>
      <c r="HL653" s="20">
        <v>94.42</v>
      </c>
      <c r="HM653" s="20"/>
      <c r="HN653" s="20">
        <v>94.42</v>
      </c>
      <c r="HO653" s="20"/>
      <c r="HP653" s="20"/>
      <c r="HQ653" s="20"/>
      <c r="HR653" s="20"/>
      <c r="HS653" s="20"/>
      <c r="HT653" s="20"/>
      <c r="HU653" s="20"/>
      <c r="HV653" s="20"/>
      <c r="HW653" s="20"/>
      <c r="HX653" s="20"/>
      <c r="HY653" s="20"/>
      <c r="HZ653" s="20"/>
      <c r="IA653" s="20"/>
      <c r="IB653" s="20"/>
      <c r="IC653" s="20"/>
      <c r="ID653" s="20"/>
      <c r="IE653" s="20"/>
      <c r="IF653" s="20"/>
      <c r="IG653" s="20"/>
      <c r="IH653" s="20"/>
      <c r="II653" s="20"/>
      <c r="IJ653" s="20"/>
      <c r="IK653" s="20"/>
      <c r="IL653" s="20"/>
      <c r="IM653" s="20"/>
      <c r="IN653" s="20"/>
      <c r="IO653" s="20"/>
      <c r="IP653" s="20"/>
      <c r="IQ653" s="20"/>
      <c r="IR653" s="20"/>
      <c r="IS653" s="20"/>
      <c r="IT653" s="20"/>
      <c r="IU653" s="20"/>
    </row>
    <row r="654" spans="1:255" x14ac:dyDescent="0.2">
      <c r="A654" s="79"/>
      <c r="B654" s="80"/>
      <c r="C654" s="80" t="s">
        <v>615</v>
      </c>
      <c r="D654" s="81"/>
      <c r="E654" s="82">
        <v>72</v>
      </c>
      <c r="F654" s="83" t="s">
        <v>614</v>
      </c>
      <c r="G654" s="84"/>
      <c r="H654" s="85">
        <v>18.73</v>
      </c>
      <c r="I654" s="85">
        <v>56.18</v>
      </c>
      <c r="J654" s="87">
        <v>0.72</v>
      </c>
      <c r="K654" s="86">
        <v>1876</v>
      </c>
      <c r="O654" s="20"/>
      <c r="P654" s="20"/>
      <c r="Q654" s="20"/>
      <c r="R654" s="20"/>
      <c r="S654" s="20"/>
      <c r="T654" s="20">
        <v>56.18</v>
      </c>
      <c r="U654" s="20">
        <v>1876</v>
      </c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  <c r="BC654" s="20"/>
      <c r="BD654" s="20"/>
      <c r="BE654" s="20"/>
      <c r="BF654" s="20"/>
      <c r="BG654" s="20"/>
      <c r="BH654" s="20"/>
      <c r="BI654" s="20"/>
      <c r="BJ654" s="20"/>
      <c r="BK654" s="20"/>
      <c r="BL654" s="20"/>
      <c r="BM654" s="20"/>
      <c r="BN654" s="20"/>
      <c r="BO654" s="20"/>
      <c r="BP654" s="20"/>
      <c r="BQ654" s="20"/>
      <c r="BR654" s="20"/>
      <c r="BS654" s="20"/>
      <c r="BT654" s="20"/>
      <c r="BU654" s="20"/>
      <c r="BV654" s="20"/>
      <c r="BW654" s="20"/>
      <c r="BX654" s="20"/>
      <c r="BY654" s="20"/>
      <c r="BZ654" s="20"/>
      <c r="CA654" s="20"/>
      <c r="CB654" s="20"/>
      <c r="CC654" s="20"/>
      <c r="CD654" s="20"/>
      <c r="CE654" s="20"/>
      <c r="CF654" s="20"/>
      <c r="CG654" s="20"/>
      <c r="CH654" s="20"/>
      <c r="CI654" s="20"/>
      <c r="CJ654" s="20"/>
      <c r="CK654" s="20"/>
      <c r="CL654" s="20"/>
      <c r="CM654" s="20"/>
      <c r="CN654" s="20"/>
      <c r="CO654" s="20"/>
      <c r="CP654" s="20"/>
      <c r="CQ654" s="20"/>
      <c r="CR654" s="20"/>
      <c r="CS654" s="20"/>
      <c r="CT654" s="20"/>
      <c r="CU654" s="20"/>
      <c r="CV654" s="20">
        <v>1</v>
      </c>
      <c r="CW654" s="20"/>
      <c r="CX654" s="20"/>
      <c r="CY654" s="20"/>
      <c r="CZ654" s="20"/>
      <c r="DA654" s="20"/>
      <c r="DB654" s="20"/>
      <c r="DC654" s="20"/>
      <c r="DD654" s="20"/>
      <c r="DE654" s="20"/>
      <c r="DF654" s="20"/>
      <c r="DG654" s="20"/>
      <c r="DH654" s="20"/>
      <c r="DI654" s="20"/>
      <c r="DJ654" s="20"/>
      <c r="DK654" s="20"/>
      <c r="DL654" s="20"/>
      <c r="DM654" s="20"/>
      <c r="DN654" s="20"/>
      <c r="DO654" s="20"/>
      <c r="DP654" s="20"/>
      <c r="DQ654" s="20">
        <v>56.18</v>
      </c>
      <c r="DR654" s="20"/>
      <c r="DS654" s="20">
        <v>1876</v>
      </c>
      <c r="DT654" s="20"/>
      <c r="DU654" s="20"/>
      <c r="DV654" s="20"/>
      <c r="DW654" s="20"/>
      <c r="DX654" s="20"/>
      <c r="DY654" s="20"/>
      <c r="DZ654" s="20"/>
      <c r="EA654" s="20"/>
      <c r="EB654" s="20"/>
      <c r="EC654" s="20"/>
      <c r="ED654" s="20"/>
      <c r="EE654" s="20"/>
      <c r="EF654" s="20"/>
      <c r="EG654" s="20"/>
      <c r="EH654" s="20"/>
      <c r="EI654" s="20"/>
      <c r="EJ654" s="20"/>
      <c r="EK654" s="20"/>
      <c r="EL654" s="20"/>
      <c r="EM654" s="20"/>
      <c r="EN654" s="20"/>
      <c r="EO654" s="20"/>
      <c r="EP654" s="20"/>
      <c r="EQ654" s="20"/>
      <c r="ER654" s="20"/>
      <c r="ES654" s="20"/>
      <c r="ET654" s="20"/>
      <c r="EU654" s="20"/>
      <c r="EV654" s="20"/>
      <c r="EW654" s="20"/>
      <c r="EX654" s="20"/>
      <c r="EY654" s="20"/>
      <c r="EZ654" s="20"/>
      <c r="FA654" s="20"/>
      <c r="FB654" s="20"/>
      <c r="FC654" s="20"/>
      <c r="FD654" s="20"/>
      <c r="FE654" s="20"/>
      <c r="FF654" s="20"/>
      <c r="FG654" s="20"/>
      <c r="FH654" s="20"/>
      <c r="FI654" s="20"/>
      <c r="FJ654" s="20"/>
      <c r="FK654" s="20"/>
      <c r="FL654" s="20"/>
      <c r="FM654" s="20"/>
      <c r="FN654" s="20"/>
      <c r="FO654" s="20"/>
      <c r="FP654" s="20"/>
      <c r="FQ654" s="20"/>
      <c r="FR654" s="20"/>
      <c r="FS654" s="20"/>
      <c r="FT654" s="20"/>
      <c r="FU654" s="20"/>
      <c r="FV654" s="20"/>
      <c r="FW654" s="20"/>
      <c r="FX654" s="20"/>
      <c r="FY654" s="20"/>
      <c r="FZ654" s="20"/>
      <c r="GA654" s="20"/>
      <c r="GB654" s="20"/>
      <c r="GC654" s="20"/>
      <c r="GD654" s="20"/>
      <c r="GE654" s="20"/>
      <c r="GF654" s="20"/>
      <c r="GG654" s="20"/>
      <c r="GH654" s="20"/>
      <c r="GI654" s="20"/>
      <c r="GJ654" s="20"/>
      <c r="GK654" s="20"/>
      <c r="GL654" s="20"/>
      <c r="GM654" s="20"/>
      <c r="GN654" s="20"/>
      <c r="GO654" s="20"/>
      <c r="GP654" s="20"/>
      <c r="GQ654" s="20"/>
      <c r="GR654" s="20"/>
      <c r="GS654" s="20"/>
      <c r="GT654" s="20"/>
      <c r="GU654" s="20"/>
      <c r="GV654" s="20"/>
      <c r="GW654" s="20"/>
      <c r="GX654" s="20"/>
      <c r="GY654" s="20"/>
      <c r="GZ654" s="20">
        <v>56.18</v>
      </c>
      <c r="HA654" s="20"/>
      <c r="HB654" s="20">
        <v>56.18</v>
      </c>
      <c r="HC654" s="20"/>
      <c r="HD654" s="20"/>
      <c r="HE654" s="20"/>
      <c r="HF654" s="20">
        <v>56.18</v>
      </c>
      <c r="HG654" s="20"/>
      <c r="HH654" s="20"/>
      <c r="HI654" s="20"/>
      <c r="HJ654" s="20"/>
      <c r="HK654" s="20"/>
      <c r="HL654" s="20">
        <v>56.18</v>
      </c>
      <c r="HM654" s="20"/>
      <c r="HN654" s="20">
        <v>56.18</v>
      </c>
      <c r="HO654" s="20"/>
      <c r="HP654" s="20"/>
      <c r="HQ654" s="20"/>
      <c r="HR654" s="20"/>
      <c r="HS654" s="20"/>
      <c r="HT654" s="20"/>
      <c r="HU654" s="20"/>
      <c r="HV654" s="20"/>
      <c r="HW654" s="20"/>
      <c r="HX654" s="20"/>
      <c r="HY654" s="20"/>
      <c r="HZ654" s="20"/>
      <c r="IA654" s="20"/>
      <c r="IB654" s="20"/>
      <c r="IC654" s="20"/>
      <c r="ID654" s="20"/>
      <c r="IE654" s="20"/>
      <c r="IF654" s="20"/>
      <c r="IG654" s="20"/>
      <c r="IH654" s="20"/>
      <c r="II654" s="20"/>
      <c r="IJ654" s="20"/>
      <c r="IK654" s="20"/>
      <c r="IL654" s="20"/>
      <c r="IM654" s="20"/>
      <c r="IN654" s="20"/>
      <c r="IO654" s="20"/>
      <c r="IP654" s="20"/>
      <c r="IQ654" s="20"/>
      <c r="IR654" s="20"/>
      <c r="IS654" s="20"/>
      <c r="IT654" s="20"/>
      <c r="IU654" s="20"/>
    </row>
    <row r="655" spans="1:255" x14ac:dyDescent="0.2">
      <c r="A655" s="71"/>
      <c r="B655" s="72"/>
      <c r="C655" s="72" t="s">
        <v>616</v>
      </c>
      <c r="D655" s="73" t="s">
        <v>617</v>
      </c>
      <c r="E655" s="74">
        <v>2.72</v>
      </c>
      <c r="F655" s="75"/>
      <c r="G655" s="76" t="s">
        <v>78</v>
      </c>
      <c r="H655" s="75">
        <v>2.86</v>
      </c>
      <c r="I655" s="88">
        <v>8.5679999999999996</v>
      </c>
      <c r="J655" s="77"/>
      <c r="K655" s="78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  <c r="BG655" s="20"/>
      <c r="BH655" s="20"/>
      <c r="BI655" s="20"/>
      <c r="BJ655" s="20"/>
      <c r="BK655" s="20"/>
      <c r="BL655" s="20"/>
      <c r="BM655" s="20"/>
      <c r="BN655" s="20"/>
      <c r="BO655" s="20"/>
      <c r="BP655" s="20"/>
      <c r="BQ655" s="20"/>
      <c r="BR655" s="20"/>
      <c r="BS655" s="20"/>
      <c r="BT655" s="20"/>
      <c r="BU655" s="20"/>
      <c r="BV655" s="20"/>
      <c r="BW655" s="20"/>
      <c r="BX655" s="20"/>
      <c r="BY655" s="20"/>
      <c r="BZ655" s="20"/>
      <c r="CA655" s="20"/>
      <c r="CB655" s="20"/>
      <c r="CC655" s="20"/>
      <c r="CD655" s="20"/>
      <c r="CE655" s="20"/>
      <c r="CF655" s="20"/>
      <c r="CG655" s="20"/>
      <c r="CH655" s="20"/>
      <c r="CI655" s="20"/>
      <c r="CJ655" s="20"/>
      <c r="CK655" s="20"/>
      <c r="CL655" s="20"/>
      <c r="CM655" s="20"/>
      <c r="CN655" s="20"/>
      <c r="CO655" s="20"/>
      <c r="CP655" s="20"/>
      <c r="CQ655" s="20"/>
      <c r="CR655" s="20"/>
      <c r="CS655" s="20"/>
      <c r="CT655" s="20"/>
      <c r="CU655" s="20"/>
      <c r="CV655" s="20"/>
      <c r="CW655" s="20"/>
      <c r="CX655" s="20"/>
      <c r="CY655" s="20"/>
      <c r="CZ655" s="20"/>
      <c r="DA655" s="20"/>
      <c r="DB655" s="20"/>
      <c r="DC655" s="20"/>
      <c r="DD655" s="20"/>
      <c r="DE655" s="20"/>
      <c r="DF655" s="20"/>
      <c r="DG655" s="20"/>
      <c r="DH655" s="20"/>
      <c r="DI655" s="20"/>
      <c r="DJ655" s="20"/>
      <c r="DK655" s="20"/>
      <c r="DL655" s="20"/>
      <c r="DM655" s="20"/>
      <c r="DN655" s="20"/>
      <c r="DO655" s="20"/>
      <c r="DP655" s="20"/>
      <c r="DQ655" s="20"/>
      <c r="DR655" s="20"/>
      <c r="DS655" s="20"/>
      <c r="DT655" s="20"/>
      <c r="DU655" s="20"/>
      <c r="DV655" s="20"/>
      <c r="DW655" s="20"/>
      <c r="DX655" s="20"/>
      <c r="DY655" s="20"/>
      <c r="DZ655" s="20"/>
      <c r="EA655" s="20"/>
      <c r="EB655" s="20"/>
      <c r="EC655" s="20"/>
      <c r="ED655" s="20"/>
      <c r="EE655" s="20"/>
      <c r="EF655" s="20"/>
      <c r="EG655" s="20"/>
      <c r="EH655" s="20"/>
      <c r="EI655" s="20"/>
      <c r="EJ655" s="20"/>
      <c r="EK655" s="20"/>
      <c r="EL655" s="20"/>
      <c r="EM655" s="20"/>
      <c r="EN655" s="20"/>
      <c r="EO655" s="20"/>
      <c r="EP655" s="20"/>
      <c r="EQ655" s="20"/>
      <c r="ER655" s="20"/>
      <c r="ES655" s="20"/>
      <c r="ET655" s="20"/>
      <c r="EU655" s="20"/>
      <c r="EV655" s="20"/>
      <c r="EW655" s="20"/>
      <c r="EX655" s="20"/>
      <c r="EY655" s="20"/>
      <c r="EZ655" s="20"/>
      <c r="FA655" s="20"/>
      <c r="FB655" s="20"/>
      <c r="FC655" s="20"/>
      <c r="FD655" s="20"/>
      <c r="FE655" s="20"/>
      <c r="FF655" s="20"/>
      <c r="FG655" s="20"/>
      <c r="FH655" s="20"/>
      <c r="FI655" s="20"/>
      <c r="FJ655" s="20"/>
      <c r="FK655" s="20"/>
      <c r="FL655" s="20"/>
      <c r="FM655" s="20"/>
      <c r="FN655" s="20"/>
      <c r="FO655" s="20"/>
      <c r="FP655" s="20"/>
      <c r="FQ655" s="20"/>
      <c r="FR655" s="20"/>
      <c r="FS655" s="20"/>
      <c r="FT655" s="20"/>
      <c r="FU655" s="20"/>
      <c r="FV655" s="20"/>
      <c r="FW655" s="20"/>
      <c r="FX655" s="20"/>
      <c r="FY655" s="20"/>
      <c r="FZ655" s="20"/>
      <c r="GA655" s="20"/>
      <c r="GB655" s="20"/>
      <c r="GC655" s="20"/>
      <c r="GD655" s="20"/>
      <c r="GE655" s="20"/>
      <c r="GF655" s="20"/>
      <c r="GG655" s="20"/>
      <c r="GH655" s="20"/>
      <c r="GI655" s="20"/>
      <c r="GJ655" s="20"/>
      <c r="GK655" s="20"/>
      <c r="GL655" s="20"/>
      <c r="GM655" s="20"/>
      <c r="GN655" s="20"/>
      <c r="GO655" s="20"/>
      <c r="GP655" s="20"/>
      <c r="GQ655" s="20"/>
      <c r="GR655" s="20"/>
      <c r="GS655" s="20"/>
      <c r="GT655" s="20"/>
      <c r="GU655" s="20"/>
      <c r="GV655" s="20"/>
      <c r="GW655" s="20"/>
      <c r="GX655" s="20"/>
      <c r="GY655" s="20"/>
      <c r="GZ655" s="20"/>
      <c r="HA655" s="20"/>
      <c r="HB655" s="20"/>
      <c r="HC655" s="20"/>
      <c r="HD655" s="20"/>
      <c r="HE655" s="20"/>
      <c r="HF655" s="20"/>
      <c r="HG655" s="20"/>
      <c r="HH655" s="20"/>
      <c r="HI655" s="20"/>
      <c r="HJ655" s="20"/>
      <c r="HK655" s="20"/>
      <c r="HL655" s="20"/>
      <c r="HM655" s="20"/>
      <c r="HN655" s="20"/>
      <c r="HO655" s="20"/>
      <c r="HP655" s="20"/>
      <c r="HQ655" s="20"/>
      <c r="HR655" s="20"/>
      <c r="HS655" s="20"/>
      <c r="HT655" s="20"/>
      <c r="HU655" s="20"/>
      <c r="HV655" s="20"/>
      <c r="HW655" s="20"/>
      <c r="HX655" s="20"/>
      <c r="HY655" s="20"/>
      <c r="HZ655" s="20"/>
      <c r="IA655" s="20"/>
      <c r="IB655" s="20"/>
      <c r="IC655" s="20"/>
      <c r="ID655" s="20"/>
      <c r="IE655" s="20"/>
      <c r="IF655" s="20"/>
      <c r="IG655" s="20"/>
      <c r="IH655" s="20"/>
      <c r="II655" s="20"/>
      <c r="IJ655" s="20"/>
      <c r="IK655" s="20"/>
      <c r="IL655" s="20"/>
      <c r="IM655" s="20"/>
      <c r="IN655" s="20"/>
      <c r="IO655" s="20"/>
      <c r="IP655" s="20"/>
      <c r="IQ655" s="20"/>
      <c r="IR655" s="20"/>
      <c r="IS655" s="20"/>
      <c r="IT655" s="20"/>
      <c r="IU655" s="20"/>
    </row>
    <row r="656" spans="1:255" ht="36" x14ac:dyDescent="0.2">
      <c r="A656" s="104" t="s">
        <v>299</v>
      </c>
      <c r="B656" s="105" t="s">
        <v>35</v>
      </c>
      <c r="C656" s="106" t="s">
        <v>719</v>
      </c>
      <c r="D656" s="107" t="s">
        <v>23</v>
      </c>
      <c r="E656" s="108">
        <v>3</v>
      </c>
      <c r="F656" s="109">
        <v>21071.940000000002</v>
      </c>
      <c r="G656" s="65"/>
      <c r="H656" s="109">
        <v>21071.94</v>
      </c>
      <c r="I656" s="110">
        <v>10312.56</v>
      </c>
      <c r="J656" s="66">
        <v>6.13</v>
      </c>
      <c r="K656" s="111">
        <v>63216</v>
      </c>
      <c r="L656" s="20"/>
      <c r="M656" s="20"/>
      <c r="N656" s="20"/>
      <c r="O656" s="20"/>
      <c r="P656" s="20"/>
      <c r="Q656" s="20"/>
      <c r="R656" s="20"/>
      <c r="S656" s="20"/>
      <c r="T656" s="20">
        <v>10312.56</v>
      </c>
      <c r="U656" s="20">
        <v>63216</v>
      </c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  <c r="BC656" s="20"/>
      <c r="BD656" s="20"/>
      <c r="BE656" s="20"/>
      <c r="BF656" s="20"/>
      <c r="BG656" s="20"/>
      <c r="BH656" s="20"/>
      <c r="BI656" s="20"/>
      <c r="BJ656" s="20"/>
      <c r="BK656" s="20"/>
      <c r="BL656" s="20"/>
      <c r="BM656" s="20"/>
      <c r="BN656" s="20"/>
      <c r="BO656" s="20"/>
      <c r="BP656" s="20"/>
      <c r="BQ656" s="20"/>
      <c r="BR656" s="20"/>
      <c r="BS656" s="20"/>
      <c r="BT656" s="20"/>
      <c r="BU656" s="20"/>
      <c r="BV656" s="20"/>
      <c r="BW656" s="20"/>
      <c r="BX656" s="20"/>
      <c r="BY656" s="20"/>
      <c r="BZ656" s="20"/>
      <c r="CA656" s="20"/>
      <c r="CB656" s="20"/>
      <c r="CC656" s="20"/>
      <c r="CD656" s="20"/>
      <c r="CE656" s="20"/>
      <c r="CF656" s="20"/>
      <c r="CG656" s="20"/>
      <c r="CH656" s="20"/>
      <c r="CI656" s="20"/>
      <c r="CJ656" s="20"/>
      <c r="CK656" s="20"/>
      <c r="CL656" s="20"/>
      <c r="CM656" s="20"/>
      <c r="CN656" s="20"/>
      <c r="CO656" s="20"/>
      <c r="CP656" s="20"/>
      <c r="CQ656" s="20"/>
      <c r="CR656" s="20"/>
      <c r="CS656" s="20"/>
      <c r="CT656" s="20"/>
      <c r="CU656" s="20"/>
      <c r="CV656" s="20">
        <v>3</v>
      </c>
      <c r="CW656" s="20"/>
      <c r="CX656" s="20"/>
      <c r="CY656" s="20"/>
      <c r="CZ656" s="20"/>
      <c r="DA656" s="20"/>
      <c r="DB656" s="20"/>
      <c r="DC656" s="20"/>
      <c r="DD656" s="20"/>
      <c r="DE656" s="20"/>
      <c r="DF656" s="20">
        <v>63216</v>
      </c>
      <c r="DG656" s="20"/>
      <c r="DH656" s="20"/>
      <c r="DI656" s="20"/>
      <c r="DJ656" s="20"/>
      <c r="DK656" s="20"/>
      <c r="DL656" s="20"/>
      <c r="DM656" s="20"/>
      <c r="DN656" s="20">
        <v>10312.56</v>
      </c>
      <c r="DO656" s="20"/>
      <c r="DP656" s="20">
        <v>63216</v>
      </c>
      <c r="DQ656" s="20"/>
      <c r="DR656" s="20"/>
      <c r="DS656" s="20"/>
      <c r="DT656" s="20"/>
      <c r="DU656" s="20"/>
      <c r="DV656" s="20"/>
      <c r="DW656" s="20"/>
      <c r="DX656" s="20"/>
      <c r="DY656" s="20"/>
      <c r="DZ656" s="20"/>
      <c r="EA656" s="20"/>
      <c r="EB656" s="20"/>
      <c r="EC656" s="20"/>
      <c r="ED656" s="20"/>
      <c r="EE656" s="20"/>
      <c r="EF656" s="20"/>
      <c r="EG656" s="20"/>
      <c r="EH656" s="20"/>
      <c r="EI656" s="20"/>
      <c r="EJ656" s="20"/>
      <c r="EK656" s="20"/>
      <c r="EL656" s="20"/>
      <c r="EM656" s="20"/>
      <c r="EN656" s="20"/>
      <c r="EO656" s="20"/>
      <c r="EP656" s="20"/>
      <c r="EQ656" s="20"/>
      <c r="ER656" s="20"/>
      <c r="ES656" s="20"/>
      <c r="ET656" s="20"/>
      <c r="EU656" s="20"/>
      <c r="EV656" s="20"/>
      <c r="EW656" s="20"/>
      <c r="EX656" s="20"/>
      <c r="EY656" s="20"/>
      <c r="EZ656" s="20"/>
      <c r="FA656" s="20"/>
      <c r="FB656" s="20"/>
      <c r="FC656" s="20"/>
      <c r="FD656" s="20"/>
      <c r="FE656" s="20"/>
      <c r="FF656" s="20"/>
      <c r="FG656" s="20"/>
      <c r="FH656" s="20"/>
      <c r="FI656" s="20"/>
      <c r="FJ656" s="20"/>
      <c r="FK656" s="20"/>
      <c r="FL656" s="20"/>
      <c r="FM656" s="20"/>
      <c r="FN656" s="20"/>
      <c r="FO656" s="20"/>
      <c r="FP656" s="20"/>
      <c r="FQ656" s="20"/>
      <c r="FR656" s="20"/>
      <c r="FS656" s="20"/>
      <c r="FT656" s="20"/>
      <c r="FU656" s="20"/>
      <c r="FV656" s="20"/>
      <c r="FW656" s="20"/>
      <c r="FX656" s="20"/>
      <c r="FY656" s="20"/>
      <c r="FZ656" s="20"/>
      <c r="GA656" s="20"/>
      <c r="GB656" s="20"/>
      <c r="GC656" s="20"/>
      <c r="GD656" s="20"/>
      <c r="GE656" s="20"/>
      <c r="GF656" s="20"/>
      <c r="GG656" s="20"/>
      <c r="GH656" s="20"/>
      <c r="GI656" s="20"/>
      <c r="GJ656" s="20"/>
      <c r="GK656" s="20"/>
      <c r="GL656" s="20"/>
      <c r="GM656" s="20"/>
      <c r="GN656" s="20">
        <v>10312.56</v>
      </c>
      <c r="GO656" s="20"/>
      <c r="GP656" s="20">
        <v>10312.56</v>
      </c>
      <c r="GQ656" s="20"/>
      <c r="GR656" s="20"/>
      <c r="GS656" s="20"/>
      <c r="GT656" s="20">
        <v>10312.56</v>
      </c>
      <c r="GU656" s="20"/>
      <c r="GV656" s="20">
        <v>10312.56</v>
      </c>
      <c r="GW656" s="20"/>
      <c r="GX656" s="20"/>
      <c r="GY656" s="20"/>
      <c r="GZ656" s="20"/>
      <c r="HA656" s="20"/>
      <c r="HB656" s="20"/>
      <c r="HC656" s="20"/>
      <c r="HD656" s="20">
        <v>10312.56</v>
      </c>
      <c r="HE656" s="20"/>
      <c r="HF656" s="20"/>
      <c r="HG656" s="20"/>
      <c r="HH656" s="20"/>
      <c r="HI656" s="20"/>
      <c r="HJ656" s="20"/>
      <c r="HK656" s="20"/>
      <c r="HL656" s="20"/>
      <c r="HM656" s="20"/>
      <c r="HN656" s="20"/>
      <c r="HO656" s="20"/>
      <c r="HP656" s="20"/>
      <c r="HQ656" s="20"/>
      <c r="HR656" s="20">
        <v>10312.56</v>
      </c>
      <c r="HS656" s="20"/>
      <c r="HT656" s="20"/>
      <c r="HU656" s="20"/>
      <c r="HV656" s="20"/>
      <c r="HW656" s="20"/>
      <c r="HX656" s="20"/>
      <c r="HY656" s="20"/>
      <c r="HZ656" s="20">
        <v>10312.56</v>
      </c>
      <c r="IA656" s="20"/>
      <c r="IB656" s="20"/>
      <c r="IC656" s="20"/>
      <c r="ID656" s="20"/>
      <c r="IE656" s="20"/>
      <c r="IF656" s="20"/>
      <c r="IG656" s="20"/>
      <c r="IH656" s="20"/>
      <c r="II656" s="20"/>
      <c r="IJ656" s="20"/>
      <c r="IK656" s="20"/>
      <c r="IL656" s="20"/>
      <c r="IM656" s="20"/>
      <c r="IN656" s="20"/>
      <c r="IO656" s="20"/>
      <c r="IP656" s="20"/>
      <c r="IQ656" s="20"/>
      <c r="IR656" s="20"/>
      <c r="IS656" s="20"/>
      <c r="IT656" s="20"/>
      <c r="IU656" s="20"/>
    </row>
    <row r="657" spans="1:255" x14ac:dyDescent="0.2">
      <c r="A657" s="89"/>
      <c r="B657" s="103" t="s">
        <v>619</v>
      </c>
      <c r="C657" s="103" t="s">
        <v>720</v>
      </c>
      <c r="D657" s="29"/>
      <c r="E657" s="29"/>
      <c r="F657" s="29"/>
      <c r="G657" s="29"/>
      <c r="H657" s="29"/>
      <c r="I657" s="29"/>
      <c r="J657" s="29"/>
      <c r="K657" s="90"/>
    </row>
    <row r="658" spans="1:255" ht="13.5" thickBot="1" x14ac:dyDescent="0.25">
      <c r="A658" s="114"/>
      <c r="B658" s="115"/>
      <c r="C658" s="115" t="s">
        <v>621</v>
      </c>
      <c r="D658" s="115"/>
      <c r="E658" s="115"/>
      <c r="F658" s="115"/>
      <c r="G658" s="115"/>
      <c r="H658" s="194">
        <v>10312.56</v>
      </c>
      <c r="I658" s="195"/>
      <c r="J658" s="194">
        <v>63216</v>
      </c>
      <c r="K658" s="196"/>
      <c r="L658" s="102"/>
      <c r="M658" s="102"/>
      <c r="N658" s="102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  <c r="BG658" s="20"/>
      <c r="BH658" s="20"/>
      <c r="BI658" s="20"/>
      <c r="BJ658" s="20"/>
      <c r="BK658" s="20"/>
      <c r="BL658" s="20"/>
      <c r="BM658" s="20"/>
      <c r="BN658" s="20"/>
      <c r="BO658" s="20"/>
      <c r="BP658" s="20"/>
      <c r="BQ658" s="20"/>
      <c r="BR658" s="20"/>
      <c r="BS658" s="20"/>
      <c r="BT658" s="20"/>
      <c r="BU658" s="20"/>
      <c r="BV658" s="20"/>
      <c r="BW658" s="20"/>
      <c r="BX658" s="20"/>
      <c r="BY658" s="20"/>
      <c r="BZ658" s="20"/>
      <c r="CA658" s="20"/>
      <c r="CB658" s="20"/>
      <c r="CC658" s="20"/>
      <c r="CD658" s="20"/>
      <c r="CE658" s="20"/>
      <c r="CF658" s="20"/>
      <c r="CG658" s="20"/>
      <c r="CH658" s="20"/>
      <c r="CI658" s="20"/>
      <c r="CJ658" s="20"/>
      <c r="CK658" s="20"/>
      <c r="CL658" s="20"/>
      <c r="CM658" s="20"/>
      <c r="CN658" s="20"/>
      <c r="CO658" s="20"/>
      <c r="CP658" s="20"/>
      <c r="CQ658" s="20"/>
      <c r="CR658" s="20"/>
      <c r="CS658" s="20"/>
      <c r="CT658" s="20"/>
      <c r="CU658" s="20"/>
      <c r="CV658" s="20"/>
      <c r="CW658" s="20"/>
      <c r="CX658" s="20"/>
      <c r="CY658" s="20"/>
      <c r="CZ658" s="20"/>
      <c r="DA658" s="20"/>
      <c r="DB658" s="20"/>
      <c r="DC658" s="20"/>
      <c r="DD658" s="20"/>
      <c r="DE658" s="20"/>
      <c r="DF658" s="20"/>
      <c r="DG658" s="20"/>
      <c r="DH658" s="20"/>
      <c r="DI658" s="20"/>
      <c r="DJ658" s="20"/>
      <c r="DK658" s="20"/>
      <c r="DL658" s="20"/>
      <c r="DM658" s="20"/>
      <c r="DN658" s="20"/>
      <c r="DO658" s="20"/>
      <c r="DP658" s="20"/>
      <c r="DQ658" s="20"/>
      <c r="DR658" s="20"/>
      <c r="DS658" s="20"/>
      <c r="DT658" s="20"/>
      <c r="DU658" s="20"/>
      <c r="DV658" s="20"/>
      <c r="DW658" s="20"/>
      <c r="DX658" s="20"/>
      <c r="DY658" s="20"/>
      <c r="DZ658" s="20"/>
      <c r="EA658" s="20"/>
      <c r="EB658" s="20"/>
      <c r="EC658" s="20"/>
      <c r="ED658" s="20"/>
      <c r="EE658" s="20"/>
      <c r="EF658" s="20"/>
      <c r="EG658" s="20"/>
      <c r="EH658" s="20"/>
      <c r="EI658" s="20"/>
      <c r="EJ658" s="20"/>
      <c r="EK658" s="20"/>
      <c r="EL658" s="20"/>
      <c r="EM658" s="20"/>
      <c r="EN658" s="20"/>
      <c r="EO658" s="20"/>
      <c r="EP658" s="20"/>
      <c r="EQ658" s="20"/>
      <c r="ER658" s="20"/>
      <c r="ES658" s="20"/>
      <c r="ET658" s="20"/>
      <c r="EU658" s="20"/>
      <c r="EV658" s="20"/>
      <c r="EW658" s="20"/>
      <c r="EX658" s="20"/>
      <c r="EY658" s="20"/>
      <c r="EZ658" s="20"/>
      <c r="FA658" s="20"/>
      <c r="FB658" s="20"/>
      <c r="FC658" s="20"/>
      <c r="FD658" s="20"/>
      <c r="FE658" s="20"/>
      <c r="FF658" s="20"/>
      <c r="FG658" s="20"/>
      <c r="FH658" s="20"/>
      <c r="FI658" s="20"/>
      <c r="FJ658" s="20"/>
      <c r="FK658" s="20"/>
      <c r="FL658" s="20"/>
      <c r="FM658" s="20"/>
      <c r="FN658" s="20"/>
      <c r="FO658" s="20"/>
      <c r="FP658" s="20"/>
      <c r="FQ658" s="20"/>
      <c r="FR658" s="20"/>
      <c r="FS658" s="20"/>
      <c r="FT658" s="20"/>
      <c r="FU658" s="20"/>
      <c r="FV658" s="20"/>
      <c r="FW658" s="20"/>
      <c r="FX658" s="20"/>
      <c r="FY658" s="20"/>
      <c r="FZ658" s="20"/>
      <c r="GA658" s="20"/>
      <c r="GB658" s="20"/>
      <c r="GC658" s="20"/>
      <c r="GD658" s="20"/>
      <c r="GE658" s="20"/>
      <c r="GF658" s="20"/>
      <c r="GG658" s="20"/>
      <c r="GH658" s="20"/>
      <c r="GI658" s="20"/>
      <c r="GJ658" s="20"/>
      <c r="GK658" s="20"/>
      <c r="GL658" s="20"/>
      <c r="GM658" s="20"/>
      <c r="GN658" s="20"/>
      <c r="GO658" s="20"/>
      <c r="GP658" s="20"/>
      <c r="GQ658" s="20"/>
      <c r="GR658" s="20"/>
      <c r="GS658" s="20"/>
      <c r="GT658" s="20"/>
      <c r="GU658" s="20"/>
      <c r="GV658" s="20"/>
      <c r="GW658" s="20"/>
      <c r="GX658" s="20"/>
      <c r="GY658" s="20"/>
      <c r="GZ658" s="20"/>
      <c r="HA658" s="20"/>
      <c r="HB658" s="20"/>
      <c r="HC658" s="20"/>
      <c r="HD658" s="20"/>
      <c r="HE658" s="20"/>
      <c r="HF658" s="20"/>
      <c r="HG658" s="20"/>
      <c r="HH658" s="20"/>
      <c r="HI658" s="20"/>
      <c r="HJ658" s="20"/>
      <c r="HK658" s="20"/>
      <c r="HL658" s="20"/>
      <c r="HM658" s="20"/>
      <c r="HN658" s="20"/>
      <c r="HO658" s="20"/>
      <c r="HP658" s="20"/>
      <c r="HQ658" s="20"/>
      <c r="HR658" s="20"/>
      <c r="HS658" s="20"/>
      <c r="HT658" s="20"/>
      <c r="HU658" s="20"/>
      <c r="HV658" s="20"/>
      <c r="HW658" s="20"/>
      <c r="HX658" s="20"/>
      <c r="HY658" s="20"/>
      <c r="HZ658" s="20"/>
      <c r="IA658" s="20"/>
      <c r="IB658" s="20"/>
      <c r="IC658" s="20"/>
      <c r="ID658" s="20"/>
      <c r="IE658" s="20"/>
      <c r="IF658" s="20"/>
      <c r="IG658" s="20"/>
      <c r="IH658" s="20"/>
      <c r="II658" s="20"/>
      <c r="IJ658" s="20"/>
      <c r="IK658" s="20"/>
      <c r="IL658" s="20"/>
      <c r="IM658" s="20"/>
      <c r="IN658" s="20"/>
      <c r="IO658" s="20"/>
      <c r="IP658" s="20"/>
      <c r="IQ658" s="20"/>
      <c r="IR658" s="20"/>
      <c r="IS658" s="20"/>
      <c r="IT658" s="20"/>
      <c r="IU658" s="20"/>
    </row>
    <row r="659" spans="1:255" x14ac:dyDescent="0.2">
      <c r="A659" s="113"/>
      <c r="B659" s="112"/>
      <c r="C659" s="112" t="s">
        <v>622</v>
      </c>
      <c r="D659" s="112"/>
      <c r="E659" s="112"/>
      <c r="F659" s="112"/>
      <c r="G659" s="112"/>
      <c r="H659" s="185">
        <v>10631.73</v>
      </c>
      <c r="I659" s="186"/>
      <c r="J659" s="185">
        <v>71705</v>
      </c>
      <c r="K659" s="187"/>
      <c r="O659" s="20"/>
      <c r="P659" s="20"/>
      <c r="Q659" s="20"/>
      <c r="R659" s="20">
        <v>10631.73</v>
      </c>
      <c r="S659" s="20">
        <v>71705</v>
      </c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  <c r="BG659" s="20"/>
      <c r="BH659" s="20"/>
      <c r="BI659" s="20"/>
      <c r="BJ659" s="20"/>
      <c r="BK659" s="20"/>
      <c r="BL659" s="20"/>
      <c r="BM659" s="20"/>
      <c r="BN659" s="20"/>
      <c r="BO659" s="20"/>
      <c r="BP659" s="20"/>
      <c r="BQ659" s="20"/>
      <c r="BR659" s="20"/>
      <c r="BS659" s="20"/>
      <c r="BT659" s="20"/>
      <c r="BU659" s="20"/>
      <c r="BV659" s="20"/>
      <c r="BW659" s="20"/>
      <c r="BX659" s="20"/>
      <c r="BY659" s="20"/>
      <c r="BZ659" s="20"/>
      <c r="CA659" s="20"/>
      <c r="CB659" s="20"/>
      <c r="CC659" s="20"/>
      <c r="CD659" s="20"/>
      <c r="CE659" s="20"/>
      <c r="CF659" s="20"/>
      <c r="CG659" s="20"/>
      <c r="CH659" s="20"/>
      <c r="CI659" s="20"/>
      <c r="CJ659" s="20"/>
      <c r="CK659" s="20"/>
      <c r="CL659" s="20"/>
      <c r="CM659" s="20"/>
      <c r="CN659" s="20"/>
      <c r="CO659" s="20"/>
      <c r="CP659" s="20"/>
      <c r="CQ659" s="20"/>
      <c r="CR659" s="20"/>
      <c r="CS659" s="20"/>
      <c r="CT659" s="20"/>
      <c r="CU659" s="20"/>
      <c r="CV659" s="20"/>
      <c r="CW659" s="20"/>
      <c r="CX659" s="20"/>
      <c r="CY659" s="20"/>
      <c r="CZ659" s="20"/>
      <c r="DA659" s="20"/>
      <c r="DB659" s="20"/>
      <c r="DC659" s="20"/>
      <c r="DD659" s="20"/>
      <c r="DE659" s="20"/>
      <c r="DF659" s="20"/>
      <c r="DG659" s="20"/>
      <c r="DH659" s="20"/>
      <c r="DI659" s="20"/>
      <c r="DJ659" s="20"/>
      <c r="DK659" s="20"/>
      <c r="DL659" s="20"/>
      <c r="DM659" s="20"/>
      <c r="DN659" s="20"/>
      <c r="DO659" s="20"/>
      <c r="DP659" s="20"/>
      <c r="DQ659" s="20"/>
      <c r="DR659" s="20"/>
      <c r="DS659" s="20"/>
      <c r="DT659" s="20"/>
      <c r="DU659" s="20"/>
      <c r="DV659" s="20"/>
      <c r="DW659" s="20"/>
      <c r="DX659" s="20"/>
      <c r="DY659" s="20"/>
      <c r="DZ659" s="20"/>
      <c r="EA659" s="20"/>
      <c r="EB659" s="20"/>
      <c r="EC659" s="20"/>
      <c r="ED659" s="20"/>
      <c r="EE659" s="20"/>
      <c r="EF659" s="20"/>
      <c r="EG659" s="20"/>
      <c r="EH659" s="20"/>
      <c r="EI659" s="20"/>
      <c r="EJ659" s="20"/>
      <c r="EK659" s="20"/>
      <c r="EL659" s="20"/>
      <c r="EM659" s="20"/>
      <c r="EN659" s="20"/>
      <c r="EO659" s="20"/>
      <c r="EP659" s="20"/>
      <c r="EQ659" s="20"/>
      <c r="ER659" s="20"/>
      <c r="ES659" s="20"/>
      <c r="ET659" s="20"/>
      <c r="EU659" s="20"/>
      <c r="EV659" s="20"/>
      <c r="EW659" s="20"/>
      <c r="EX659" s="20"/>
      <c r="EY659" s="20"/>
      <c r="EZ659" s="20"/>
      <c r="FA659" s="20"/>
      <c r="FB659" s="20"/>
      <c r="FC659" s="20"/>
      <c r="FD659" s="20"/>
      <c r="FE659" s="20"/>
      <c r="FF659" s="20"/>
      <c r="FG659" s="20"/>
      <c r="FH659" s="20"/>
      <c r="FI659" s="20"/>
      <c r="FJ659" s="20"/>
      <c r="FK659" s="20"/>
      <c r="FL659" s="20"/>
      <c r="FM659" s="20"/>
      <c r="FN659" s="20"/>
      <c r="FO659" s="20"/>
      <c r="FP659" s="20"/>
      <c r="FQ659" s="20"/>
      <c r="FR659" s="20"/>
      <c r="FS659" s="20"/>
      <c r="FT659" s="20"/>
      <c r="FU659" s="20"/>
      <c r="FV659" s="20"/>
      <c r="FW659" s="20"/>
      <c r="FX659" s="20"/>
      <c r="FY659" s="20"/>
      <c r="FZ659" s="20"/>
      <c r="GA659" s="20"/>
      <c r="GB659" s="20"/>
      <c r="GC659" s="20"/>
      <c r="GD659" s="20"/>
      <c r="GE659" s="20"/>
      <c r="GF659" s="20"/>
      <c r="GG659" s="20"/>
      <c r="GH659" s="20"/>
      <c r="GI659" s="20"/>
      <c r="GJ659" s="20"/>
      <c r="GK659" s="20"/>
      <c r="GL659" s="20"/>
      <c r="GM659" s="20"/>
      <c r="GN659" s="20"/>
      <c r="GO659" s="20"/>
      <c r="GP659" s="20"/>
      <c r="GQ659" s="20"/>
      <c r="GR659" s="20"/>
      <c r="GS659" s="20"/>
      <c r="GT659" s="20"/>
      <c r="GU659" s="20"/>
      <c r="GV659" s="20"/>
      <c r="GW659" s="20"/>
      <c r="GX659" s="20"/>
      <c r="GY659" s="20"/>
      <c r="GZ659" s="20"/>
      <c r="HA659" s="20">
        <v>10631.73</v>
      </c>
      <c r="HB659" s="20"/>
      <c r="HC659" s="20"/>
      <c r="HD659" s="20"/>
      <c r="HE659" s="20"/>
      <c r="HF659" s="20"/>
      <c r="HG659" s="20"/>
      <c r="HH659" s="20"/>
      <c r="HI659" s="20"/>
      <c r="HJ659" s="20"/>
      <c r="HK659" s="20"/>
      <c r="HL659" s="20"/>
      <c r="HM659" s="20"/>
      <c r="HN659" s="20"/>
      <c r="HO659" s="20"/>
      <c r="HP659" s="20"/>
      <c r="HQ659" s="20"/>
      <c r="HR659" s="20"/>
      <c r="HS659" s="20"/>
      <c r="HT659" s="20"/>
      <c r="HU659" s="20"/>
      <c r="HV659" s="20"/>
      <c r="HW659" s="20"/>
      <c r="HX659" s="20"/>
      <c r="HY659" s="20"/>
      <c r="HZ659" s="20"/>
      <c r="IA659" s="20"/>
      <c r="IB659" s="20"/>
      <c r="IC659" s="20"/>
      <c r="ID659" s="20"/>
      <c r="IE659" s="20"/>
      <c r="IF659" s="20"/>
      <c r="IG659" s="20"/>
      <c r="IH659" s="20"/>
      <c r="II659" s="20"/>
      <c r="IJ659" s="20"/>
      <c r="IK659" s="20"/>
      <c r="IL659" s="20"/>
      <c r="IM659" s="20"/>
      <c r="IN659" s="20"/>
      <c r="IO659" s="20"/>
      <c r="IP659" s="20"/>
      <c r="IQ659" s="20"/>
      <c r="IR659" s="20"/>
      <c r="IS659" s="20"/>
      <c r="IT659" s="20"/>
      <c r="IU659" s="20"/>
    </row>
    <row r="660" spans="1:255" x14ac:dyDescent="0.2">
      <c r="A660" s="70"/>
      <c r="B660" s="69"/>
      <c r="C660" s="69"/>
      <c r="D660" s="69"/>
      <c r="E660" s="69"/>
      <c r="F660" s="69"/>
      <c r="G660" s="69"/>
      <c r="H660" s="188"/>
      <c r="I660" s="189"/>
      <c r="J660" s="188"/>
      <c r="K660" s="190"/>
    </row>
    <row r="661" spans="1:255" ht="48" x14ac:dyDescent="0.2">
      <c r="A661" s="116">
        <v>29</v>
      </c>
      <c r="B661" s="123" t="s">
        <v>115</v>
      </c>
      <c r="C661" s="117" t="s">
        <v>643</v>
      </c>
      <c r="D661" s="118" t="s">
        <v>101</v>
      </c>
      <c r="E661" s="119">
        <v>0.57599999999999996</v>
      </c>
      <c r="F661" s="120">
        <v>1206.1500000000001</v>
      </c>
      <c r="G661" s="124" t="s">
        <v>6</v>
      </c>
      <c r="H661" s="120"/>
      <c r="I661" s="121">
        <v>1032.2</v>
      </c>
      <c r="J661" s="97"/>
      <c r="K661" s="122">
        <v>33335</v>
      </c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  <c r="BC661" s="20"/>
      <c r="BD661" s="20"/>
      <c r="BE661" s="20"/>
      <c r="BF661" s="20"/>
      <c r="BG661" s="20"/>
      <c r="BH661" s="20"/>
      <c r="BI661" s="20"/>
      <c r="BJ661" s="20"/>
      <c r="BK661" s="20"/>
      <c r="BL661" s="20"/>
      <c r="BM661" s="20"/>
      <c r="BN661" s="20"/>
      <c r="BO661" s="20"/>
      <c r="BP661" s="20"/>
      <c r="BQ661" s="20"/>
      <c r="BR661" s="20"/>
      <c r="BS661" s="20"/>
      <c r="BT661" s="20"/>
      <c r="BU661" s="20"/>
      <c r="BV661" s="20"/>
      <c r="BW661" s="20"/>
      <c r="BX661" s="20"/>
      <c r="BY661" s="20"/>
      <c r="BZ661" s="20"/>
      <c r="CA661" s="20"/>
      <c r="CB661" s="20"/>
      <c r="CC661" s="20"/>
      <c r="CD661" s="20"/>
      <c r="CE661" s="20"/>
      <c r="CF661" s="20"/>
      <c r="CG661" s="20"/>
      <c r="CH661" s="20"/>
      <c r="CI661" s="20"/>
      <c r="CJ661" s="20"/>
      <c r="CK661" s="20"/>
      <c r="CL661" s="20"/>
      <c r="CM661" s="20"/>
      <c r="CN661" s="20"/>
      <c r="CO661" s="20"/>
      <c r="CP661" s="20"/>
      <c r="CQ661" s="20"/>
      <c r="CR661" s="20"/>
      <c r="CS661" s="20"/>
      <c r="CT661" s="20"/>
      <c r="CU661" s="20"/>
      <c r="CV661" s="20"/>
      <c r="CW661" s="20"/>
      <c r="CX661" s="20"/>
      <c r="CY661" s="20"/>
      <c r="CZ661" s="20"/>
      <c r="DA661" s="20"/>
      <c r="DB661" s="20"/>
      <c r="DC661" s="20"/>
      <c r="DD661" s="20"/>
      <c r="DE661" s="20"/>
      <c r="DF661" s="20"/>
      <c r="DG661" s="20"/>
      <c r="DH661" s="20"/>
      <c r="DI661" s="20"/>
      <c r="DJ661" s="20"/>
      <c r="DK661" s="20"/>
      <c r="DL661" s="20"/>
      <c r="DM661" s="20"/>
      <c r="DN661" s="20"/>
      <c r="DO661" s="20"/>
      <c r="DP661" s="20"/>
      <c r="DQ661" s="20"/>
      <c r="DR661" s="20"/>
      <c r="DS661" s="20"/>
      <c r="DT661" s="20"/>
      <c r="DU661" s="20"/>
      <c r="DV661" s="20"/>
      <c r="DW661" s="20"/>
      <c r="DX661" s="20"/>
      <c r="DY661" s="20"/>
      <c r="DZ661" s="20"/>
      <c r="EA661" s="20"/>
      <c r="EB661" s="20"/>
      <c r="EC661" s="20"/>
      <c r="ED661" s="20"/>
      <c r="EE661" s="20"/>
      <c r="EF661" s="20"/>
      <c r="EG661" s="20"/>
      <c r="EH661" s="20"/>
      <c r="EI661" s="20"/>
      <c r="EJ661" s="20"/>
      <c r="EK661" s="20"/>
      <c r="EL661" s="20"/>
      <c r="EM661" s="20"/>
      <c r="EN661" s="20"/>
      <c r="EO661" s="20"/>
      <c r="EP661" s="20"/>
      <c r="EQ661" s="20"/>
      <c r="ER661" s="20"/>
      <c r="ES661" s="20"/>
      <c r="ET661" s="20"/>
      <c r="EU661" s="20"/>
      <c r="EV661" s="20"/>
      <c r="EW661" s="20"/>
      <c r="EX661" s="20"/>
      <c r="EY661" s="20"/>
      <c r="EZ661" s="20"/>
      <c r="FA661" s="20"/>
      <c r="FB661" s="20"/>
      <c r="FC661" s="20"/>
      <c r="FD661" s="20"/>
      <c r="FE661" s="20"/>
      <c r="FF661" s="20"/>
      <c r="FG661" s="20"/>
      <c r="FH661" s="20"/>
      <c r="FI661" s="20"/>
      <c r="FJ661" s="20"/>
      <c r="FK661" s="20"/>
      <c r="FL661" s="20"/>
      <c r="FM661" s="20"/>
      <c r="FN661" s="20"/>
      <c r="FO661" s="20"/>
      <c r="FP661" s="20"/>
      <c r="FQ661" s="20"/>
      <c r="FR661" s="20"/>
      <c r="FS661" s="20"/>
      <c r="FT661" s="20"/>
      <c r="FU661" s="20"/>
      <c r="FV661" s="20"/>
      <c r="FW661" s="20"/>
      <c r="FX661" s="20"/>
      <c r="FY661" s="20"/>
      <c r="FZ661" s="20"/>
      <c r="GA661" s="20"/>
      <c r="GB661" s="20"/>
      <c r="GC661" s="20"/>
      <c r="GD661" s="20"/>
      <c r="GE661" s="20"/>
      <c r="GF661" s="20"/>
      <c r="GG661" s="20"/>
      <c r="GH661" s="20"/>
      <c r="GI661" s="20"/>
      <c r="GJ661" s="20"/>
      <c r="GK661" s="20"/>
      <c r="GL661" s="20"/>
      <c r="GM661" s="20"/>
      <c r="GN661" s="20"/>
      <c r="GO661" s="20"/>
      <c r="GP661" s="20"/>
      <c r="GQ661" s="20"/>
      <c r="GR661" s="20"/>
      <c r="GS661" s="20"/>
      <c r="GT661" s="20"/>
      <c r="GU661" s="20"/>
      <c r="GV661" s="20"/>
      <c r="GW661" s="20"/>
      <c r="GX661" s="20"/>
      <c r="GY661" s="20"/>
      <c r="GZ661" s="20"/>
      <c r="HA661" s="20"/>
      <c r="HB661" s="20"/>
      <c r="HC661" s="20"/>
      <c r="HD661" s="20"/>
      <c r="HE661" s="20"/>
      <c r="HF661" s="20"/>
      <c r="HG661" s="20"/>
      <c r="HH661" s="20"/>
      <c r="HI661" s="20"/>
      <c r="HJ661" s="20"/>
      <c r="HK661" s="20"/>
      <c r="HL661" s="20"/>
      <c r="HM661" s="20"/>
      <c r="HN661" s="20"/>
      <c r="HO661" s="20"/>
      <c r="HP661" s="20"/>
      <c r="HQ661" s="20"/>
      <c r="HR661" s="20"/>
      <c r="HS661" s="20"/>
      <c r="HT661" s="20"/>
      <c r="HU661" s="20"/>
      <c r="HV661" s="20"/>
      <c r="HW661" s="20"/>
      <c r="HX661" s="20"/>
      <c r="HY661" s="20"/>
      <c r="HZ661" s="20"/>
      <c r="IA661" s="20"/>
      <c r="IB661" s="20"/>
      <c r="IC661" s="20"/>
      <c r="ID661" s="20"/>
      <c r="IE661" s="20"/>
      <c r="IF661" s="20"/>
      <c r="IG661" s="20"/>
      <c r="IH661" s="20"/>
      <c r="II661" s="20"/>
      <c r="IJ661" s="20"/>
      <c r="IK661" s="20"/>
      <c r="IL661" s="20"/>
      <c r="IM661" s="20"/>
      <c r="IN661" s="20"/>
      <c r="IO661" s="20"/>
      <c r="IP661" s="20"/>
      <c r="IQ661" s="20"/>
      <c r="IR661" s="20"/>
      <c r="IS661" s="20"/>
      <c r="IT661" s="20"/>
      <c r="IU661" s="20"/>
    </row>
    <row r="662" spans="1:255" x14ac:dyDescent="0.2">
      <c r="A662" s="60"/>
      <c r="B662" s="61"/>
      <c r="C662" s="61" t="s">
        <v>609</v>
      </c>
      <c r="D662" s="62"/>
      <c r="E662" s="63"/>
      <c r="F662" s="64">
        <v>545.38</v>
      </c>
      <c r="G662" s="65" t="s">
        <v>78</v>
      </c>
      <c r="H662" s="64">
        <v>572.65</v>
      </c>
      <c r="I662" s="64">
        <v>329.85</v>
      </c>
      <c r="J662" s="66">
        <v>33.39</v>
      </c>
      <c r="K662" s="67">
        <v>11014</v>
      </c>
      <c r="O662" s="20"/>
      <c r="P662" s="20"/>
      <c r="Q662" s="20"/>
      <c r="R662" s="20"/>
      <c r="S662" s="20"/>
      <c r="T662" s="20">
        <v>329.85</v>
      </c>
      <c r="U662" s="20">
        <v>11014</v>
      </c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  <c r="BG662" s="20"/>
      <c r="BH662" s="20"/>
      <c r="BI662" s="20"/>
      <c r="BJ662" s="20"/>
      <c r="BK662" s="20"/>
      <c r="BL662" s="20"/>
      <c r="BM662" s="20"/>
      <c r="BN662" s="20"/>
      <c r="BO662" s="20"/>
      <c r="BP662" s="20"/>
      <c r="BQ662" s="20"/>
      <c r="BR662" s="20"/>
      <c r="BS662" s="20"/>
      <c r="BT662" s="20"/>
      <c r="BU662" s="20"/>
      <c r="BV662" s="20"/>
      <c r="BW662" s="20"/>
      <c r="BX662" s="20"/>
      <c r="BY662" s="20"/>
      <c r="BZ662" s="20"/>
      <c r="CA662" s="20"/>
      <c r="CB662" s="20"/>
      <c r="CC662" s="20"/>
      <c r="CD662" s="20"/>
      <c r="CE662" s="20"/>
      <c r="CF662" s="20"/>
      <c r="CG662" s="20"/>
      <c r="CH662" s="20"/>
      <c r="CI662" s="20"/>
      <c r="CJ662" s="20"/>
      <c r="CK662" s="20"/>
      <c r="CL662" s="20"/>
      <c r="CM662" s="20"/>
      <c r="CN662" s="20"/>
      <c r="CO662" s="20"/>
      <c r="CP662" s="20"/>
      <c r="CQ662" s="20"/>
      <c r="CR662" s="20"/>
      <c r="CS662" s="20"/>
      <c r="CT662" s="20"/>
      <c r="CU662" s="20"/>
      <c r="CV662" s="20">
        <v>1</v>
      </c>
      <c r="CW662" s="20"/>
      <c r="CX662" s="20"/>
      <c r="CY662" s="20"/>
      <c r="CZ662" s="20"/>
      <c r="DA662" s="20"/>
      <c r="DB662" s="20"/>
      <c r="DC662" s="20"/>
      <c r="DD662" s="20"/>
      <c r="DE662" s="20"/>
      <c r="DF662" s="20"/>
      <c r="DG662" s="20">
        <v>11014</v>
      </c>
      <c r="DH662" s="20">
        <v>1</v>
      </c>
      <c r="DI662" s="20"/>
      <c r="DJ662" s="20"/>
      <c r="DK662" s="20"/>
      <c r="DL662" s="20"/>
      <c r="DM662" s="20"/>
      <c r="DN662" s="20"/>
      <c r="DO662" s="20"/>
      <c r="DP662" s="20"/>
      <c r="DQ662" s="20">
        <v>329.85</v>
      </c>
      <c r="DR662" s="20"/>
      <c r="DS662" s="20">
        <v>11014</v>
      </c>
      <c r="DT662" s="20"/>
      <c r="DU662" s="20"/>
      <c r="DV662" s="20"/>
      <c r="DW662" s="20"/>
      <c r="DX662" s="20"/>
      <c r="DY662" s="20"/>
      <c r="DZ662" s="20"/>
      <c r="EA662" s="20"/>
      <c r="EB662" s="20"/>
      <c r="EC662" s="20"/>
      <c r="ED662" s="20"/>
      <c r="EE662" s="20"/>
      <c r="EF662" s="20"/>
      <c r="EG662" s="20"/>
      <c r="EH662" s="20"/>
      <c r="EI662" s="20"/>
      <c r="EJ662" s="20"/>
      <c r="EK662" s="20"/>
      <c r="EL662" s="20"/>
      <c r="EM662" s="20"/>
      <c r="EN662" s="20"/>
      <c r="EO662" s="20"/>
      <c r="EP662" s="20"/>
      <c r="EQ662" s="20"/>
      <c r="ER662" s="20"/>
      <c r="ES662" s="20"/>
      <c r="ET662" s="20"/>
      <c r="EU662" s="20"/>
      <c r="EV662" s="20"/>
      <c r="EW662" s="20"/>
      <c r="EX662" s="20"/>
      <c r="EY662" s="20"/>
      <c r="EZ662" s="20"/>
      <c r="FA662" s="20"/>
      <c r="FB662" s="20"/>
      <c r="FC662" s="20"/>
      <c r="FD662" s="20"/>
      <c r="FE662" s="20"/>
      <c r="FF662" s="20"/>
      <c r="FG662" s="20"/>
      <c r="FH662" s="20"/>
      <c r="FI662" s="20"/>
      <c r="FJ662" s="20"/>
      <c r="FK662" s="20"/>
      <c r="FL662" s="20"/>
      <c r="FM662" s="20"/>
      <c r="FN662" s="20"/>
      <c r="FO662" s="20"/>
      <c r="FP662" s="20"/>
      <c r="FQ662" s="20"/>
      <c r="FR662" s="20"/>
      <c r="FS662" s="20"/>
      <c r="FT662" s="20"/>
      <c r="FU662" s="20"/>
      <c r="FV662" s="20"/>
      <c r="FW662" s="20"/>
      <c r="FX662" s="20"/>
      <c r="FY662" s="20"/>
      <c r="FZ662" s="20"/>
      <c r="GA662" s="20"/>
      <c r="GB662" s="20"/>
      <c r="GC662" s="20"/>
      <c r="GD662" s="20"/>
      <c r="GE662" s="20"/>
      <c r="GF662" s="20"/>
      <c r="GG662" s="20"/>
      <c r="GH662" s="20"/>
      <c r="GI662" s="20"/>
      <c r="GJ662" s="20">
        <v>329.85</v>
      </c>
      <c r="GK662" s="20">
        <v>329.85</v>
      </c>
      <c r="GL662" s="20"/>
      <c r="GM662" s="20"/>
      <c r="GN662" s="20"/>
      <c r="GO662" s="20"/>
      <c r="GP662" s="20"/>
      <c r="GQ662" s="20"/>
      <c r="GR662" s="20"/>
      <c r="GS662" s="20"/>
      <c r="GT662" s="20"/>
      <c r="GU662" s="20"/>
      <c r="GV662" s="20"/>
      <c r="GW662" s="20"/>
      <c r="GX662" s="20"/>
      <c r="GY662" s="20"/>
      <c r="GZ662" s="20"/>
      <c r="HA662" s="20"/>
      <c r="HB662" s="20">
        <v>329.85</v>
      </c>
      <c r="HC662" s="20"/>
      <c r="HD662" s="20"/>
      <c r="HE662" s="20"/>
      <c r="HF662" s="20">
        <v>329.85</v>
      </c>
      <c r="HG662" s="20"/>
      <c r="HH662" s="20"/>
      <c r="HI662" s="20"/>
      <c r="HJ662" s="20"/>
      <c r="HK662" s="20"/>
      <c r="HL662" s="20">
        <v>329.85</v>
      </c>
      <c r="HM662" s="20"/>
      <c r="HN662" s="20">
        <v>329.85</v>
      </c>
      <c r="HO662" s="20"/>
      <c r="HP662" s="20"/>
      <c r="HQ662" s="20"/>
      <c r="HR662" s="20"/>
      <c r="HS662" s="20"/>
      <c r="HT662" s="20"/>
      <c r="HU662" s="20"/>
      <c r="HV662" s="20"/>
      <c r="HW662" s="20"/>
      <c r="HX662" s="20">
        <v>329.85</v>
      </c>
      <c r="HY662" s="20"/>
      <c r="HZ662" s="20"/>
      <c r="IA662" s="20"/>
      <c r="IB662" s="20"/>
      <c r="IC662" s="20"/>
      <c r="ID662" s="20"/>
      <c r="IE662" s="20"/>
      <c r="IF662" s="20"/>
      <c r="IG662" s="20"/>
      <c r="IH662" s="20"/>
      <c r="II662" s="20"/>
      <c r="IJ662" s="20"/>
      <c r="IK662" s="20"/>
      <c r="IL662" s="20"/>
      <c r="IM662" s="20"/>
      <c r="IN662" s="20"/>
      <c r="IO662" s="20"/>
      <c r="IP662" s="20"/>
      <c r="IQ662" s="20"/>
      <c r="IR662" s="20"/>
      <c r="IS662" s="20"/>
      <c r="IT662" s="20"/>
      <c r="IU662" s="20"/>
    </row>
    <row r="663" spans="1:255" x14ac:dyDescent="0.2">
      <c r="A663" s="71"/>
      <c r="B663" s="72"/>
      <c r="C663" s="72" t="s">
        <v>610</v>
      </c>
      <c r="D663" s="73"/>
      <c r="E663" s="74"/>
      <c r="F663" s="75">
        <v>92.92</v>
      </c>
      <c r="G663" s="76" t="s">
        <v>78</v>
      </c>
      <c r="H663" s="75">
        <v>97.57</v>
      </c>
      <c r="I663" s="75">
        <v>56.2</v>
      </c>
      <c r="J663" s="77">
        <v>13.26</v>
      </c>
      <c r="K663" s="78">
        <v>745</v>
      </c>
      <c r="O663" s="20"/>
      <c r="P663" s="20"/>
      <c r="Q663" s="20"/>
      <c r="R663" s="20"/>
      <c r="S663" s="20"/>
      <c r="T663" s="20">
        <v>56.2</v>
      </c>
      <c r="U663" s="20">
        <v>745</v>
      </c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  <c r="BC663" s="20"/>
      <c r="BD663" s="20"/>
      <c r="BE663" s="20"/>
      <c r="BF663" s="20"/>
      <c r="BG663" s="20"/>
      <c r="BH663" s="20"/>
      <c r="BI663" s="20"/>
      <c r="BJ663" s="20"/>
      <c r="BK663" s="20"/>
      <c r="BL663" s="20"/>
      <c r="BM663" s="20"/>
      <c r="BN663" s="20"/>
      <c r="BO663" s="20"/>
      <c r="BP663" s="20"/>
      <c r="BQ663" s="20"/>
      <c r="BR663" s="20"/>
      <c r="BS663" s="20"/>
      <c r="BT663" s="20"/>
      <c r="BU663" s="20"/>
      <c r="BV663" s="20"/>
      <c r="BW663" s="20"/>
      <c r="BX663" s="20"/>
      <c r="BY663" s="20"/>
      <c r="BZ663" s="20"/>
      <c r="CA663" s="20"/>
      <c r="CB663" s="20"/>
      <c r="CC663" s="20"/>
      <c r="CD663" s="20"/>
      <c r="CE663" s="20"/>
      <c r="CF663" s="20"/>
      <c r="CG663" s="20"/>
      <c r="CH663" s="20"/>
      <c r="CI663" s="20"/>
      <c r="CJ663" s="20"/>
      <c r="CK663" s="20"/>
      <c r="CL663" s="20"/>
      <c r="CM663" s="20"/>
      <c r="CN663" s="20"/>
      <c r="CO663" s="20"/>
      <c r="CP663" s="20"/>
      <c r="CQ663" s="20"/>
      <c r="CR663" s="20"/>
      <c r="CS663" s="20"/>
      <c r="CT663" s="20"/>
      <c r="CU663" s="20"/>
      <c r="CV663" s="20">
        <v>1</v>
      </c>
      <c r="CW663" s="20"/>
      <c r="CX663" s="20"/>
      <c r="CY663" s="20"/>
      <c r="CZ663" s="20"/>
      <c r="DA663" s="20"/>
      <c r="DB663" s="20"/>
      <c r="DC663" s="20"/>
      <c r="DD663" s="20"/>
      <c r="DE663" s="20"/>
      <c r="DF663" s="20"/>
      <c r="DG663" s="20"/>
      <c r="DH663" s="20"/>
      <c r="DI663" s="20"/>
      <c r="DJ663" s="20"/>
      <c r="DK663" s="20"/>
      <c r="DL663" s="20"/>
      <c r="DM663" s="20"/>
      <c r="DN663" s="20"/>
      <c r="DO663" s="20"/>
      <c r="DP663" s="20"/>
      <c r="DQ663" s="20">
        <v>56.2</v>
      </c>
      <c r="DR663" s="20"/>
      <c r="DS663" s="20">
        <v>745</v>
      </c>
      <c r="DT663" s="20"/>
      <c r="DU663" s="20"/>
      <c r="DV663" s="20"/>
      <c r="DW663" s="20"/>
      <c r="DX663" s="20"/>
      <c r="DY663" s="20"/>
      <c r="DZ663" s="20"/>
      <c r="EA663" s="20"/>
      <c r="EB663" s="20"/>
      <c r="EC663" s="20"/>
      <c r="ED663" s="20"/>
      <c r="EE663" s="20"/>
      <c r="EF663" s="20"/>
      <c r="EG663" s="20"/>
      <c r="EH663" s="20"/>
      <c r="EI663" s="20"/>
      <c r="EJ663" s="20"/>
      <c r="EK663" s="20"/>
      <c r="EL663" s="20"/>
      <c r="EM663" s="20"/>
      <c r="EN663" s="20"/>
      <c r="EO663" s="20"/>
      <c r="EP663" s="20"/>
      <c r="EQ663" s="20"/>
      <c r="ER663" s="20"/>
      <c r="ES663" s="20"/>
      <c r="ET663" s="20"/>
      <c r="EU663" s="20"/>
      <c r="EV663" s="20"/>
      <c r="EW663" s="20"/>
      <c r="EX663" s="20"/>
      <c r="EY663" s="20"/>
      <c r="EZ663" s="20"/>
      <c r="FA663" s="20"/>
      <c r="FB663" s="20"/>
      <c r="FC663" s="20"/>
      <c r="FD663" s="20"/>
      <c r="FE663" s="20"/>
      <c r="FF663" s="20"/>
      <c r="FG663" s="20"/>
      <c r="FH663" s="20"/>
      <c r="FI663" s="20"/>
      <c r="FJ663" s="20"/>
      <c r="FK663" s="20"/>
      <c r="FL663" s="20"/>
      <c r="FM663" s="20"/>
      <c r="FN663" s="20"/>
      <c r="FO663" s="20"/>
      <c r="FP663" s="20"/>
      <c r="FQ663" s="20"/>
      <c r="FR663" s="20"/>
      <c r="FS663" s="20"/>
      <c r="FT663" s="20"/>
      <c r="FU663" s="20"/>
      <c r="FV663" s="20"/>
      <c r="FW663" s="20"/>
      <c r="FX663" s="20"/>
      <c r="FY663" s="20"/>
      <c r="FZ663" s="20"/>
      <c r="GA663" s="20"/>
      <c r="GB663" s="20"/>
      <c r="GC663" s="20"/>
      <c r="GD663" s="20"/>
      <c r="GE663" s="20"/>
      <c r="GF663" s="20"/>
      <c r="GG663" s="20"/>
      <c r="GH663" s="20"/>
      <c r="GI663" s="20"/>
      <c r="GJ663" s="20">
        <v>56.2</v>
      </c>
      <c r="GK663" s="20"/>
      <c r="GL663" s="20">
        <v>56.2</v>
      </c>
      <c r="GM663" s="20"/>
      <c r="GN663" s="20"/>
      <c r="GO663" s="20"/>
      <c r="GP663" s="20"/>
      <c r="GQ663" s="20"/>
      <c r="GR663" s="20"/>
      <c r="GS663" s="20"/>
      <c r="GT663" s="20"/>
      <c r="GU663" s="20"/>
      <c r="GV663" s="20"/>
      <c r="GW663" s="20"/>
      <c r="GX663" s="20"/>
      <c r="GY663" s="20"/>
      <c r="GZ663" s="20"/>
      <c r="HA663" s="20"/>
      <c r="HB663" s="20">
        <v>56.2</v>
      </c>
      <c r="HC663" s="20"/>
      <c r="HD663" s="20"/>
      <c r="HE663" s="20"/>
      <c r="HF663" s="20">
        <v>56.2</v>
      </c>
      <c r="HG663" s="20"/>
      <c r="HH663" s="20"/>
      <c r="HI663" s="20"/>
      <c r="HJ663" s="20"/>
      <c r="HK663" s="20"/>
      <c r="HL663" s="20">
        <v>56.2</v>
      </c>
      <c r="HM663" s="20"/>
      <c r="HN663" s="20">
        <v>56.2</v>
      </c>
      <c r="HO663" s="20"/>
      <c r="HP663" s="20"/>
      <c r="HQ663" s="20"/>
      <c r="HR663" s="20"/>
      <c r="HS663" s="20"/>
      <c r="HT663" s="20"/>
      <c r="HU663" s="20"/>
      <c r="HV663" s="20"/>
      <c r="HW663" s="20"/>
      <c r="HX663" s="20"/>
      <c r="HY663" s="20"/>
      <c r="HZ663" s="20"/>
      <c r="IA663" s="20"/>
      <c r="IB663" s="20"/>
      <c r="IC663" s="20"/>
      <c r="ID663" s="20"/>
      <c r="IE663" s="20"/>
      <c r="IF663" s="20"/>
      <c r="IG663" s="20"/>
      <c r="IH663" s="20"/>
      <c r="II663" s="20"/>
      <c r="IJ663" s="20"/>
      <c r="IK663" s="20"/>
      <c r="IL663" s="20"/>
      <c r="IM663" s="20"/>
      <c r="IN663" s="20"/>
      <c r="IO663" s="20"/>
      <c r="IP663" s="20"/>
      <c r="IQ663" s="20"/>
      <c r="IR663" s="20"/>
      <c r="IS663" s="20"/>
      <c r="IT663" s="20"/>
      <c r="IU663" s="20"/>
    </row>
    <row r="664" spans="1:255" x14ac:dyDescent="0.2">
      <c r="A664" s="71"/>
      <c r="B664" s="72"/>
      <c r="C664" s="72" t="s">
        <v>611</v>
      </c>
      <c r="D664" s="73"/>
      <c r="E664" s="74"/>
      <c r="F664" s="75">
        <v>8.17</v>
      </c>
      <c r="G664" s="76" t="s">
        <v>78</v>
      </c>
      <c r="H664" s="75">
        <v>8.58</v>
      </c>
      <c r="I664" s="75">
        <v>4.9400000000000004</v>
      </c>
      <c r="J664" s="77">
        <v>33.39</v>
      </c>
      <c r="K664" s="78">
        <v>165</v>
      </c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  <c r="BC664" s="20"/>
      <c r="BD664" s="20"/>
      <c r="BE664" s="20"/>
      <c r="BF664" s="20"/>
      <c r="BG664" s="20"/>
      <c r="BH664" s="20"/>
      <c r="BI664" s="20"/>
      <c r="BJ664" s="20"/>
      <c r="BK664" s="20"/>
      <c r="BL664" s="20"/>
      <c r="BM664" s="20"/>
      <c r="BN664" s="20"/>
      <c r="BO664" s="20"/>
      <c r="BP664" s="20"/>
      <c r="BQ664" s="20"/>
      <c r="BR664" s="20"/>
      <c r="BS664" s="20"/>
      <c r="BT664" s="20"/>
      <c r="BU664" s="20"/>
      <c r="BV664" s="20"/>
      <c r="BW664" s="20"/>
      <c r="BX664" s="20"/>
      <c r="BY664" s="20"/>
      <c r="BZ664" s="20"/>
      <c r="CA664" s="20"/>
      <c r="CB664" s="20"/>
      <c r="CC664" s="20"/>
      <c r="CD664" s="20"/>
      <c r="CE664" s="20"/>
      <c r="CF664" s="20"/>
      <c r="CG664" s="20"/>
      <c r="CH664" s="20"/>
      <c r="CI664" s="20"/>
      <c r="CJ664" s="20"/>
      <c r="CK664" s="20"/>
      <c r="CL664" s="20"/>
      <c r="CM664" s="20"/>
      <c r="CN664" s="20"/>
      <c r="CO664" s="20"/>
      <c r="CP664" s="20"/>
      <c r="CQ664" s="20"/>
      <c r="CR664" s="20"/>
      <c r="CS664" s="20"/>
      <c r="CT664" s="20"/>
      <c r="CU664" s="20"/>
      <c r="CV664" s="20"/>
      <c r="CW664" s="20"/>
      <c r="CX664" s="20"/>
      <c r="CY664" s="20"/>
      <c r="CZ664" s="20"/>
      <c r="DA664" s="20"/>
      <c r="DB664" s="20"/>
      <c r="DC664" s="20"/>
      <c r="DD664" s="20"/>
      <c r="DE664" s="20"/>
      <c r="DF664" s="20"/>
      <c r="DG664" s="20"/>
      <c r="DH664" s="20"/>
      <c r="DI664" s="20"/>
      <c r="DJ664" s="20"/>
      <c r="DK664" s="20"/>
      <c r="DL664" s="20"/>
      <c r="DM664" s="20"/>
      <c r="DN664" s="20"/>
      <c r="DO664" s="20"/>
      <c r="DP664" s="20"/>
      <c r="DQ664" s="20"/>
      <c r="DR664" s="20"/>
      <c r="DS664" s="20"/>
      <c r="DT664" s="20"/>
      <c r="DU664" s="20"/>
      <c r="DV664" s="20"/>
      <c r="DW664" s="20"/>
      <c r="DX664" s="20"/>
      <c r="DY664" s="20"/>
      <c r="DZ664" s="20"/>
      <c r="EA664" s="20"/>
      <c r="EB664" s="20"/>
      <c r="EC664" s="20"/>
      <c r="ED664" s="20"/>
      <c r="EE664" s="20"/>
      <c r="EF664" s="20"/>
      <c r="EG664" s="20"/>
      <c r="EH664" s="20"/>
      <c r="EI664" s="20"/>
      <c r="EJ664" s="20"/>
      <c r="EK664" s="20"/>
      <c r="EL664" s="20"/>
      <c r="EM664" s="20"/>
      <c r="EN664" s="20"/>
      <c r="EO664" s="20"/>
      <c r="EP664" s="20"/>
      <c r="EQ664" s="20"/>
      <c r="ER664" s="20"/>
      <c r="ES664" s="20"/>
      <c r="ET664" s="20"/>
      <c r="EU664" s="20"/>
      <c r="EV664" s="20"/>
      <c r="EW664" s="20"/>
      <c r="EX664" s="20"/>
      <c r="EY664" s="20"/>
      <c r="EZ664" s="20"/>
      <c r="FA664" s="20"/>
      <c r="FB664" s="20"/>
      <c r="FC664" s="20"/>
      <c r="FD664" s="20"/>
      <c r="FE664" s="20"/>
      <c r="FF664" s="20"/>
      <c r="FG664" s="20"/>
      <c r="FH664" s="20"/>
      <c r="FI664" s="20"/>
      <c r="FJ664" s="20"/>
      <c r="FK664" s="20"/>
      <c r="FL664" s="20"/>
      <c r="FM664" s="20"/>
      <c r="FN664" s="20"/>
      <c r="FO664" s="20"/>
      <c r="FP664" s="20"/>
      <c r="FQ664" s="20"/>
      <c r="FR664" s="20"/>
      <c r="FS664" s="20"/>
      <c r="FT664" s="20"/>
      <c r="FU664" s="20"/>
      <c r="FV664" s="20"/>
      <c r="FW664" s="20"/>
      <c r="FX664" s="20"/>
      <c r="FY664" s="20"/>
      <c r="FZ664" s="20"/>
      <c r="GA664" s="20"/>
      <c r="GB664" s="20"/>
      <c r="GC664" s="20"/>
      <c r="GD664" s="20"/>
      <c r="GE664" s="20"/>
      <c r="GF664" s="20"/>
      <c r="GG664" s="20"/>
      <c r="GH664" s="20"/>
      <c r="GI664" s="20"/>
      <c r="GJ664" s="20"/>
      <c r="GK664" s="20"/>
      <c r="GL664" s="20"/>
      <c r="GM664" s="20">
        <v>4.9400000000000004</v>
      </c>
      <c r="GN664" s="20"/>
      <c r="GO664" s="20"/>
      <c r="GP664" s="20"/>
      <c r="GQ664" s="20"/>
      <c r="GR664" s="20"/>
      <c r="GS664" s="20"/>
      <c r="GT664" s="20"/>
      <c r="GU664" s="20"/>
      <c r="GV664" s="20"/>
      <c r="GW664" s="20"/>
      <c r="GX664" s="20"/>
      <c r="GY664" s="20"/>
      <c r="GZ664" s="20"/>
      <c r="HA664" s="20"/>
      <c r="HB664" s="20"/>
      <c r="HC664" s="20"/>
      <c r="HD664" s="20"/>
      <c r="HE664" s="20"/>
      <c r="HF664" s="20"/>
      <c r="HG664" s="20"/>
      <c r="HH664" s="20"/>
      <c r="HI664" s="20"/>
      <c r="HJ664" s="20"/>
      <c r="HK664" s="20"/>
      <c r="HL664" s="20"/>
      <c r="HM664" s="20"/>
      <c r="HN664" s="20"/>
      <c r="HO664" s="20"/>
      <c r="HP664" s="20"/>
      <c r="HQ664" s="20"/>
      <c r="HR664" s="20"/>
      <c r="HS664" s="20"/>
      <c r="HT664" s="20"/>
      <c r="HU664" s="20"/>
      <c r="HV664" s="20"/>
      <c r="HW664" s="20"/>
      <c r="HX664" s="20">
        <v>4.9400000000000004</v>
      </c>
      <c r="HY664" s="20"/>
      <c r="HZ664" s="20"/>
      <c r="IA664" s="20"/>
      <c r="IB664" s="20"/>
      <c r="IC664" s="20"/>
      <c r="ID664" s="20"/>
      <c r="IE664" s="20"/>
      <c r="IF664" s="20"/>
      <c r="IG664" s="20"/>
      <c r="IH664" s="20"/>
      <c r="II664" s="20"/>
      <c r="IJ664" s="20"/>
      <c r="IK664" s="20"/>
      <c r="IL664" s="20"/>
      <c r="IM664" s="20"/>
      <c r="IN664" s="20"/>
      <c r="IO664" s="20"/>
      <c r="IP664" s="20"/>
      <c r="IQ664" s="20"/>
      <c r="IR664" s="20"/>
      <c r="IS664" s="20"/>
      <c r="IT664" s="20"/>
      <c r="IU664" s="20"/>
    </row>
    <row r="665" spans="1:255" x14ac:dyDescent="0.2">
      <c r="A665" s="71"/>
      <c r="B665" s="72"/>
      <c r="C665" s="72" t="s">
        <v>612</v>
      </c>
      <c r="D665" s="73"/>
      <c r="E665" s="74"/>
      <c r="F665" s="75">
        <v>567.85</v>
      </c>
      <c r="G665" s="76"/>
      <c r="H665" s="75">
        <v>567.85</v>
      </c>
      <c r="I665" s="75">
        <v>327.08</v>
      </c>
      <c r="J665" s="77">
        <v>9.11</v>
      </c>
      <c r="K665" s="78">
        <v>2980</v>
      </c>
      <c r="O665" s="20"/>
      <c r="P665" s="20"/>
      <c r="Q665" s="20"/>
      <c r="R665" s="20"/>
      <c r="S665" s="20"/>
      <c r="T665" s="20">
        <v>327.08</v>
      </c>
      <c r="U665" s="20">
        <v>2980</v>
      </c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  <c r="BC665" s="20"/>
      <c r="BD665" s="20"/>
      <c r="BE665" s="20"/>
      <c r="BF665" s="20"/>
      <c r="BG665" s="20"/>
      <c r="BH665" s="20"/>
      <c r="BI665" s="20"/>
      <c r="BJ665" s="20"/>
      <c r="BK665" s="20"/>
      <c r="BL665" s="20"/>
      <c r="BM665" s="20"/>
      <c r="BN665" s="20"/>
      <c r="BO665" s="20"/>
      <c r="BP665" s="20"/>
      <c r="BQ665" s="20"/>
      <c r="BR665" s="20"/>
      <c r="BS665" s="20"/>
      <c r="BT665" s="20"/>
      <c r="BU665" s="20"/>
      <c r="BV665" s="20"/>
      <c r="BW665" s="20"/>
      <c r="BX665" s="20"/>
      <c r="BY665" s="20"/>
      <c r="BZ665" s="20"/>
      <c r="CA665" s="20"/>
      <c r="CB665" s="20"/>
      <c r="CC665" s="20"/>
      <c r="CD665" s="20"/>
      <c r="CE665" s="20"/>
      <c r="CF665" s="20"/>
      <c r="CG665" s="20"/>
      <c r="CH665" s="20"/>
      <c r="CI665" s="20"/>
      <c r="CJ665" s="20"/>
      <c r="CK665" s="20"/>
      <c r="CL665" s="20"/>
      <c r="CM665" s="20"/>
      <c r="CN665" s="20"/>
      <c r="CO665" s="20"/>
      <c r="CP665" s="20"/>
      <c r="CQ665" s="20"/>
      <c r="CR665" s="20"/>
      <c r="CS665" s="20"/>
      <c r="CT665" s="20"/>
      <c r="CU665" s="20"/>
      <c r="CV665" s="20">
        <v>1</v>
      </c>
      <c r="CW665" s="20"/>
      <c r="CX665" s="20"/>
      <c r="CY665" s="20"/>
      <c r="CZ665" s="20"/>
      <c r="DA665" s="20"/>
      <c r="DB665" s="20"/>
      <c r="DC665" s="20"/>
      <c r="DD665" s="20"/>
      <c r="DE665" s="20"/>
      <c r="DF665" s="20"/>
      <c r="DG665" s="20"/>
      <c r="DH665" s="20"/>
      <c r="DI665" s="20"/>
      <c r="DJ665" s="20"/>
      <c r="DK665" s="20">
        <v>327.08</v>
      </c>
      <c r="DL665" s="20"/>
      <c r="DM665" s="20">
        <v>2980</v>
      </c>
      <c r="DN665" s="20"/>
      <c r="DO665" s="20"/>
      <c r="DP665" s="20"/>
      <c r="DQ665" s="20"/>
      <c r="DR665" s="20"/>
      <c r="DS665" s="20"/>
      <c r="DT665" s="20"/>
      <c r="DU665" s="20"/>
      <c r="DV665" s="20"/>
      <c r="DW665" s="20"/>
      <c r="DX665" s="20"/>
      <c r="DY665" s="20"/>
      <c r="DZ665" s="20"/>
      <c r="EA665" s="20"/>
      <c r="EB665" s="20"/>
      <c r="EC665" s="20"/>
      <c r="ED665" s="20"/>
      <c r="EE665" s="20"/>
      <c r="EF665" s="20"/>
      <c r="EG665" s="20"/>
      <c r="EH665" s="20"/>
      <c r="EI665" s="20"/>
      <c r="EJ665" s="20"/>
      <c r="EK665" s="20"/>
      <c r="EL665" s="20"/>
      <c r="EM665" s="20"/>
      <c r="EN665" s="20"/>
      <c r="EO665" s="20"/>
      <c r="EP665" s="20"/>
      <c r="EQ665" s="20"/>
      <c r="ER665" s="20"/>
      <c r="ES665" s="20"/>
      <c r="ET665" s="20"/>
      <c r="EU665" s="20"/>
      <c r="EV665" s="20"/>
      <c r="EW665" s="20"/>
      <c r="EX665" s="20"/>
      <c r="EY665" s="20"/>
      <c r="EZ665" s="20"/>
      <c r="FA665" s="20"/>
      <c r="FB665" s="20"/>
      <c r="FC665" s="20"/>
      <c r="FD665" s="20"/>
      <c r="FE665" s="20"/>
      <c r="FF665" s="20"/>
      <c r="FG665" s="20"/>
      <c r="FH665" s="20"/>
      <c r="FI665" s="20"/>
      <c r="FJ665" s="20"/>
      <c r="FK665" s="20"/>
      <c r="FL665" s="20"/>
      <c r="FM665" s="20"/>
      <c r="FN665" s="20"/>
      <c r="FO665" s="20"/>
      <c r="FP665" s="20"/>
      <c r="FQ665" s="20"/>
      <c r="FR665" s="20"/>
      <c r="FS665" s="20"/>
      <c r="FT665" s="20"/>
      <c r="FU665" s="20"/>
      <c r="FV665" s="20"/>
      <c r="FW665" s="20"/>
      <c r="FX665" s="20"/>
      <c r="FY665" s="20"/>
      <c r="FZ665" s="20"/>
      <c r="GA665" s="20"/>
      <c r="GB665" s="20"/>
      <c r="GC665" s="20"/>
      <c r="GD665" s="20"/>
      <c r="GE665" s="20"/>
      <c r="GF665" s="20"/>
      <c r="GG665" s="20"/>
      <c r="GH665" s="20"/>
      <c r="GI665" s="20"/>
      <c r="GJ665" s="20">
        <v>327.08</v>
      </c>
      <c r="GK665" s="20"/>
      <c r="GL665" s="20"/>
      <c r="GM665" s="20"/>
      <c r="GN665" s="20">
        <v>327.08</v>
      </c>
      <c r="GO665" s="20"/>
      <c r="GP665" s="20">
        <v>327.08</v>
      </c>
      <c r="GQ665" s="20">
        <v>327.08</v>
      </c>
      <c r="GR665" s="20"/>
      <c r="GS665" s="20">
        <v>327.08</v>
      </c>
      <c r="GT665" s="20"/>
      <c r="GU665" s="20"/>
      <c r="GV665" s="20"/>
      <c r="GW665" s="20">
        <v>0</v>
      </c>
      <c r="GX665" s="20">
        <v>0</v>
      </c>
      <c r="GY665" s="20"/>
      <c r="GZ665" s="20"/>
      <c r="HA665" s="20"/>
      <c r="HB665" s="20">
        <v>327.08</v>
      </c>
      <c r="HC665" s="20"/>
      <c r="HD665" s="20"/>
      <c r="HE665" s="20"/>
      <c r="HF665" s="20">
        <v>327.08</v>
      </c>
      <c r="HG665" s="20"/>
      <c r="HH665" s="20"/>
      <c r="HI665" s="20"/>
      <c r="HJ665" s="20"/>
      <c r="HK665" s="20"/>
      <c r="HL665" s="20">
        <v>327.08</v>
      </c>
      <c r="HM665" s="20"/>
      <c r="HN665" s="20">
        <v>327.08</v>
      </c>
      <c r="HO665" s="20"/>
      <c r="HP665" s="20"/>
      <c r="HQ665" s="20"/>
      <c r="HR665" s="20"/>
      <c r="HS665" s="20"/>
      <c r="HT665" s="20"/>
      <c r="HU665" s="20"/>
      <c r="HV665" s="20"/>
      <c r="HW665" s="20"/>
      <c r="HX665" s="20"/>
      <c r="HY665" s="20"/>
      <c r="HZ665" s="20"/>
      <c r="IA665" s="20"/>
      <c r="IB665" s="20"/>
      <c r="IC665" s="20"/>
      <c r="ID665" s="20"/>
      <c r="IE665" s="20"/>
      <c r="IF665" s="20"/>
      <c r="IG665" s="20"/>
      <c r="IH665" s="20"/>
      <c r="II665" s="20"/>
      <c r="IJ665" s="20"/>
      <c r="IK665" s="20"/>
      <c r="IL665" s="20"/>
      <c r="IM665" s="20"/>
      <c r="IN665" s="20"/>
      <c r="IO665" s="20"/>
      <c r="IP665" s="20"/>
      <c r="IQ665" s="20"/>
      <c r="IR665" s="20"/>
      <c r="IS665" s="20"/>
      <c r="IT665" s="20"/>
      <c r="IU665" s="20"/>
    </row>
    <row r="666" spans="1:255" x14ac:dyDescent="0.2">
      <c r="A666" s="79"/>
      <c r="B666" s="80"/>
      <c r="C666" s="80" t="s">
        <v>613</v>
      </c>
      <c r="D666" s="81"/>
      <c r="E666" s="82">
        <v>121</v>
      </c>
      <c r="F666" s="83" t="s">
        <v>614</v>
      </c>
      <c r="G666" s="84"/>
      <c r="H666" s="85">
        <v>703.29</v>
      </c>
      <c r="I666" s="85">
        <v>405.1</v>
      </c>
      <c r="J666" s="87">
        <v>1.21</v>
      </c>
      <c r="K666" s="86">
        <v>13527</v>
      </c>
      <c r="O666" s="20"/>
      <c r="P666" s="20"/>
      <c r="Q666" s="20"/>
      <c r="R666" s="20"/>
      <c r="S666" s="20"/>
      <c r="T666" s="20">
        <v>405.1</v>
      </c>
      <c r="U666" s="20">
        <v>13527</v>
      </c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  <c r="BC666" s="20"/>
      <c r="BD666" s="20"/>
      <c r="BE666" s="20"/>
      <c r="BF666" s="20"/>
      <c r="BG666" s="20"/>
      <c r="BH666" s="20"/>
      <c r="BI666" s="20"/>
      <c r="BJ666" s="20"/>
      <c r="BK666" s="20"/>
      <c r="BL666" s="20"/>
      <c r="BM666" s="20"/>
      <c r="BN666" s="20"/>
      <c r="BO666" s="20"/>
      <c r="BP666" s="20"/>
      <c r="BQ666" s="20"/>
      <c r="BR666" s="20"/>
      <c r="BS666" s="20"/>
      <c r="BT666" s="20"/>
      <c r="BU666" s="20"/>
      <c r="BV666" s="20"/>
      <c r="BW666" s="20"/>
      <c r="BX666" s="20"/>
      <c r="BY666" s="20"/>
      <c r="BZ666" s="20"/>
      <c r="CA666" s="20"/>
      <c r="CB666" s="20"/>
      <c r="CC666" s="20"/>
      <c r="CD666" s="20"/>
      <c r="CE666" s="20"/>
      <c r="CF666" s="20"/>
      <c r="CG666" s="20"/>
      <c r="CH666" s="20"/>
      <c r="CI666" s="20"/>
      <c r="CJ666" s="20"/>
      <c r="CK666" s="20"/>
      <c r="CL666" s="20"/>
      <c r="CM666" s="20"/>
      <c r="CN666" s="20"/>
      <c r="CO666" s="20"/>
      <c r="CP666" s="20"/>
      <c r="CQ666" s="20"/>
      <c r="CR666" s="20"/>
      <c r="CS666" s="20"/>
      <c r="CT666" s="20"/>
      <c r="CU666" s="20"/>
      <c r="CV666" s="20">
        <v>1</v>
      </c>
      <c r="CW666" s="20"/>
      <c r="CX666" s="20"/>
      <c r="CY666" s="20"/>
      <c r="CZ666" s="20"/>
      <c r="DA666" s="20"/>
      <c r="DB666" s="20"/>
      <c r="DC666" s="20"/>
      <c r="DD666" s="20"/>
      <c r="DE666" s="20"/>
      <c r="DF666" s="20"/>
      <c r="DG666" s="20"/>
      <c r="DH666" s="20"/>
      <c r="DI666" s="20"/>
      <c r="DJ666" s="20"/>
      <c r="DK666" s="20"/>
      <c r="DL666" s="20"/>
      <c r="DM666" s="20"/>
      <c r="DN666" s="20"/>
      <c r="DO666" s="20"/>
      <c r="DP666" s="20"/>
      <c r="DQ666" s="20">
        <v>405.1</v>
      </c>
      <c r="DR666" s="20"/>
      <c r="DS666" s="20">
        <v>13527</v>
      </c>
      <c r="DT666" s="20"/>
      <c r="DU666" s="20"/>
      <c r="DV666" s="20"/>
      <c r="DW666" s="20"/>
      <c r="DX666" s="20"/>
      <c r="DY666" s="20"/>
      <c r="DZ666" s="20"/>
      <c r="EA666" s="20"/>
      <c r="EB666" s="20"/>
      <c r="EC666" s="20"/>
      <c r="ED666" s="20"/>
      <c r="EE666" s="20"/>
      <c r="EF666" s="20"/>
      <c r="EG666" s="20"/>
      <c r="EH666" s="20"/>
      <c r="EI666" s="20"/>
      <c r="EJ666" s="20"/>
      <c r="EK666" s="20"/>
      <c r="EL666" s="20"/>
      <c r="EM666" s="20"/>
      <c r="EN666" s="20"/>
      <c r="EO666" s="20"/>
      <c r="EP666" s="20"/>
      <c r="EQ666" s="20"/>
      <c r="ER666" s="20"/>
      <c r="ES666" s="20"/>
      <c r="ET666" s="20"/>
      <c r="EU666" s="20"/>
      <c r="EV666" s="20"/>
      <c r="EW666" s="20"/>
      <c r="EX666" s="20"/>
      <c r="EY666" s="20"/>
      <c r="EZ666" s="20"/>
      <c r="FA666" s="20"/>
      <c r="FB666" s="20"/>
      <c r="FC666" s="20"/>
      <c r="FD666" s="20"/>
      <c r="FE666" s="20"/>
      <c r="FF666" s="20"/>
      <c r="FG666" s="20"/>
      <c r="FH666" s="20"/>
      <c r="FI666" s="20"/>
      <c r="FJ666" s="20"/>
      <c r="FK666" s="20"/>
      <c r="FL666" s="20"/>
      <c r="FM666" s="20"/>
      <c r="FN666" s="20"/>
      <c r="FO666" s="20"/>
      <c r="FP666" s="20"/>
      <c r="FQ666" s="20"/>
      <c r="FR666" s="20"/>
      <c r="FS666" s="20"/>
      <c r="FT666" s="20"/>
      <c r="FU666" s="20"/>
      <c r="FV666" s="20"/>
      <c r="FW666" s="20"/>
      <c r="FX666" s="20"/>
      <c r="FY666" s="20"/>
      <c r="FZ666" s="20"/>
      <c r="GA666" s="20"/>
      <c r="GB666" s="20"/>
      <c r="GC666" s="20"/>
      <c r="GD666" s="20"/>
      <c r="GE666" s="20"/>
      <c r="GF666" s="20"/>
      <c r="GG666" s="20"/>
      <c r="GH666" s="20"/>
      <c r="GI666" s="20"/>
      <c r="GJ666" s="20"/>
      <c r="GK666" s="20"/>
      <c r="GL666" s="20"/>
      <c r="GM666" s="20"/>
      <c r="GN666" s="20"/>
      <c r="GO666" s="20"/>
      <c r="GP666" s="20"/>
      <c r="GQ666" s="20"/>
      <c r="GR666" s="20"/>
      <c r="GS666" s="20"/>
      <c r="GT666" s="20"/>
      <c r="GU666" s="20"/>
      <c r="GV666" s="20"/>
      <c r="GW666" s="20"/>
      <c r="GX666" s="20"/>
      <c r="GY666" s="20">
        <v>405.1</v>
      </c>
      <c r="GZ666" s="20"/>
      <c r="HA666" s="20"/>
      <c r="HB666" s="20">
        <v>405.1</v>
      </c>
      <c r="HC666" s="20"/>
      <c r="HD666" s="20"/>
      <c r="HE666" s="20"/>
      <c r="HF666" s="20">
        <v>405.1</v>
      </c>
      <c r="HG666" s="20"/>
      <c r="HH666" s="20"/>
      <c r="HI666" s="20"/>
      <c r="HJ666" s="20"/>
      <c r="HK666" s="20"/>
      <c r="HL666" s="20">
        <v>405.1</v>
      </c>
      <c r="HM666" s="20"/>
      <c r="HN666" s="20">
        <v>405.1</v>
      </c>
      <c r="HO666" s="20"/>
      <c r="HP666" s="20"/>
      <c r="HQ666" s="20"/>
      <c r="HR666" s="20"/>
      <c r="HS666" s="20"/>
      <c r="HT666" s="20"/>
      <c r="HU666" s="20"/>
      <c r="HV666" s="20"/>
      <c r="HW666" s="20"/>
      <c r="HX666" s="20"/>
      <c r="HY666" s="20"/>
      <c r="HZ666" s="20"/>
      <c r="IA666" s="20"/>
      <c r="IB666" s="20"/>
      <c r="IC666" s="20"/>
      <c r="ID666" s="20"/>
      <c r="IE666" s="20"/>
      <c r="IF666" s="20"/>
      <c r="IG666" s="20"/>
      <c r="IH666" s="20"/>
      <c r="II666" s="20"/>
      <c r="IJ666" s="20"/>
      <c r="IK666" s="20"/>
      <c r="IL666" s="20"/>
      <c r="IM666" s="20"/>
      <c r="IN666" s="20"/>
      <c r="IO666" s="20"/>
      <c r="IP666" s="20"/>
      <c r="IQ666" s="20"/>
      <c r="IR666" s="20"/>
      <c r="IS666" s="20"/>
      <c r="IT666" s="20"/>
      <c r="IU666" s="20"/>
    </row>
    <row r="667" spans="1:255" x14ac:dyDescent="0.2">
      <c r="A667" s="79"/>
      <c r="B667" s="80"/>
      <c r="C667" s="80" t="s">
        <v>615</v>
      </c>
      <c r="D667" s="81"/>
      <c r="E667" s="82">
        <v>72</v>
      </c>
      <c r="F667" s="83" t="s">
        <v>614</v>
      </c>
      <c r="G667" s="84"/>
      <c r="H667" s="85">
        <v>418.49</v>
      </c>
      <c r="I667" s="85">
        <v>241.05</v>
      </c>
      <c r="J667" s="87">
        <v>0.72</v>
      </c>
      <c r="K667" s="86">
        <v>8049</v>
      </c>
      <c r="O667" s="20"/>
      <c r="P667" s="20"/>
      <c r="Q667" s="20"/>
      <c r="R667" s="20"/>
      <c r="S667" s="20"/>
      <c r="T667" s="20">
        <v>241.05</v>
      </c>
      <c r="U667" s="20">
        <v>8049</v>
      </c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  <c r="BC667" s="20"/>
      <c r="BD667" s="20"/>
      <c r="BE667" s="20"/>
      <c r="BF667" s="20"/>
      <c r="BG667" s="20"/>
      <c r="BH667" s="20"/>
      <c r="BI667" s="20"/>
      <c r="BJ667" s="20"/>
      <c r="BK667" s="20"/>
      <c r="BL667" s="20"/>
      <c r="BM667" s="20"/>
      <c r="BN667" s="20"/>
      <c r="BO667" s="20"/>
      <c r="BP667" s="20"/>
      <c r="BQ667" s="20"/>
      <c r="BR667" s="20"/>
      <c r="BS667" s="20"/>
      <c r="BT667" s="20"/>
      <c r="BU667" s="20"/>
      <c r="BV667" s="20"/>
      <c r="BW667" s="20"/>
      <c r="BX667" s="20"/>
      <c r="BY667" s="20"/>
      <c r="BZ667" s="20"/>
      <c r="CA667" s="20"/>
      <c r="CB667" s="20"/>
      <c r="CC667" s="20"/>
      <c r="CD667" s="20"/>
      <c r="CE667" s="20"/>
      <c r="CF667" s="20"/>
      <c r="CG667" s="20"/>
      <c r="CH667" s="20"/>
      <c r="CI667" s="20"/>
      <c r="CJ667" s="20"/>
      <c r="CK667" s="20"/>
      <c r="CL667" s="20"/>
      <c r="CM667" s="20"/>
      <c r="CN667" s="20"/>
      <c r="CO667" s="20"/>
      <c r="CP667" s="20"/>
      <c r="CQ667" s="20"/>
      <c r="CR667" s="20"/>
      <c r="CS667" s="20"/>
      <c r="CT667" s="20"/>
      <c r="CU667" s="20"/>
      <c r="CV667" s="20">
        <v>1</v>
      </c>
      <c r="CW667" s="20"/>
      <c r="CX667" s="20"/>
      <c r="CY667" s="20"/>
      <c r="CZ667" s="20"/>
      <c r="DA667" s="20"/>
      <c r="DB667" s="20"/>
      <c r="DC667" s="20"/>
      <c r="DD667" s="20"/>
      <c r="DE667" s="20"/>
      <c r="DF667" s="20"/>
      <c r="DG667" s="20"/>
      <c r="DH667" s="20"/>
      <c r="DI667" s="20"/>
      <c r="DJ667" s="20"/>
      <c r="DK667" s="20"/>
      <c r="DL667" s="20"/>
      <c r="DM667" s="20"/>
      <c r="DN667" s="20"/>
      <c r="DO667" s="20"/>
      <c r="DP667" s="20"/>
      <c r="DQ667" s="20">
        <v>241.05</v>
      </c>
      <c r="DR667" s="20"/>
      <c r="DS667" s="20">
        <v>8049</v>
      </c>
      <c r="DT667" s="20"/>
      <c r="DU667" s="20"/>
      <c r="DV667" s="20"/>
      <c r="DW667" s="20"/>
      <c r="DX667" s="20"/>
      <c r="DY667" s="20"/>
      <c r="DZ667" s="20"/>
      <c r="EA667" s="20"/>
      <c r="EB667" s="20"/>
      <c r="EC667" s="20"/>
      <c r="ED667" s="20"/>
      <c r="EE667" s="20"/>
      <c r="EF667" s="20"/>
      <c r="EG667" s="20"/>
      <c r="EH667" s="20"/>
      <c r="EI667" s="20"/>
      <c r="EJ667" s="20"/>
      <c r="EK667" s="20"/>
      <c r="EL667" s="20"/>
      <c r="EM667" s="20"/>
      <c r="EN667" s="20"/>
      <c r="EO667" s="20"/>
      <c r="EP667" s="20"/>
      <c r="EQ667" s="20"/>
      <c r="ER667" s="20"/>
      <c r="ES667" s="20"/>
      <c r="ET667" s="20"/>
      <c r="EU667" s="20"/>
      <c r="EV667" s="20"/>
      <c r="EW667" s="20"/>
      <c r="EX667" s="20"/>
      <c r="EY667" s="20"/>
      <c r="EZ667" s="20"/>
      <c r="FA667" s="20"/>
      <c r="FB667" s="20"/>
      <c r="FC667" s="20"/>
      <c r="FD667" s="20"/>
      <c r="FE667" s="20"/>
      <c r="FF667" s="20"/>
      <c r="FG667" s="20"/>
      <c r="FH667" s="20"/>
      <c r="FI667" s="20"/>
      <c r="FJ667" s="20"/>
      <c r="FK667" s="20"/>
      <c r="FL667" s="20"/>
      <c r="FM667" s="20"/>
      <c r="FN667" s="20"/>
      <c r="FO667" s="20"/>
      <c r="FP667" s="20"/>
      <c r="FQ667" s="20"/>
      <c r="FR667" s="20"/>
      <c r="FS667" s="20"/>
      <c r="FT667" s="20"/>
      <c r="FU667" s="20"/>
      <c r="FV667" s="20"/>
      <c r="FW667" s="20"/>
      <c r="FX667" s="20"/>
      <c r="FY667" s="20"/>
      <c r="FZ667" s="20"/>
      <c r="GA667" s="20"/>
      <c r="GB667" s="20"/>
      <c r="GC667" s="20"/>
      <c r="GD667" s="20"/>
      <c r="GE667" s="20"/>
      <c r="GF667" s="20"/>
      <c r="GG667" s="20"/>
      <c r="GH667" s="20"/>
      <c r="GI667" s="20"/>
      <c r="GJ667" s="20"/>
      <c r="GK667" s="20"/>
      <c r="GL667" s="20"/>
      <c r="GM667" s="20"/>
      <c r="GN667" s="20"/>
      <c r="GO667" s="20"/>
      <c r="GP667" s="20"/>
      <c r="GQ667" s="20"/>
      <c r="GR667" s="20"/>
      <c r="GS667" s="20"/>
      <c r="GT667" s="20"/>
      <c r="GU667" s="20"/>
      <c r="GV667" s="20"/>
      <c r="GW667" s="20"/>
      <c r="GX667" s="20"/>
      <c r="GY667" s="20"/>
      <c r="GZ667" s="20">
        <v>241.05</v>
      </c>
      <c r="HA667" s="20"/>
      <c r="HB667" s="20">
        <v>241.05</v>
      </c>
      <c r="HC667" s="20"/>
      <c r="HD667" s="20"/>
      <c r="HE667" s="20"/>
      <c r="HF667" s="20">
        <v>241.05</v>
      </c>
      <c r="HG667" s="20"/>
      <c r="HH667" s="20"/>
      <c r="HI667" s="20"/>
      <c r="HJ667" s="20"/>
      <c r="HK667" s="20"/>
      <c r="HL667" s="20">
        <v>241.05</v>
      </c>
      <c r="HM667" s="20"/>
      <c r="HN667" s="20">
        <v>241.05</v>
      </c>
      <c r="HO667" s="20"/>
      <c r="HP667" s="20"/>
      <c r="HQ667" s="20"/>
      <c r="HR667" s="20"/>
      <c r="HS667" s="20"/>
      <c r="HT667" s="20"/>
      <c r="HU667" s="20"/>
      <c r="HV667" s="20"/>
      <c r="HW667" s="20"/>
      <c r="HX667" s="20"/>
      <c r="HY667" s="20"/>
      <c r="HZ667" s="20"/>
      <c r="IA667" s="20"/>
      <c r="IB667" s="20"/>
      <c r="IC667" s="20"/>
      <c r="ID667" s="20"/>
      <c r="IE667" s="20"/>
      <c r="IF667" s="20"/>
      <c r="IG667" s="20"/>
      <c r="IH667" s="20"/>
      <c r="II667" s="20"/>
      <c r="IJ667" s="20"/>
      <c r="IK667" s="20"/>
      <c r="IL667" s="20"/>
      <c r="IM667" s="20"/>
      <c r="IN667" s="20"/>
      <c r="IO667" s="20"/>
      <c r="IP667" s="20"/>
      <c r="IQ667" s="20"/>
      <c r="IR667" s="20"/>
      <c r="IS667" s="20"/>
      <c r="IT667" s="20"/>
      <c r="IU667" s="20"/>
    </row>
    <row r="668" spans="1:255" x14ac:dyDescent="0.2">
      <c r="A668" s="71"/>
      <c r="B668" s="72"/>
      <c r="C668" s="72" t="s">
        <v>616</v>
      </c>
      <c r="D668" s="73" t="s">
        <v>617</v>
      </c>
      <c r="E668" s="74">
        <v>62.4</v>
      </c>
      <c r="F668" s="75"/>
      <c r="G668" s="76" t="s">
        <v>78</v>
      </c>
      <c r="H668" s="75">
        <v>65.52</v>
      </c>
      <c r="I668" s="88">
        <v>37.739519999999999</v>
      </c>
      <c r="J668" s="77"/>
      <c r="K668" s="78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  <c r="BC668" s="20"/>
      <c r="BD668" s="20"/>
      <c r="BE668" s="20"/>
      <c r="BF668" s="20"/>
      <c r="BG668" s="20"/>
      <c r="BH668" s="20"/>
      <c r="BI668" s="20"/>
      <c r="BJ668" s="20"/>
      <c r="BK668" s="20"/>
      <c r="BL668" s="20"/>
      <c r="BM668" s="20"/>
      <c r="BN668" s="20"/>
      <c r="BO668" s="20"/>
      <c r="BP668" s="20"/>
      <c r="BQ668" s="20"/>
      <c r="BR668" s="20"/>
      <c r="BS668" s="20"/>
      <c r="BT668" s="20"/>
      <c r="BU668" s="20"/>
      <c r="BV668" s="20"/>
      <c r="BW668" s="20"/>
      <c r="BX668" s="20"/>
      <c r="BY668" s="20"/>
      <c r="BZ668" s="20"/>
      <c r="CA668" s="20"/>
      <c r="CB668" s="20"/>
      <c r="CC668" s="20"/>
      <c r="CD668" s="20"/>
      <c r="CE668" s="20"/>
      <c r="CF668" s="20"/>
      <c r="CG668" s="20"/>
      <c r="CH668" s="20"/>
      <c r="CI668" s="20"/>
      <c r="CJ668" s="20"/>
      <c r="CK668" s="20"/>
      <c r="CL668" s="20"/>
      <c r="CM668" s="20"/>
      <c r="CN668" s="20"/>
      <c r="CO668" s="20"/>
      <c r="CP668" s="20"/>
      <c r="CQ668" s="20"/>
      <c r="CR668" s="20"/>
      <c r="CS668" s="20"/>
      <c r="CT668" s="20"/>
      <c r="CU668" s="20"/>
      <c r="CV668" s="20"/>
      <c r="CW668" s="20"/>
      <c r="CX668" s="20"/>
      <c r="CY668" s="20"/>
      <c r="CZ668" s="20"/>
      <c r="DA668" s="20"/>
      <c r="DB668" s="20"/>
      <c r="DC668" s="20"/>
      <c r="DD668" s="20"/>
      <c r="DE668" s="20"/>
      <c r="DF668" s="20"/>
      <c r="DG668" s="20"/>
      <c r="DH668" s="20"/>
      <c r="DI668" s="20"/>
      <c r="DJ668" s="20"/>
      <c r="DK668" s="20"/>
      <c r="DL668" s="20"/>
      <c r="DM668" s="20"/>
      <c r="DN668" s="20"/>
      <c r="DO668" s="20"/>
      <c r="DP668" s="20"/>
      <c r="DQ668" s="20"/>
      <c r="DR668" s="20"/>
      <c r="DS668" s="20"/>
      <c r="DT668" s="20"/>
      <c r="DU668" s="20"/>
      <c r="DV668" s="20"/>
      <c r="DW668" s="20"/>
      <c r="DX668" s="20"/>
      <c r="DY668" s="20"/>
      <c r="DZ668" s="20"/>
      <c r="EA668" s="20"/>
      <c r="EB668" s="20"/>
      <c r="EC668" s="20"/>
      <c r="ED668" s="20"/>
      <c r="EE668" s="20"/>
      <c r="EF668" s="20"/>
      <c r="EG668" s="20"/>
      <c r="EH668" s="20"/>
      <c r="EI668" s="20"/>
      <c r="EJ668" s="20"/>
      <c r="EK668" s="20"/>
      <c r="EL668" s="20"/>
      <c r="EM668" s="20"/>
      <c r="EN668" s="20"/>
      <c r="EO668" s="20"/>
      <c r="EP668" s="20"/>
      <c r="EQ668" s="20"/>
      <c r="ER668" s="20"/>
      <c r="ES668" s="20"/>
      <c r="ET668" s="20"/>
      <c r="EU668" s="20"/>
      <c r="EV668" s="20"/>
      <c r="EW668" s="20"/>
      <c r="EX668" s="20"/>
      <c r="EY668" s="20"/>
      <c r="EZ668" s="20"/>
      <c r="FA668" s="20"/>
      <c r="FB668" s="20"/>
      <c r="FC668" s="20"/>
      <c r="FD668" s="20"/>
      <c r="FE668" s="20"/>
      <c r="FF668" s="20"/>
      <c r="FG668" s="20"/>
      <c r="FH668" s="20"/>
      <c r="FI668" s="20"/>
      <c r="FJ668" s="20"/>
      <c r="FK668" s="20"/>
      <c r="FL668" s="20"/>
      <c r="FM668" s="20"/>
      <c r="FN668" s="20"/>
      <c r="FO668" s="20"/>
      <c r="FP668" s="20"/>
      <c r="FQ668" s="20"/>
      <c r="FR668" s="20"/>
      <c r="FS668" s="20"/>
      <c r="FT668" s="20"/>
      <c r="FU668" s="20"/>
      <c r="FV668" s="20"/>
      <c r="FW668" s="20"/>
      <c r="FX668" s="20"/>
      <c r="FY668" s="20"/>
      <c r="FZ668" s="20"/>
      <c r="GA668" s="20"/>
      <c r="GB668" s="20"/>
      <c r="GC668" s="20"/>
      <c r="GD668" s="20"/>
      <c r="GE668" s="20"/>
      <c r="GF668" s="20"/>
      <c r="GG668" s="20"/>
      <c r="GH668" s="20"/>
      <c r="GI668" s="20"/>
      <c r="GJ668" s="20"/>
      <c r="GK668" s="20"/>
      <c r="GL668" s="20"/>
      <c r="GM668" s="20"/>
      <c r="GN668" s="20"/>
      <c r="GO668" s="20"/>
      <c r="GP668" s="20"/>
      <c r="GQ668" s="20"/>
      <c r="GR668" s="20"/>
      <c r="GS668" s="20"/>
      <c r="GT668" s="20"/>
      <c r="GU668" s="20"/>
      <c r="GV668" s="20"/>
      <c r="GW668" s="20"/>
      <c r="GX668" s="20"/>
      <c r="GY668" s="20"/>
      <c r="GZ668" s="20"/>
      <c r="HA668" s="20"/>
      <c r="HB668" s="20"/>
      <c r="HC668" s="20"/>
      <c r="HD668" s="20"/>
      <c r="HE668" s="20"/>
      <c r="HF668" s="20"/>
      <c r="HG668" s="20"/>
      <c r="HH668" s="20"/>
      <c r="HI668" s="20"/>
      <c r="HJ668" s="20"/>
      <c r="HK668" s="20"/>
      <c r="HL668" s="20"/>
      <c r="HM668" s="20"/>
      <c r="HN668" s="20"/>
      <c r="HO668" s="20"/>
      <c r="HP668" s="20"/>
      <c r="HQ668" s="20"/>
      <c r="HR668" s="20"/>
      <c r="HS668" s="20"/>
      <c r="HT668" s="20"/>
      <c r="HU668" s="20"/>
      <c r="HV668" s="20"/>
      <c r="HW668" s="20"/>
      <c r="HX668" s="20"/>
      <c r="HY668" s="20"/>
      <c r="HZ668" s="20"/>
      <c r="IA668" s="20"/>
      <c r="IB668" s="20"/>
      <c r="IC668" s="20"/>
      <c r="ID668" s="20"/>
      <c r="IE668" s="20"/>
      <c r="IF668" s="20"/>
      <c r="IG668" s="20"/>
      <c r="IH668" s="20"/>
      <c r="II668" s="20"/>
      <c r="IJ668" s="20"/>
      <c r="IK668" s="20"/>
      <c r="IL668" s="20"/>
      <c r="IM668" s="20"/>
      <c r="IN668" s="20"/>
      <c r="IO668" s="20"/>
      <c r="IP668" s="20"/>
      <c r="IQ668" s="20"/>
      <c r="IR668" s="20"/>
      <c r="IS668" s="20"/>
      <c r="IT668" s="20"/>
      <c r="IU668" s="20"/>
    </row>
    <row r="669" spans="1:255" ht="24" x14ac:dyDescent="0.2">
      <c r="A669" s="133" t="s">
        <v>301</v>
      </c>
      <c r="B669" s="134" t="s">
        <v>35</v>
      </c>
      <c r="C669" s="135" t="s">
        <v>119</v>
      </c>
      <c r="D669" s="136" t="s">
        <v>52</v>
      </c>
      <c r="E669" s="137">
        <v>57.6</v>
      </c>
      <c r="F669" s="109">
        <v>1436.81</v>
      </c>
      <c r="G669" s="65"/>
      <c r="H669" s="109">
        <v>1436.81</v>
      </c>
      <c r="I669" s="138">
        <v>9084.52</v>
      </c>
      <c r="J669" s="66">
        <v>9.11</v>
      </c>
      <c r="K669" s="139">
        <v>82760</v>
      </c>
      <c r="L669" s="20"/>
      <c r="M669" s="20"/>
      <c r="N669" s="20"/>
      <c r="O669" s="20"/>
      <c r="P669" s="20"/>
      <c r="Q669" s="20"/>
      <c r="R669" s="20"/>
      <c r="S669" s="20"/>
      <c r="T669" s="20">
        <v>9084.52</v>
      </c>
      <c r="U669" s="20">
        <v>82760</v>
      </c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  <c r="BC669" s="20"/>
      <c r="BD669" s="20"/>
      <c r="BE669" s="20"/>
      <c r="BF669" s="20"/>
      <c r="BG669" s="20"/>
      <c r="BH669" s="20"/>
      <c r="BI669" s="20"/>
      <c r="BJ669" s="20"/>
      <c r="BK669" s="20"/>
      <c r="BL669" s="20"/>
      <c r="BM669" s="20"/>
      <c r="BN669" s="20"/>
      <c r="BO669" s="20"/>
      <c r="BP669" s="20"/>
      <c r="BQ669" s="20"/>
      <c r="BR669" s="20"/>
      <c r="BS669" s="20"/>
      <c r="BT669" s="20"/>
      <c r="BU669" s="20"/>
      <c r="BV669" s="20"/>
      <c r="BW669" s="20"/>
      <c r="BX669" s="20"/>
      <c r="BY669" s="20"/>
      <c r="BZ669" s="20"/>
      <c r="CA669" s="20"/>
      <c r="CB669" s="20"/>
      <c r="CC669" s="20"/>
      <c r="CD669" s="20"/>
      <c r="CE669" s="20"/>
      <c r="CF669" s="20"/>
      <c r="CG669" s="20"/>
      <c r="CH669" s="20"/>
      <c r="CI669" s="20"/>
      <c r="CJ669" s="20"/>
      <c r="CK669" s="20"/>
      <c r="CL669" s="20"/>
      <c r="CM669" s="20"/>
      <c r="CN669" s="20"/>
      <c r="CO669" s="20"/>
      <c r="CP669" s="20"/>
      <c r="CQ669" s="20"/>
      <c r="CR669" s="20"/>
      <c r="CS669" s="20"/>
      <c r="CT669" s="20"/>
      <c r="CU669" s="20"/>
      <c r="CV669" s="20">
        <v>1</v>
      </c>
      <c r="CW669" s="20"/>
      <c r="CX669" s="20"/>
      <c r="CY669" s="20"/>
      <c r="CZ669" s="20"/>
      <c r="DA669" s="20"/>
      <c r="DB669" s="20"/>
      <c r="DC669" s="20"/>
      <c r="DD669" s="20"/>
      <c r="DE669" s="20">
        <v>82760</v>
      </c>
      <c r="DF669" s="20"/>
      <c r="DG669" s="20"/>
      <c r="DH669" s="20"/>
      <c r="DI669" s="20"/>
      <c r="DJ669" s="20"/>
      <c r="DK669" s="20">
        <v>9084.52</v>
      </c>
      <c r="DL669" s="20"/>
      <c r="DM669" s="20">
        <v>82760</v>
      </c>
      <c r="DN669" s="20"/>
      <c r="DO669" s="20"/>
      <c r="DP669" s="20"/>
      <c r="DQ669" s="20"/>
      <c r="DR669" s="20"/>
      <c r="DS669" s="20"/>
      <c r="DT669" s="20"/>
      <c r="DU669" s="20"/>
      <c r="DV669" s="20"/>
      <c r="DW669" s="20"/>
      <c r="DX669" s="20"/>
      <c r="DY669" s="20"/>
      <c r="DZ669" s="20"/>
      <c r="EA669" s="20"/>
      <c r="EB669" s="20"/>
      <c r="EC669" s="20"/>
      <c r="ED669" s="20"/>
      <c r="EE669" s="20"/>
      <c r="EF669" s="20"/>
      <c r="EG669" s="20"/>
      <c r="EH669" s="20"/>
      <c r="EI669" s="20"/>
      <c r="EJ669" s="20"/>
      <c r="EK669" s="20"/>
      <c r="EL669" s="20"/>
      <c r="EM669" s="20"/>
      <c r="EN669" s="20"/>
      <c r="EO669" s="20"/>
      <c r="EP669" s="20"/>
      <c r="EQ669" s="20"/>
      <c r="ER669" s="20"/>
      <c r="ES669" s="20"/>
      <c r="ET669" s="20"/>
      <c r="EU669" s="20"/>
      <c r="EV669" s="20"/>
      <c r="EW669" s="20"/>
      <c r="EX669" s="20"/>
      <c r="EY669" s="20"/>
      <c r="EZ669" s="20"/>
      <c r="FA669" s="20"/>
      <c r="FB669" s="20"/>
      <c r="FC669" s="20"/>
      <c r="FD669" s="20"/>
      <c r="FE669" s="20"/>
      <c r="FF669" s="20"/>
      <c r="FG669" s="20"/>
      <c r="FH669" s="20"/>
      <c r="FI669" s="20"/>
      <c r="FJ669" s="20"/>
      <c r="FK669" s="20"/>
      <c r="FL669" s="20"/>
      <c r="FM669" s="20"/>
      <c r="FN669" s="20"/>
      <c r="FO669" s="20"/>
      <c r="FP669" s="20"/>
      <c r="FQ669" s="20"/>
      <c r="FR669" s="20"/>
      <c r="FS669" s="20"/>
      <c r="FT669" s="20"/>
      <c r="FU669" s="20"/>
      <c r="FV669" s="20"/>
      <c r="FW669" s="20"/>
      <c r="FX669" s="20"/>
      <c r="FY669" s="20"/>
      <c r="FZ669" s="20"/>
      <c r="GA669" s="20"/>
      <c r="GB669" s="20"/>
      <c r="GC669" s="20"/>
      <c r="GD669" s="20"/>
      <c r="GE669" s="20"/>
      <c r="GF669" s="20"/>
      <c r="GG669" s="20"/>
      <c r="GH669" s="20"/>
      <c r="GI669" s="20"/>
      <c r="GJ669" s="20">
        <v>9084.52</v>
      </c>
      <c r="GK669" s="20"/>
      <c r="GL669" s="20"/>
      <c r="GM669" s="20"/>
      <c r="GN669" s="20">
        <v>9084.52</v>
      </c>
      <c r="GO669" s="20"/>
      <c r="GP669" s="20">
        <v>9084.52</v>
      </c>
      <c r="GQ669" s="20">
        <v>9084.52</v>
      </c>
      <c r="GR669" s="20"/>
      <c r="GS669" s="20">
        <v>9084.52</v>
      </c>
      <c r="GT669" s="20"/>
      <c r="GU669" s="20"/>
      <c r="GV669" s="20"/>
      <c r="GW669" s="20"/>
      <c r="GX669" s="20"/>
      <c r="GY669" s="20"/>
      <c r="GZ669" s="20"/>
      <c r="HA669" s="20"/>
      <c r="HB669" s="20">
        <v>9084.52</v>
      </c>
      <c r="HC669" s="20"/>
      <c r="HD669" s="20"/>
      <c r="HE669" s="20"/>
      <c r="HF669" s="20">
        <v>9084.52</v>
      </c>
      <c r="HG669" s="20"/>
      <c r="HH669" s="20"/>
      <c r="HI669" s="20"/>
      <c r="HJ669" s="20"/>
      <c r="HK669" s="20"/>
      <c r="HL669" s="20">
        <v>9084.52</v>
      </c>
      <c r="HM669" s="20"/>
      <c r="HN669" s="20">
        <v>9084.52</v>
      </c>
      <c r="HO669" s="20"/>
      <c r="HP669" s="20"/>
      <c r="HQ669" s="20"/>
      <c r="HR669" s="20"/>
      <c r="HS669" s="20"/>
      <c r="HT669" s="20"/>
      <c r="HU669" s="20"/>
      <c r="HV669" s="20"/>
      <c r="HW669" s="20"/>
      <c r="HX669" s="20"/>
      <c r="HY669" s="20">
        <v>9084.52</v>
      </c>
      <c r="HZ669" s="20"/>
      <c r="IA669" s="20"/>
      <c r="IB669" s="20"/>
      <c r="IC669" s="20"/>
      <c r="ID669" s="20"/>
      <c r="IE669" s="20"/>
      <c r="IF669" s="20"/>
      <c r="IG669" s="20"/>
      <c r="IH669" s="20"/>
      <c r="II669" s="20"/>
      <c r="IJ669" s="20"/>
      <c r="IK669" s="20"/>
      <c r="IL669" s="20"/>
      <c r="IM669" s="20"/>
      <c r="IN669" s="20"/>
      <c r="IO669" s="20"/>
      <c r="IP669" s="20"/>
      <c r="IQ669" s="20"/>
      <c r="IR669" s="20"/>
      <c r="IS669" s="20"/>
      <c r="IT669" s="20"/>
      <c r="IU669" s="20"/>
    </row>
    <row r="670" spans="1:255" x14ac:dyDescent="0.2">
      <c r="A670" s="89"/>
      <c r="B670" s="103" t="s">
        <v>619</v>
      </c>
      <c r="C670" s="103" t="s">
        <v>644</v>
      </c>
      <c r="D670" s="29"/>
      <c r="E670" s="29"/>
      <c r="F670" s="29"/>
      <c r="G670" s="29"/>
      <c r="H670" s="29"/>
      <c r="I670" s="29"/>
      <c r="J670" s="29"/>
      <c r="K670" s="90"/>
    </row>
    <row r="671" spans="1:255" ht="13.5" thickBot="1" x14ac:dyDescent="0.25">
      <c r="A671" s="140"/>
      <c r="B671" s="141"/>
      <c r="C671" s="141" t="s">
        <v>632</v>
      </c>
      <c r="D671" s="141"/>
      <c r="E671" s="141"/>
      <c r="F671" s="141"/>
      <c r="G671" s="141"/>
      <c r="H671" s="191">
        <v>9411.6</v>
      </c>
      <c r="I671" s="192"/>
      <c r="J671" s="191">
        <v>85740</v>
      </c>
      <c r="K671" s="193"/>
      <c r="L671" s="132"/>
      <c r="M671" s="132"/>
      <c r="N671" s="132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  <c r="BC671" s="20"/>
      <c r="BD671" s="20"/>
      <c r="BE671" s="20"/>
      <c r="BF671" s="20"/>
      <c r="BG671" s="20"/>
      <c r="BH671" s="20"/>
      <c r="BI671" s="20"/>
      <c r="BJ671" s="20"/>
      <c r="BK671" s="20"/>
      <c r="BL671" s="20"/>
      <c r="BM671" s="20"/>
      <c r="BN671" s="20"/>
      <c r="BO671" s="20"/>
      <c r="BP671" s="20"/>
      <c r="BQ671" s="20"/>
      <c r="BR671" s="20"/>
      <c r="BS671" s="20"/>
      <c r="BT671" s="20"/>
      <c r="BU671" s="20"/>
      <c r="BV671" s="20"/>
      <c r="BW671" s="20"/>
      <c r="BX671" s="20"/>
      <c r="BY671" s="20"/>
      <c r="BZ671" s="20"/>
      <c r="CA671" s="20"/>
      <c r="CB671" s="20"/>
      <c r="CC671" s="20"/>
      <c r="CD671" s="20"/>
      <c r="CE671" s="20"/>
      <c r="CF671" s="20"/>
      <c r="CG671" s="20"/>
      <c r="CH671" s="20"/>
      <c r="CI671" s="20"/>
      <c r="CJ671" s="20"/>
      <c r="CK671" s="20"/>
      <c r="CL671" s="20"/>
      <c r="CM671" s="20"/>
      <c r="CN671" s="20"/>
      <c r="CO671" s="20"/>
      <c r="CP671" s="20"/>
      <c r="CQ671" s="20"/>
      <c r="CR671" s="20"/>
      <c r="CS671" s="20"/>
      <c r="CT671" s="20"/>
      <c r="CU671" s="20"/>
      <c r="CV671" s="20"/>
      <c r="CW671" s="20"/>
      <c r="CX671" s="20"/>
      <c r="CY671" s="20"/>
      <c r="CZ671" s="20"/>
      <c r="DA671" s="20"/>
      <c r="DB671" s="20"/>
      <c r="DC671" s="20"/>
      <c r="DD671" s="20"/>
      <c r="DE671" s="20"/>
      <c r="DF671" s="20"/>
      <c r="DG671" s="20"/>
      <c r="DH671" s="20"/>
      <c r="DI671" s="20"/>
      <c r="DJ671" s="20"/>
      <c r="DK671" s="20"/>
      <c r="DL671" s="20"/>
      <c r="DM671" s="20"/>
      <c r="DN671" s="20"/>
      <c r="DO671" s="20"/>
      <c r="DP671" s="20"/>
      <c r="DQ671" s="20"/>
      <c r="DR671" s="20"/>
      <c r="DS671" s="20"/>
      <c r="DT671" s="20"/>
      <c r="DU671" s="20"/>
      <c r="DV671" s="20"/>
      <c r="DW671" s="20"/>
      <c r="DX671" s="20"/>
      <c r="DY671" s="20"/>
      <c r="DZ671" s="20"/>
      <c r="EA671" s="20"/>
      <c r="EB671" s="20"/>
      <c r="EC671" s="20"/>
      <c r="ED671" s="20"/>
      <c r="EE671" s="20"/>
      <c r="EF671" s="20"/>
      <c r="EG671" s="20"/>
      <c r="EH671" s="20"/>
      <c r="EI671" s="20"/>
      <c r="EJ671" s="20"/>
      <c r="EK671" s="20"/>
      <c r="EL671" s="20"/>
      <c r="EM671" s="20"/>
      <c r="EN671" s="20"/>
      <c r="EO671" s="20"/>
      <c r="EP671" s="20"/>
      <c r="EQ671" s="20"/>
      <c r="ER671" s="20"/>
      <c r="ES671" s="20"/>
      <c r="ET671" s="20"/>
      <c r="EU671" s="20"/>
      <c r="EV671" s="20"/>
      <c r="EW671" s="20"/>
      <c r="EX671" s="20"/>
      <c r="EY671" s="20"/>
      <c r="EZ671" s="20"/>
      <c r="FA671" s="20"/>
      <c r="FB671" s="20"/>
      <c r="FC671" s="20"/>
      <c r="FD671" s="20"/>
      <c r="FE671" s="20"/>
      <c r="FF671" s="20"/>
      <c r="FG671" s="20"/>
      <c r="FH671" s="20"/>
      <c r="FI671" s="20"/>
      <c r="FJ671" s="20"/>
      <c r="FK671" s="20"/>
      <c r="FL671" s="20"/>
      <c r="FM671" s="20"/>
      <c r="FN671" s="20"/>
      <c r="FO671" s="20"/>
      <c r="FP671" s="20"/>
      <c r="FQ671" s="20"/>
      <c r="FR671" s="20"/>
      <c r="FS671" s="20"/>
      <c r="FT671" s="20"/>
      <c r="FU671" s="20"/>
      <c r="FV671" s="20"/>
      <c r="FW671" s="20"/>
      <c r="FX671" s="20"/>
      <c r="FY671" s="20"/>
      <c r="FZ671" s="20"/>
      <c r="GA671" s="20"/>
      <c r="GB671" s="20"/>
      <c r="GC671" s="20"/>
      <c r="GD671" s="20"/>
      <c r="GE671" s="20"/>
      <c r="GF671" s="20"/>
      <c r="GG671" s="20"/>
      <c r="GH671" s="20"/>
      <c r="GI671" s="20"/>
      <c r="GJ671" s="20"/>
      <c r="GK671" s="20"/>
      <c r="GL671" s="20"/>
      <c r="GM671" s="20"/>
      <c r="GN671" s="20"/>
      <c r="GO671" s="20"/>
      <c r="GP671" s="20"/>
      <c r="GQ671" s="20"/>
      <c r="GR671" s="20"/>
      <c r="GS671" s="20"/>
      <c r="GT671" s="20"/>
      <c r="GU671" s="20"/>
      <c r="GV671" s="20"/>
      <c r="GW671" s="20"/>
      <c r="GX671" s="20"/>
      <c r="GY671" s="20"/>
      <c r="GZ671" s="20"/>
      <c r="HA671" s="20"/>
      <c r="HB671" s="20"/>
      <c r="HC671" s="20"/>
      <c r="HD671" s="20"/>
      <c r="HE671" s="20"/>
      <c r="HF671" s="20"/>
      <c r="HG671" s="20"/>
      <c r="HH671" s="20"/>
      <c r="HI671" s="20"/>
      <c r="HJ671" s="20"/>
      <c r="HK671" s="20"/>
      <c r="HL671" s="20"/>
      <c r="HM671" s="20"/>
      <c r="HN671" s="20"/>
      <c r="HO671" s="20"/>
      <c r="HP671" s="20"/>
      <c r="HQ671" s="20"/>
      <c r="HR671" s="20"/>
      <c r="HS671" s="20"/>
      <c r="HT671" s="20"/>
      <c r="HU671" s="20"/>
      <c r="HV671" s="20"/>
      <c r="HW671" s="20"/>
      <c r="HX671" s="20"/>
      <c r="HY671" s="20"/>
      <c r="HZ671" s="20"/>
      <c r="IA671" s="20"/>
      <c r="IB671" s="20"/>
      <c r="IC671" s="20"/>
      <c r="ID671" s="20"/>
      <c r="IE671" s="20"/>
      <c r="IF671" s="20"/>
      <c r="IG671" s="20"/>
      <c r="IH671" s="20"/>
      <c r="II671" s="20"/>
      <c r="IJ671" s="20"/>
      <c r="IK671" s="20"/>
      <c r="IL671" s="20"/>
      <c r="IM671" s="20"/>
      <c r="IN671" s="20"/>
      <c r="IO671" s="20"/>
      <c r="IP671" s="20"/>
      <c r="IQ671" s="20"/>
      <c r="IR671" s="20"/>
      <c r="IS671" s="20"/>
      <c r="IT671" s="20"/>
      <c r="IU671" s="20"/>
    </row>
    <row r="672" spans="1:255" x14ac:dyDescent="0.2">
      <c r="A672" s="113"/>
      <c r="B672" s="112"/>
      <c r="C672" s="112" t="s">
        <v>622</v>
      </c>
      <c r="D672" s="112"/>
      <c r="E672" s="112"/>
      <c r="F672" s="112"/>
      <c r="G672" s="112"/>
      <c r="H672" s="185">
        <v>10443.800000000001</v>
      </c>
      <c r="I672" s="186"/>
      <c r="J672" s="185">
        <v>119075</v>
      </c>
      <c r="K672" s="187"/>
      <c r="O672" s="20"/>
      <c r="P672" s="20"/>
      <c r="Q672" s="20"/>
      <c r="R672" s="20">
        <v>10443.800000000001</v>
      </c>
      <c r="S672" s="20">
        <v>119075</v>
      </c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  <c r="BC672" s="20"/>
      <c r="BD672" s="20"/>
      <c r="BE672" s="20"/>
      <c r="BF672" s="20"/>
      <c r="BG672" s="20"/>
      <c r="BH672" s="20"/>
      <c r="BI672" s="20"/>
      <c r="BJ672" s="20"/>
      <c r="BK672" s="20"/>
      <c r="BL672" s="20"/>
      <c r="BM672" s="20"/>
      <c r="BN672" s="20"/>
      <c r="BO672" s="20"/>
      <c r="BP672" s="20"/>
      <c r="BQ672" s="20"/>
      <c r="BR672" s="20"/>
      <c r="BS672" s="20"/>
      <c r="BT672" s="20"/>
      <c r="BU672" s="20"/>
      <c r="BV672" s="20"/>
      <c r="BW672" s="20"/>
      <c r="BX672" s="20"/>
      <c r="BY672" s="20"/>
      <c r="BZ672" s="20"/>
      <c r="CA672" s="20"/>
      <c r="CB672" s="20"/>
      <c r="CC672" s="20"/>
      <c r="CD672" s="20"/>
      <c r="CE672" s="20"/>
      <c r="CF672" s="20"/>
      <c r="CG672" s="20"/>
      <c r="CH672" s="20"/>
      <c r="CI672" s="20"/>
      <c r="CJ672" s="20"/>
      <c r="CK672" s="20"/>
      <c r="CL672" s="20"/>
      <c r="CM672" s="20"/>
      <c r="CN672" s="20"/>
      <c r="CO672" s="20"/>
      <c r="CP672" s="20"/>
      <c r="CQ672" s="20"/>
      <c r="CR672" s="20"/>
      <c r="CS672" s="20"/>
      <c r="CT672" s="20"/>
      <c r="CU672" s="20"/>
      <c r="CV672" s="20"/>
      <c r="CW672" s="20"/>
      <c r="CX672" s="20"/>
      <c r="CY672" s="20"/>
      <c r="CZ672" s="20"/>
      <c r="DA672" s="20"/>
      <c r="DB672" s="20"/>
      <c r="DC672" s="20"/>
      <c r="DD672" s="20"/>
      <c r="DE672" s="20"/>
      <c r="DF672" s="20"/>
      <c r="DG672" s="20"/>
      <c r="DH672" s="20"/>
      <c r="DI672" s="20"/>
      <c r="DJ672" s="20"/>
      <c r="DK672" s="20"/>
      <c r="DL672" s="20"/>
      <c r="DM672" s="20"/>
      <c r="DN672" s="20"/>
      <c r="DO672" s="20"/>
      <c r="DP672" s="20"/>
      <c r="DQ672" s="20"/>
      <c r="DR672" s="20"/>
      <c r="DS672" s="20"/>
      <c r="DT672" s="20"/>
      <c r="DU672" s="20"/>
      <c r="DV672" s="20"/>
      <c r="DW672" s="20"/>
      <c r="DX672" s="20"/>
      <c r="DY672" s="20"/>
      <c r="DZ672" s="20"/>
      <c r="EA672" s="20"/>
      <c r="EB672" s="20"/>
      <c r="EC672" s="20"/>
      <c r="ED672" s="20"/>
      <c r="EE672" s="20"/>
      <c r="EF672" s="20"/>
      <c r="EG672" s="20"/>
      <c r="EH672" s="20"/>
      <c r="EI672" s="20"/>
      <c r="EJ672" s="20"/>
      <c r="EK672" s="20"/>
      <c r="EL672" s="20"/>
      <c r="EM672" s="20"/>
      <c r="EN672" s="20"/>
      <c r="EO672" s="20"/>
      <c r="EP672" s="20"/>
      <c r="EQ672" s="20"/>
      <c r="ER672" s="20"/>
      <c r="ES672" s="20"/>
      <c r="ET672" s="20"/>
      <c r="EU672" s="20"/>
      <c r="EV672" s="20"/>
      <c r="EW672" s="20"/>
      <c r="EX672" s="20"/>
      <c r="EY672" s="20"/>
      <c r="EZ672" s="20"/>
      <c r="FA672" s="20"/>
      <c r="FB672" s="20"/>
      <c r="FC672" s="20"/>
      <c r="FD672" s="20"/>
      <c r="FE672" s="20"/>
      <c r="FF672" s="20"/>
      <c r="FG672" s="20"/>
      <c r="FH672" s="20"/>
      <c r="FI672" s="20"/>
      <c r="FJ672" s="20"/>
      <c r="FK672" s="20"/>
      <c r="FL672" s="20"/>
      <c r="FM672" s="20"/>
      <c r="FN672" s="20"/>
      <c r="FO672" s="20"/>
      <c r="FP672" s="20"/>
      <c r="FQ672" s="20"/>
      <c r="FR672" s="20"/>
      <c r="FS672" s="20"/>
      <c r="FT672" s="20"/>
      <c r="FU672" s="20"/>
      <c r="FV672" s="20"/>
      <c r="FW672" s="20"/>
      <c r="FX672" s="20"/>
      <c r="FY672" s="20"/>
      <c r="FZ672" s="20"/>
      <c r="GA672" s="20"/>
      <c r="GB672" s="20"/>
      <c r="GC672" s="20"/>
      <c r="GD672" s="20"/>
      <c r="GE672" s="20"/>
      <c r="GF672" s="20"/>
      <c r="GG672" s="20"/>
      <c r="GH672" s="20"/>
      <c r="GI672" s="20"/>
      <c r="GJ672" s="20"/>
      <c r="GK672" s="20"/>
      <c r="GL672" s="20"/>
      <c r="GM672" s="20"/>
      <c r="GN672" s="20"/>
      <c r="GO672" s="20"/>
      <c r="GP672" s="20"/>
      <c r="GQ672" s="20"/>
      <c r="GR672" s="20"/>
      <c r="GS672" s="20"/>
      <c r="GT672" s="20"/>
      <c r="GU672" s="20"/>
      <c r="GV672" s="20"/>
      <c r="GW672" s="20"/>
      <c r="GX672" s="20"/>
      <c r="GY672" s="20"/>
      <c r="GZ672" s="20"/>
      <c r="HA672" s="20">
        <v>10443.800000000001</v>
      </c>
      <c r="HB672" s="20"/>
      <c r="HC672" s="20"/>
      <c r="HD672" s="20"/>
      <c r="HE672" s="20"/>
      <c r="HF672" s="20"/>
      <c r="HG672" s="20"/>
      <c r="HH672" s="20"/>
      <c r="HI672" s="20"/>
      <c r="HJ672" s="20"/>
      <c r="HK672" s="20"/>
      <c r="HL672" s="20"/>
      <c r="HM672" s="20"/>
      <c r="HN672" s="20"/>
      <c r="HO672" s="20"/>
      <c r="HP672" s="20"/>
      <c r="HQ672" s="20"/>
      <c r="HR672" s="20"/>
      <c r="HS672" s="20"/>
      <c r="HT672" s="20"/>
      <c r="HU672" s="20"/>
      <c r="HV672" s="20"/>
      <c r="HW672" s="20"/>
      <c r="HX672" s="20"/>
      <c r="HY672" s="20"/>
      <c r="HZ672" s="20"/>
      <c r="IA672" s="20"/>
      <c r="IB672" s="20"/>
      <c r="IC672" s="20"/>
      <c r="ID672" s="20"/>
      <c r="IE672" s="20"/>
      <c r="IF672" s="20"/>
      <c r="IG672" s="20"/>
      <c r="IH672" s="20"/>
      <c r="II672" s="20"/>
      <c r="IJ672" s="20"/>
      <c r="IK672" s="20"/>
      <c r="IL672" s="20"/>
      <c r="IM672" s="20"/>
      <c r="IN672" s="20"/>
      <c r="IO672" s="20"/>
      <c r="IP672" s="20"/>
      <c r="IQ672" s="20"/>
      <c r="IR672" s="20"/>
      <c r="IS672" s="20"/>
      <c r="IT672" s="20"/>
      <c r="IU672" s="20"/>
    </row>
    <row r="673" spans="1:255" x14ac:dyDescent="0.2">
      <c r="A673" s="70"/>
      <c r="B673" s="69"/>
      <c r="C673" s="69"/>
      <c r="D673" s="69"/>
      <c r="E673" s="69"/>
      <c r="F673" s="69"/>
      <c r="G673" s="69"/>
      <c r="H673" s="188"/>
      <c r="I673" s="189"/>
      <c r="J673" s="188"/>
      <c r="K673" s="190"/>
    </row>
    <row r="674" spans="1:255" ht="59.25" x14ac:dyDescent="0.2">
      <c r="A674" s="116">
        <v>30</v>
      </c>
      <c r="B674" s="123" t="s">
        <v>99</v>
      </c>
      <c r="C674" s="117" t="s">
        <v>640</v>
      </c>
      <c r="D674" s="118" t="s">
        <v>101</v>
      </c>
      <c r="E674" s="119">
        <v>0.18840000000000001</v>
      </c>
      <c r="F674" s="120">
        <v>1322.62</v>
      </c>
      <c r="G674" s="124" t="s">
        <v>6</v>
      </c>
      <c r="H674" s="120"/>
      <c r="I674" s="121">
        <v>397.98</v>
      </c>
      <c r="J674" s="97"/>
      <c r="K674" s="122">
        <v>12906</v>
      </c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  <c r="BG674" s="20"/>
      <c r="BH674" s="20"/>
      <c r="BI674" s="20"/>
      <c r="BJ674" s="20"/>
      <c r="BK674" s="20"/>
      <c r="BL674" s="20"/>
      <c r="BM674" s="20"/>
      <c r="BN674" s="20"/>
      <c r="BO674" s="20"/>
      <c r="BP674" s="20"/>
      <c r="BQ674" s="20"/>
      <c r="BR674" s="20"/>
      <c r="BS674" s="20"/>
      <c r="BT674" s="20"/>
      <c r="BU674" s="20"/>
      <c r="BV674" s="20"/>
      <c r="BW674" s="20"/>
      <c r="BX674" s="20"/>
      <c r="BY674" s="20"/>
      <c r="BZ674" s="20"/>
      <c r="CA674" s="20"/>
      <c r="CB674" s="20"/>
      <c r="CC674" s="20"/>
      <c r="CD674" s="20"/>
      <c r="CE674" s="20"/>
      <c r="CF674" s="20"/>
      <c r="CG674" s="20"/>
      <c r="CH674" s="20"/>
      <c r="CI674" s="20"/>
      <c r="CJ674" s="20"/>
      <c r="CK674" s="20"/>
      <c r="CL674" s="20"/>
      <c r="CM674" s="20"/>
      <c r="CN674" s="20"/>
      <c r="CO674" s="20"/>
      <c r="CP674" s="20"/>
      <c r="CQ674" s="20"/>
      <c r="CR674" s="20"/>
      <c r="CS674" s="20"/>
      <c r="CT674" s="20"/>
      <c r="CU674" s="20"/>
      <c r="CV674" s="20"/>
      <c r="CW674" s="20"/>
      <c r="CX674" s="20"/>
      <c r="CY674" s="20"/>
      <c r="CZ674" s="20"/>
      <c r="DA674" s="20"/>
      <c r="DB674" s="20"/>
      <c r="DC674" s="20"/>
      <c r="DD674" s="20"/>
      <c r="DE674" s="20"/>
      <c r="DF674" s="20"/>
      <c r="DG674" s="20"/>
      <c r="DH674" s="20"/>
      <c r="DI674" s="20"/>
      <c r="DJ674" s="20"/>
      <c r="DK674" s="20"/>
      <c r="DL674" s="20"/>
      <c r="DM674" s="20"/>
      <c r="DN674" s="20"/>
      <c r="DO674" s="20"/>
      <c r="DP674" s="20"/>
      <c r="DQ674" s="20"/>
      <c r="DR674" s="20"/>
      <c r="DS674" s="20"/>
      <c r="DT674" s="20"/>
      <c r="DU674" s="20"/>
      <c r="DV674" s="20"/>
      <c r="DW674" s="20"/>
      <c r="DX674" s="20"/>
      <c r="DY674" s="20"/>
      <c r="DZ674" s="20"/>
      <c r="EA674" s="20"/>
      <c r="EB674" s="20"/>
      <c r="EC674" s="20"/>
      <c r="ED674" s="20"/>
      <c r="EE674" s="20"/>
      <c r="EF674" s="20"/>
      <c r="EG674" s="20"/>
      <c r="EH674" s="20"/>
      <c r="EI674" s="20"/>
      <c r="EJ674" s="20"/>
      <c r="EK674" s="20"/>
      <c r="EL674" s="20"/>
      <c r="EM674" s="20"/>
      <c r="EN674" s="20"/>
      <c r="EO674" s="20"/>
      <c r="EP674" s="20"/>
      <c r="EQ674" s="20"/>
      <c r="ER674" s="20"/>
      <c r="ES674" s="20"/>
      <c r="ET674" s="20"/>
      <c r="EU674" s="20"/>
      <c r="EV674" s="20"/>
      <c r="EW674" s="20"/>
      <c r="EX674" s="20"/>
      <c r="EY674" s="20"/>
      <c r="EZ674" s="20"/>
      <c r="FA674" s="20"/>
      <c r="FB674" s="20"/>
      <c r="FC674" s="20"/>
      <c r="FD674" s="20"/>
      <c r="FE674" s="20"/>
      <c r="FF674" s="20"/>
      <c r="FG674" s="20"/>
      <c r="FH674" s="20"/>
      <c r="FI674" s="20"/>
      <c r="FJ674" s="20"/>
      <c r="FK674" s="20"/>
      <c r="FL674" s="20"/>
      <c r="FM674" s="20"/>
      <c r="FN674" s="20"/>
      <c r="FO674" s="20"/>
      <c r="FP674" s="20"/>
      <c r="FQ674" s="20"/>
      <c r="FR674" s="20"/>
      <c r="FS674" s="20"/>
      <c r="FT674" s="20"/>
      <c r="FU674" s="20"/>
      <c r="FV674" s="20"/>
      <c r="FW674" s="20"/>
      <c r="FX674" s="20"/>
      <c r="FY674" s="20"/>
      <c r="FZ674" s="20"/>
      <c r="GA674" s="20"/>
      <c r="GB674" s="20"/>
      <c r="GC674" s="20"/>
      <c r="GD674" s="20"/>
      <c r="GE674" s="20"/>
      <c r="GF674" s="20"/>
      <c r="GG674" s="20"/>
      <c r="GH674" s="20"/>
      <c r="GI674" s="20"/>
      <c r="GJ674" s="20"/>
      <c r="GK674" s="20"/>
      <c r="GL674" s="20"/>
      <c r="GM674" s="20"/>
      <c r="GN674" s="20"/>
      <c r="GO674" s="20"/>
      <c r="GP674" s="20"/>
      <c r="GQ674" s="20"/>
      <c r="GR674" s="20"/>
      <c r="GS674" s="20"/>
      <c r="GT674" s="20"/>
      <c r="GU674" s="20"/>
      <c r="GV674" s="20"/>
      <c r="GW674" s="20"/>
      <c r="GX674" s="20"/>
      <c r="GY674" s="20"/>
      <c r="GZ674" s="20"/>
      <c r="HA674" s="20"/>
      <c r="HB674" s="20"/>
      <c r="HC674" s="20"/>
      <c r="HD674" s="20"/>
      <c r="HE674" s="20"/>
      <c r="HF674" s="20"/>
      <c r="HG674" s="20"/>
      <c r="HH674" s="20"/>
      <c r="HI674" s="20"/>
      <c r="HJ674" s="20"/>
      <c r="HK674" s="20"/>
      <c r="HL674" s="20"/>
      <c r="HM674" s="20"/>
      <c r="HN674" s="20"/>
      <c r="HO674" s="20"/>
      <c r="HP674" s="20"/>
      <c r="HQ674" s="20"/>
      <c r="HR674" s="20"/>
      <c r="HS674" s="20"/>
      <c r="HT674" s="20"/>
      <c r="HU674" s="20"/>
      <c r="HV674" s="20"/>
      <c r="HW674" s="20"/>
      <c r="HX674" s="20"/>
      <c r="HY674" s="20"/>
      <c r="HZ674" s="20"/>
      <c r="IA674" s="20"/>
      <c r="IB674" s="20"/>
      <c r="IC674" s="20"/>
      <c r="ID674" s="20"/>
      <c r="IE674" s="20"/>
      <c r="IF674" s="20"/>
      <c r="IG674" s="20"/>
      <c r="IH674" s="20"/>
      <c r="II674" s="20"/>
      <c r="IJ674" s="20"/>
      <c r="IK674" s="20"/>
      <c r="IL674" s="20"/>
      <c r="IM674" s="20"/>
      <c r="IN674" s="20"/>
      <c r="IO674" s="20"/>
      <c r="IP674" s="20"/>
      <c r="IQ674" s="20"/>
      <c r="IR674" s="20"/>
      <c r="IS674" s="20"/>
      <c r="IT674" s="20"/>
      <c r="IU674" s="20"/>
    </row>
    <row r="675" spans="1:255" x14ac:dyDescent="0.2">
      <c r="A675" s="60"/>
      <c r="B675" s="61"/>
      <c r="C675" s="61" t="s">
        <v>609</v>
      </c>
      <c r="D675" s="62"/>
      <c r="E675" s="63"/>
      <c r="F675" s="64">
        <v>648.51</v>
      </c>
      <c r="G675" s="65" t="s">
        <v>78</v>
      </c>
      <c r="H675" s="64">
        <v>680.94</v>
      </c>
      <c r="I675" s="64">
        <v>128.29</v>
      </c>
      <c r="J675" s="66">
        <v>33.39</v>
      </c>
      <c r="K675" s="67">
        <v>4284</v>
      </c>
      <c r="O675" s="20"/>
      <c r="P675" s="20"/>
      <c r="Q675" s="20"/>
      <c r="R675" s="20"/>
      <c r="S675" s="20"/>
      <c r="T675" s="20">
        <v>128.29</v>
      </c>
      <c r="U675" s="20">
        <v>4284</v>
      </c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  <c r="BC675" s="20"/>
      <c r="BD675" s="20"/>
      <c r="BE675" s="20"/>
      <c r="BF675" s="20"/>
      <c r="BG675" s="20"/>
      <c r="BH675" s="20"/>
      <c r="BI675" s="20"/>
      <c r="BJ675" s="20"/>
      <c r="BK675" s="20"/>
      <c r="BL675" s="20"/>
      <c r="BM675" s="20"/>
      <c r="BN675" s="20"/>
      <c r="BO675" s="20"/>
      <c r="BP675" s="20"/>
      <c r="BQ675" s="20"/>
      <c r="BR675" s="20"/>
      <c r="BS675" s="20"/>
      <c r="BT675" s="20"/>
      <c r="BU675" s="20"/>
      <c r="BV675" s="20"/>
      <c r="BW675" s="20"/>
      <c r="BX675" s="20"/>
      <c r="BY675" s="20"/>
      <c r="BZ675" s="20"/>
      <c r="CA675" s="20"/>
      <c r="CB675" s="20"/>
      <c r="CC675" s="20"/>
      <c r="CD675" s="20"/>
      <c r="CE675" s="20"/>
      <c r="CF675" s="20"/>
      <c r="CG675" s="20"/>
      <c r="CH675" s="20"/>
      <c r="CI675" s="20"/>
      <c r="CJ675" s="20"/>
      <c r="CK675" s="20"/>
      <c r="CL675" s="20"/>
      <c r="CM675" s="20"/>
      <c r="CN675" s="20"/>
      <c r="CO675" s="20"/>
      <c r="CP675" s="20"/>
      <c r="CQ675" s="20"/>
      <c r="CR675" s="20"/>
      <c r="CS675" s="20"/>
      <c r="CT675" s="20"/>
      <c r="CU675" s="20"/>
      <c r="CV675" s="20">
        <v>1</v>
      </c>
      <c r="CW675" s="20"/>
      <c r="CX675" s="20"/>
      <c r="CY675" s="20"/>
      <c r="CZ675" s="20"/>
      <c r="DA675" s="20"/>
      <c r="DB675" s="20"/>
      <c r="DC675" s="20"/>
      <c r="DD675" s="20"/>
      <c r="DE675" s="20"/>
      <c r="DF675" s="20"/>
      <c r="DG675" s="20">
        <v>4284</v>
      </c>
      <c r="DH675" s="20">
        <v>1</v>
      </c>
      <c r="DI675" s="20"/>
      <c r="DJ675" s="20"/>
      <c r="DK675" s="20"/>
      <c r="DL675" s="20"/>
      <c r="DM675" s="20"/>
      <c r="DN675" s="20"/>
      <c r="DO675" s="20"/>
      <c r="DP675" s="20"/>
      <c r="DQ675" s="20">
        <v>128.29</v>
      </c>
      <c r="DR675" s="20"/>
      <c r="DS675" s="20">
        <v>4284</v>
      </c>
      <c r="DT675" s="20"/>
      <c r="DU675" s="20"/>
      <c r="DV675" s="20"/>
      <c r="DW675" s="20"/>
      <c r="DX675" s="20"/>
      <c r="DY675" s="20"/>
      <c r="DZ675" s="20"/>
      <c r="EA675" s="20"/>
      <c r="EB675" s="20"/>
      <c r="EC675" s="20"/>
      <c r="ED675" s="20"/>
      <c r="EE675" s="20"/>
      <c r="EF675" s="20"/>
      <c r="EG675" s="20"/>
      <c r="EH675" s="20"/>
      <c r="EI675" s="20"/>
      <c r="EJ675" s="20"/>
      <c r="EK675" s="20"/>
      <c r="EL675" s="20"/>
      <c r="EM675" s="20"/>
      <c r="EN675" s="20"/>
      <c r="EO675" s="20"/>
      <c r="EP675" s="20"/>
      <c r="EQ675" s="20"/>
      <c r="ER675" s="20"/>
      <c r="ES675" s="20"/>
      <c r="ET675" s="20"/>
      <c r="EU675" s="20"/>
      <c r="EV675" s="20"/>
      <c r="EW675" s="20"/>
      <c r="EX675" s="20"/>
      <c r="EY675" s="20"/>
      <c r="EZ675" s="20"/>
      <c r="FA675" s="20"/>
      <c r="FB675" s="20"/>
      <c r="FC675" s="20"/>
      <c r="FD675" s="20"/>
      <c r="FE675" s="20"/>
      <c r="FF675" s="20"/>
      <c r="FG675" s="20"/>
      <c r="FH675" s="20"/>
      <c r="FI675" s="20"/>
      <c r="FJ675" s="20"/>
      <c r="FK675" s="20"/>
      <c r="FL675" s="20"/>
      <c r="FM675" s="20"/>
      <c r="FN675" s="20"/>
      <c r="FO675" s="20"/>
      <c r="FP675" s="20"/>
      <c r="FQ675" s="20"/>
      <c r="FR675" s="20"/>
      <c r="FS675" s="20"/>
      <c r="FT675" s="20"/>
      <c r="FU675" s="20"/>
      <c r="FV675" s="20"/>
      <c r="FW675" s="20"/>
      <c r="FX675" s="20"/>
      <c r="FY675" s="20"/>
      <c r="FZ675" s="20"/>
      <c r="GA675" s="20"/>
      <c r="GB675" s="20"/>
      <c r="GC675" s="20"/>
      <c r="GD675" s="20"/>
      <c r="GE675" s="20"/>
      <c r="GF675" s="20"/>
      <c r="GG675" s="20"/>
      <c r="GH675" s="20"/>
      <c r="GI675" s="20"/>
      <c r="GJ675" s="20">
        <v>128.29</v>
      </c>
      <c r="GK675" s="20">
        <v>128.29</v>
      </c>
      <c r="GL675" s="20"/>
      <c r="GM675" s="20"/>
      <c r="GN675" s="20"/>
      <c r="GO675" s="20"/>
      <c r="GP675" s="20"/>
      <c r="GQ675" s="20"/>
      <c r="GR675" s="20"/>
      <c r="GS675" s="20"/>
      <c r="GT675" s="20"/>
      <c r="GU675" s="20"/>
      <c r="GV675" s="20"/>
      <c r="GW675" s="20"/>
      <c r="GX675" s="20"/>
      <c r="GY675" s="20"/>
      <c r="GZ675" s="20"/>
      <c r="HA675" s="20"/>
      <c r="HB675" s="20">
        <v>128.29</v>
      </c>
      <c r="HC675" s="20"/>
      <c r="HD675" s="20"/>
      <c r="HE675" s="20"/>
      <c r="HF675" s="20">
        <v>128.29</v>
      </c>
      <c r="HG675" s="20"/>
      <c r="HH675" s="20"/>
      <c r="HI675" s="20"/>
      <c r="HJ675" s="20"/>
      <c r="HK675" s="20"/>
      <c r="HL675" s="20">
        <v>128.29</v>
      </c>
      <c r="HM675" s="20"/>
      <c r="HN675" s="20">
        <v>128.29</v>
      </c>
      <c r="HO675" s="20"/>
      <c r="HP675" s="20"/>
      <c r="HQ675" s="20"/>
      <c r="HR675" s="20"/>
      <c r="HS675" s="20"/>
      <c r="HT675" s="20"/>
      <c r="HU675" s="20"/>
      <c r="HV675" s="20"/>
      <c r="HW675" s="20"/>
      <c r="HX675" s="20">
        <v>128.29</v>
      </c>
      <c r="HY675" s="20"/>
      <c r="HZ675" s="20"/>
      <c r="IA675" s="20"/>
      <c r="IB675" s="20"/>
      <c r="IC675" s="20"/>
      <c r="ID675" s="20"/>
      <c r="IE675" s="20"/>
      <c r="IF675" s="20"/>
      <c r="IG675" s="20"/>
      <c r="IH675" s="20"/>
      <c r="II675" s="20"/>
      <c r="IJ675" s="20"/>
      <c r="IK675" s="20"/>
      <c r="IL675" s="20"/>
      <c r="IM675" s="20"/>
      <c r="IN675" s="20"/>
      <c r="IO675" s="20"/>
      <c r="IP675" s="20"/>
      <c r="IQ675" s="20"/>
      <c r="IR675" s="20"/>
      <c r="IS675" s="20"/>
      <c r="IT675" s="20"/>
      <c r="IU675" s="20"/>
    </row>
    <row r="676" spans="1:255" x14ac:dyDescent="0.2">
      <c r="A676" s="71"/>
      <c r="B676" s="72"/>
      <c r="C676" s="72" t="s">
        <v>610</v>
      </c>
      <c r="D676" s="73"/>
      <c r="E676" s="74"/>
      <c r="F676" s="75">
        <v>96.35</v>
      </c>
      <c r="G676" s="76" t="s">
        <v>78</v>
      </c>
      <c r="H676" s="75">
        <v>101.17</v>
      </c>
      <c r="I676" s="75">
        <v>19.059999999999999</v>
      </c>
      <c r="J676" s="77">
        <v>13.26</v>
      </c>
      <c r="K676" s="78">
        <v>253</v>
      </c>
      <c r="O676" s="20"/>
      <c r="P676" s="20"/>
      <c r="Q676" s="20"/>
      <c r="R676" s="20"/>
      <c r="S676" s="20"/>
      <c r="T676" s="20">
        <v>19.059999999999999</v>
      </c>
      <c r="U676" s="20">
        <v>253</v>
      </c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  <c r="BC676" s="20"/>
      <c r="BD676" s="20"/>
      <c r="BE676" s="20"/>
      <c r="BF676" s="20"/>
      <c r="BG676" s="20"/>
      <c r="BH676" s="20"/>
      <c r="BI676" s="20"/>
      <c r="BJ676" s="20"/>
      <c r="BK676" s="20"/>
      <c r="BL676" s="20"/>
      <c r="BM676" s="20"/>
      <c r="BN676" s="20"/>
      <c r="BO676" s="20"/>
      <c r="BP676" s="20"/>
      <c r="BQ676" s="20"/>
      <c r="BR676" s="20"/>
      <c r="BS676" s="20"/>
      <c r="BT676" s="20"/>
      <c r="BU676" s="20"/>
      <c r="BV676" s="20"/>
      <c r="BW676" s="20"/>
      <c r="BX676" s="20"/>
      <c r="BY676" s="20"/>
      <c r="BZ676" s="20"/>
      <c r="CA676" s="20"/>
      <c r="CB676" s="20"/>
      <c r="CC676" s="20"/>
      <c r="CD676" s="20"/>
      <c r="CE676" s="20"/>
      <c r="CF676" s="20"/>
      <c r="CG676" s="20"/>
      <c r="CH676" s="20"/>
      <c r="CI676" s="20"/>
      <c r="CJ676" s="20"/>
      <c r="CK676" s="20"/>
      <c r="CL676" s="20"/>
      <c r="CM676" s="20"/>
      <c r="CN676" s="20"/>
      <c r="CO676" s="20"/>
      <c r="CP676" s="20"/>
      <c r="CQ676" s="20"/>
      <c r="CR676" s="20"/>
      <c r="CS676" s="20"/>
      <c r="CT676" s="20"/>
      <c r="CU676" s="20"/>
      <c r="CV676" s="20">
        <v>1</v>
      </c>
      <c r="CW676" s="20"/>
      <c r="CX676" s="20"/>
      <c r="CY676" s="20"/>
      <c r="CZ676" s="20"/>
      <c r="DA676" s="20"/>
      <c r="DB676" s="20"/>
      <c r="DC676" s="20"/>
      <c r="DD676" s="20"/>
      <c r="DE676" s="20"/>
      <c r="DF676" s="20"/>
      <c r="DG676" s="20"/>
      <c r="DH676" s="20"/>
      <c r="DI676" s="20"/>
      <c r="DJ676" s="20"/>
      <c r="DK676" s="20"/>
      <c r="DL676" s="20"/>
      <c r="DM676" s="20"/>
      <c r="DN676" s="20"/>
      <c r="DO676" s="20"/>
      <c r="DP676" s="20"/>
      <c r="DQ676" s="20">
        <v>19.059999999999999</v>
      </c>
      <c r="DR676" s="20"/>
      <c r="DS676" s="20">
        <v>253</v>
      </c>
      <c r="DT676" s="20"/>
      <c r="DU676" s="20"/>
      <c r="DV676" s="20"/>
      <c r="DW676" s="20"/>
      <c r="DX676" s="20"/>
      <c r="DY676" s="20"/>
      <c r="DZ676" s="20"/>
      <c r="EA676" s="20"/>
      <c r="EB676" s="20"/>
      <c r="EC676" s="20"/>
      <c r="ED676" s="20"/>
      <c r="EE676" s="20"/>
      <c r="EF676" s="20"/>
      <c r="EG676" s="20"/>
      <c r="EH676" s="20"/>
      <c r="EI676" s="20"/>
      <c r="EJ676" s="20"/>
      <c r="EK676" s="20"/>
      <c r="EL676" s="20"/>
      <c r="EM676" s="20"/>
      <c r="EN676" s="20"/>
      <c r="EO676" s="20"/>
      <c r="EP676" s="20"/>
      <c r="EQ676" s="20"/>
      <c r="ER676" s="20"/>
      <c r="ES676" s="20"/>
      <c r="ET676" s="20"/>
      <c r="EU676" s="20"/>
      <c r="EV676" s="20"/>
      <c r="EW676" s="20"/>
      <c r="EX676" s="20"/>
      <c r="EY676" s="20"/>
      <c r="EZ676" s="20"/>
      <c r="FA676" s="20"/>
      <c r="FB676" s="20"/>
      <c r="FC676" s="20"/>
      <c r="FD676" s="20"/>
      <c r="FE676" s="20"/>
      <c r="FF676" s="20"/>
      <c r="FG676" s="20"/>
      <c r="FH676" s="20"/>
      <c r="FI676" s="20"/>
      <c r="FJ676" s="20"/>
      <c r="FK676" s="20"/>
      <c r="FL676" s="20"/>
      <c r="FM676" s="20"/>
      <c r="FN676" s="20"/>
      <c r="FO676" s="20"/>
      <c r="FP676" s="20"/>
      <c r="FQ676" s="20"/>
      <c r="FR676" s="20"/>
      <c r="FS676" s="20"/>
      <c r="FT676" s="20"/>
      <c r="FU676" s="20"/>
      <c r="FV676" s="20"/>
      <c r="FW676" s="20"/>
      <c r="FX676" s="20"/>
      <c r="FY676" s="20"/>
      <c r="FZ676" s="20"/>
      <c r="GA676" s="20"/>
      <c r="GB676" s="20"/>
      <c r="GC676" s="20"/>
      <c r="GD676" s="20"/>
      <c r="GE676" s="20"/>
      <c r="GF676" s="20"/>
      <c r="GG676" s="20"/>
      <c r="GH676" s="20"/>
      <c r="GI676" s="20"/>
      <c r="GJ676" s="20">
        <v>19.059999999999999</v>
      </c>
      <c r="GK676" s="20"/>
      <c r="GL676" s="20">
        <v>19.059999999999999</v>
      </c>
      <c r="GM676" s="20"/>
      <c r="GN676" s="20"/>
      <c r="GO676" s="20"/>
      <c r="GP676" s="20"/>
      <c r="GQ676" s="20"/>
      <c r="GR676" s="20"/>
      <c r="GS676" s="20"/>
      <c r="GT676" s="20"/>
      <c r="GU676" s="20"/>
      <c r="GV676" s="20"/>
      <c r="GW676" s="20"/>
      <c r="GX676" s="20"/>
      <c r="GY676" s="20"/>
      <c r="GZ676" s="20"/>
      <c r="HA676" s="20"/>
      <c r="HB676" s="20">
        <v>19.059999999999999</v>
      </c>
      <c r="HC676" s="20"/>
      <c r="HD676" s="20"/>
      <c r="HE676" s="20"/>
      <c r="HF676" s="20">
        <v>19.059999999999999</v>
      </c>
      <c r="HG676" s="20"/>
      <c r="HH676" s="20"/>
      <c r="HI676" s="20"/>
      <c r="HJ676" s="20"/>
      <c r="HK676" s="20"/>
      <c r="HL676" s="20">
        <v>19.059999999999999</v>
      </c>
      <c r="HM676" s="20"/>
      <c r="HN676" s="20">
        <v>19.059999999999999</v>
      </c>
      <c r="HO676" s="20"/>
      <c r="HP676" s="20"/>
      <c r="HQ676" s="20"/>
      <c r="HR676" s="20"/>
      <c r="HS676" s="20"/>
      <c r="HT676" s="20"/>
      <c r="HU676" s="20"/>
      <c r="HV676" s="20"/>
      <c r="HW676" s="20"/>
      <c r="HX676" s="20"/>
      <c r="HY676" s="20"/>
      <c r="HZ676" s="20"/>
      <c r="IA676" s="20"/>
      <c r="IB676" s="20"/>
      <c r="IC676" s="20"/>
      <c r="ID676" s="20"/>
      <c r="IE676" s="20"/>
      <c r="IF676" s="20"/>
      <c r="IG676" s="20"/>
      <c r="IH676" s="20"/>
      <c r="II676" s="20"/>
      <c r="IJ676" s="20"/>
      <c r="IK676" s="20"/>
      <c r="IL676" s="20"/>
      <c r="IM676" s="20"/>
      <c r="IN676" s="20"/>
      <c r="IO676" s="20"/>
      <c r="IP676" s="20"/>
      <c r="IQ676" s="20"/>
      <c r="IR676" s="20"/>
      <c r="IS676" s="20"/>
      <c r="IT676" s="20"/>
      <c r="IU676" s="20"/>
    </row>
    <row r="677" spans="1:255" x14ac:dyDescent="0.2">
      <c r="A677" s="71"/>
      <c r="B677" s="72"/>
      <c r="C677" s="72" t="s">
        <v>611</v>
      </c>
      <c r="D677" s="73"/>
      <c r="E677" s="74"/>
      <c r="F677" s="75">
        <v>7.92</v>
      </c>
      <c r="G677" s="76" t="s">
        <v>78</v>
      </c>
      <c r="H677" s="75">
        <v>8.32</v>
      </c>
      <c r="I677" s="75">
        <v>1.57</v>
      </c>
      <c r="J677" s="77">
        <v>33.39</v>
      </c>
      <c r="K677" s="78">
        <v>52</v>
      </c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  <c r="BG677" s="20"/>
      <c r="BH677" s="20"/>
      <c r="BI677" s="20"/>
      <c r="BJ677" s="20"/>
      <c r="BK677" s="20"/>
      <c r="BL677" s="20"/>
      <c r="BM677" s="20"/>
      <c r="BN677" s="20"/>
      <c r="BO677" s="20"/>
      <c r="BP677" s="20"/>
      <c r="BQ677" s="20"/>
      <c r="BR677" s="20"/>
      <c r="BS677" s="20"/>
      <c r="BT677" s="20"/>
      <c r="BU677" s="20"/>
      <c r="BV677" s="20"/>
      <c r="BW677" s="20"/>
      <c r="BX677" s="20"/>
      <c r="BY677" s="20"/>
      <c r="BZ677" s="20"/>
      <c r="CA677" s="20"/>
      <c r="CB677" s="20"/>
      <c r="CC677" s="20"/>
      <c r="CD677" s="20"/>
      <c r="CE677" s="20"/>
      <c r="CF677" s="20"/>
      <c r="CG677" s="20"/>
      <c r="CH677" s="20"/>
      <c r="CI677" s="20"/>
      <c r="CJ677" s="20"/>
      <c r="CK677" s="20"/>
      <c r="CL677" s="20"/>
      <c r="CM677" s="20"/>
      <c r="CN677" s="20"/>
      <c r="CO677" s="20"/>
      <c r="CP677" s="20"/>
      <c r="CQ677" s="20"/>
      <c r="CR677" s="20"/>
      <c r="CS677" s="20"/>
      <c r="CT677" s="20"/>
      <c r="CU677" s="20"/>
      <c r="CV677" s="20"/>
      <c r="CW677" s="20"/>
      <c r="CX677" s="20"/>
      <c r="CY677" s="20"/>
      <c r="CZ677" s="20"/>
      <c r="DA677" s="20"/>
      <c r="DB677" s="20"/>
      <c r="DC677" s="20"/>
      <c r="DD677" s="20"/>
      <c r="DE677" s="20"/>
      <c r="DF677" s="20"/>
      <c r="DG677" s="20"/>
      <c r="DH677" s="20"/>
      <c r="DI677" s="20"/>
      <c r="DJ677" s="20"/>
      <c r="DK677" s="20"/>
      <c r="DL677" s="20"/>
      <c r="DM677" s="20"/>
      <c r="DN677" s="20"/>
      <c r="DO677" s="20"/>
      <c r="DP677" s="20"/>
      <c r="DQ677" s="20"/>
      <c r="DR677" s="20"/>
      <c r="DS677" s="20"/>
      <c r="DT677" s="20"/>
      <c r="DU677" s="20"/>
      <c r="DV677" s="20"/>
      <c r="DW677" s="20"/>
      <c r="DX677" s="20"/>
      <c r="DY677" s="20"/>
      <c r="DZ677" s="20"/>
      <c r="EA677" s="20"/>
      <c r="EB677" s="20"/>
      <c r="EC677" s="20"/>
      <c r="ED677" s="20"/>
      <c r="EE677" s="20"/>
      <c r="EF677" s="20"/>
      <c r="EG677" s="20"/>
      <c r="EH677" s="20"/>
      <c r="EI677" s="20"/>
      <c r="EJ677" s="20"/>
      <c r="EK677" s="20"/>
      <c r="EL677" s="20"/>
      <c r="EM677" s="20"/>
      <c r="EN677" s="20"/>
      <c r="EO677" s="20"/>
      <c r="EP677" s="20"/>
      <c r="EQ677" s="20"/>
      <c r="ER677" s="20"/>
      <c r="ES677" s="20"/>
      <c r="ET677" s="20"/>
      <c r="EU677" s="20"/>
      <c r="EV677" s="20"/>
      <c r="EW677" s="20"/>
      <c r="EX677" s="20"/>
      <c r="EY677" s="20"/>
      <c r="EZ677" s="20"/>
      <c r="FA677" s="20"/>
      <c r="FB677" s="20"/>
      <c r="FC677" s="20"/>
      <c r="FD677" s="20"/>
      <c r="FE677" s="20"/>
      <c r="FF677" s="20"/>
      <c r="FG677" s="20"/>
      <c r="FH677" s="20"/>
      <c r="FI677" s="20"/>
      <c r="FJ677" s="20"/>
      <c r="FK677" s="20"/>
      <c r="FL677" s="20"/>
      <c r="FM677" s="20"/>
      <c r="FN677" s="20"/>
      <c r="FO677" s="20"/>
      <c r="FP677" s="20"/>
      <c r="FQ677" s="20"/>
      <c r="FR677" s="20"/>
      <c r="FS677" s="20"/>
      <c r="FT677" s="20"/>
      <c r="FU677" s="20"/>
      <c r="FV677" s="20"/>
      <c r="FW677" s="20"/>
      <c r="FX677" s="20"/>
      <c r="FY677" s="20"/>
      <c r="FZ677" s="20"/>
      <c r="GA677" s="20"/>
      <c r="GB677" s="20"/>
      <c r="GC677" s="20"/>
      <c r="GD677" s="20"/>
      <c r="GE677" s="20"/>
      <c r="GF677" s="20"/>
      <c r="GG677" s="20"/>
      <c r="GH677" s="20"/>
      <c r="GI677" s="20"/>
      <c r="GJ677" s="20"/>
      <c r="GK677" s="20"/>
      <c r="GL677" s="20"/>
      <c r="GM677" s="20">
        <v>1.57</v>
      </c>
      <c r="GN677" s="20"/>
      <c r="GO677" s="20"/>
      <c r="GP677" s="20"/>
      <c r="GQ677" s="20"/>
      <c r="GR677" s="20"/>
      <c r="GS677" s="20"/>
      <c r="GT677" s="20"/>
      <c r="GU677" s="20"/>
      <c r="GV677" s="20"/>
      <c r="GW677" s="20"/>
      <c r="GX677" s="20"/>
      <c r="GY677" s="20"/>
      <c r="GZ677" s="20"/>
      <c r="HA677" s="20"/>
      <c r="HB677" s="20"/>
      <c r="HC677" s="20"/>
      <c r="HD677" s="20"/>
      <c r="HE677" s="20"/>
      <c r="HF677" s="20"/>
      <c r="HG677" s="20"/>
      <c r="HH677" s="20"/>
      <c r="HI677" s="20"/>
      <c r="HJ677" s="20"/>
      <c r="HK677" s="20"/>
      <c r="HL677" s="20"/>
      <c r="HM677" s="20"/>
      <c r="HN677" s="20"/>
      <c r="HO677" s="20"/>
      <c r="HP677" s="20"/>
      <c r="HQ677" s="20"/>
      <c r="HR677" s="20"/>
      <c r="HS677" s="20"/>
      <c r="HT677" s="20"/>
      <c r="HU677" s="20"/>
      <c r="HV677" s="20"/>
      <c r="HW677" s="20"/>
      <c r="HX677" s="20">
        <v>1.57</v>
      </c>
      <c r="HY677" s="20"/>
      <c r="HZ677" s="20"/>
      <c r="IA677" s="20"/>
      <c r="IB677" s="20"/>
      <c r="IC677" s="20"/>
      <c r="ID677" s="20"/>
      <c r="IE677" s="20"/>
      <c r="IF677" s="20"/>
      <c r="IG677" s="20"/>
      <c r="IH677" s="20"/>
      <c r="II677" s="20"/>
      <c r="IJ677" s="20"/>
      <c r="IK677" s="20"/>
      <c r="IL677" s="20"/>
      <c r="IM677" s="20"/>
      <c r="IN677" s="20"/>
      <c r="IO677" s="20"/>
      <c r="IP677" s="20"/>
      <c r="IQ677" s="20"/>
      <c r="IR677" s="20"/>
      <c r="IS677" s="20"/>
      <c r="IT677" s="20"/>
      <c r="IU677" s="20"/>
    </row>
    <row r="678" spans="1:255" x14ac:dyDescent="0.2">
      <c r="A678" s="71"/>
      <c r="B678" s="72"/>
      <c r="C678" s="72" t="s">
        <v>612</v>
      </c>
      <c r="D678" s="73"/>
      <c r="E678" s="74"/>
      <c r="F678" s="75">
        <v>577.76</v>
      </c>
      <c r="G678" s="76"/>
      <c r="H678" s="75">
        <v>577.76</v>
      </c>
      <c r="I678" s="75">
        <v>108.85</v>
      </c>
      <c r="J678" s="77">
        <v>9.11</v>
      </c>
      <c r="K678" s="78">
        <v>992</v>
      </c>
      <c r="O678" s="20"/>
      <c r="P678" s="20"/>
      <c r="Q678" s="20"/>
      <c r="R678" s="20"/>
      <c r="S678" s="20"/>
      <c r="T678" s="20">
        <v>108.85</v>
      </c>
      <c r="U678" s="20">
        <v>992</v>
      </c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  <c r="BC678" s="20"/>
      <c r="BD678" s="20"/>
      <c r="BE678" s="20"/>
      <c r="BF678" s="20"/>
      <c r="BG678" s="20"/>
      <c r="BH678" s="20"/>
      <c r="BI678" s="20"/>
      <c r="BJ678" s="20"/>
      <c r="BK678" s="20"/>
      <c r="BL678" s="20"/>
      <c r="BM678" s="20"/>
      <c r="BN678" s="20"/>
      <c r="BO678" s="20"/>
      <c r="BP678" s="20"/>
      <c r="BQ678" s="20"/>
      <c r="BR678" s="20"/>
      <c r="BS678" s="20"/>
      <c r="BT678" s="20"/>
      <c r="BU678" s="20"/>
      <c r="BV678" s="20"/>
      <c r="BW678" s="20"/>
      <c r="BX678" s="20"/>
      <c r="BY678" s="20"/>
      <c r="BZ678" s="20"/>
      <c r="CA678" s="20"/>
      <c r="CB678" s="20"/>
      <c r="CC678" s="20"/>
      <c r="CD678" s="20"/>
      <c r="CE678" s="20"/>
      <c r="CF678" s="20"/>
      <c r="CG678" s="20"/>
      <c r="CH678" s="20"/>
      <c r="CI678" s="20"/>
      <c r="CJ678" s="20"/>
      <c r="CK678" s="20"/>
      <c r="CL678" s="20"/>
      <c r="CM678" s="20"/>
      <c r="CN678" s="20"/>
      <c r="CO678" s="20"/>
      <c r="CP678" s="20"/>
      <c r="CQ678" s="20"/>
      <c r="CR678" s="20"/>
      <c r="CS678" s="20"/>
      <c r="CT678" s="20"/>
      <c r="CU678" s="20"/>
      <c r="CV678" s="20">
        <v>1</v>
      </c>
      <c r="CW678" s="20"/>
      <c r="CX678" s="20"/>
      <c r="CY678" s="20"/>
      <c r="CZ678" s="20"/>
      <c r="DA678" s="20"/>
      <c r="DB678" s="20"/>
      <c r="DC678" s="20"/>
      <c r="DD678" s="20"/>
      <c r="DE678" s="20"/>
      <c r="DF678" s="20"/>
      <c r="DG678" s="20"/>
      <c r="DH678" s="20"/>
      <c r="DI678" s="20"/>
      <c r="DJ678" s="20"/>
      <c r="DK678" s="20">
        <v>108.85</v>
      </c>
      <c r="DL678" s="20"/>
      <c r="DM678" s="20">
        <v>992</v>
      </c>
      <c r="DN678" s="20"/>
      <c r="DO678" s="20"/>
      <c r="DP678" s="20"/>
      <c r="DQ678" s="20"/>
      <c r="DR678" s="20"/>
      <c r="DS678" s="20"/>
      <c r="DT678" s="20"/>
      <c r="DU678" s="20"/>
      <c r="DV678" s="20"/>
      <c r="DW678" s="20"/>
      <c r="DX678" s="20"/>
      <c r="DY678" s="20"/>
      <c r="DZ678" s="20"/>
      <c r="EA678" s="20"/>
      <c r="EB678" s="20"/>
      <c r="EC678" s="20"/>
      <c r="ED678" s="20"/>
      <c r="EE678" s="20"/>
      <c r="EF678" s="20"/>
      <c r="EG678" s="20"/>
      <c r="EH678" s="20"/>
      <c r="EI678" s="20"/>
      <c r="EJ678" s="20"/>
      <c r="EK678" s="20"/>
      <c r="EL678" s="20"/>
      <c r="EM678" s="20"/>
      <c r="EN678" s="20"/>
      <c r="EO678" s="20"/>
      <c r="EP678" s="20"/>
      <c r="EQ678" s="20"/>
      <c r="ER678" s="20"/>
      <c r="ES678" s="20"/>
      <c r="ET678" s="20"/>
      <c r="EU678" s="20"/>
      <c r="EV678" s="20"/>
      <c r="EW678" s="20"/>
      <c r="EX678" s="20"/>
      <c r="EY678" s="20"/>
      <c r="EZ678" s="20"/>
      <c r="FA678" s="20"/>
      <c r="FB678" s="20"/>
      <c r="FC678" s="20"/>
      <c r="FD678" s="20"/>
      <c r="FE678" s="20"/>
      <c r="FF678" s="20"/>
      <c r="FG678" s="20"/>
      <c r="FH678" s="20"/>
      <c r="FI678" s="20"/>
      <c r="FJ678" s="20"/>
      <c r="FK678" s="20"/>
      <c r="FL678" s="20"/>
      <c r="FM678" s="20"/>
      <c r="FN678" s="20"/>
      <c r="FO678" s="20"/>
      <c r="FP678" s="20"/>
      <c r="FQ678" s="20"/>
      <c r="FR678" s="20"/>
      <c r="FS678" s="20"/>
      <c r="FT678" s="20"/>
      <c r="FU678" s="20"/>
      <c r="FV678" s="20"/>
      <c r="FW678" s="20"/>
      <c r="FX678" s="20"/>
      <c r="FY678" s="20"/>
      <c r="FZ678" s="20"/>
      <c r="GA678" s="20"/>
      <c r="GB678" s="20"/>
      <c r="GC678" s="20"/>
      <c r="GD678" s="20"/>
      <c r="GE678" s="20"/>
      <c r="GF678" s="20"/>
      <c r="GG678" s="20"/>
      <c r="GH678" s="20"/>
      <c r="GI678" s="20"/>
      <c r="GJ678" s="20">
        <v>108.85</v>
      </c>
      <c r="GK678" s="20"/>
      <c r="GL678" s="20"/>
      <c r="GM678" s="20"/>
      <c r="GN678" s="20">
        <v>108.85</v>
      </c>
      <c r="GO678" s="20"/>
      <c r="GP678" s="20">
        <v>108.85</v>
      </c>
      <c r="GQ678" s="20">
        <v>108.85</v>
      </c>
      <c r="GR678" s="20"/>
      <c r="GS678" s="20">
        <v>108.85</v>
      </c>
      <c r="GT678" s="20"/>
      <c r="GU678" s="20"/>
      <c r="GV678" s="20"/>
      <c r="GW678" s="20">
        <v>0</v>
      </c>
      <c r="GX678" s="20">
        <v>0</v>
      </c>
      <c r="GY678" s="20"/>
      <c r="GZ678" s="20"/>
      <c r="HA678" s="20"/>
      <c r="HB678" s="20">
        <v>108.85</v>
      </c>
      <c r="HC678" s="20"/>
      <c r="HD678" s="20"/>
      <c r="HE678" s="20"/>
      <c r="HF678" s="20">
        <v>108.85</v>
      </c>
      <c r="HG678" s="20"/>
      <c r="HH678" s="20"/>
      <c r="HI678" s="20"/>
      <c r="HJ678" s="20"/>
      <c r="HK678" s="20"/>
      <c r="HL678" s="20">
        <v>108.85</v>
      </c>
      <c r="HM678" s="20"/>
      <c r="HN678" s="20">
        <v>108.85</v>
      </c>
      <c r="HO678" s="20"/>
      <c r="HP678" s="20"/>
      <c r="HQ678" s="20"/>
      <c r="HR678" s="20"/>
      <c r="HS678" s="20"/>
      <c r="HT678" s="20"/>
      <c r="HU678" s="20"/>
      <c r="HV678" s="20"/>
      <c r="HW678" s="20"/>
      <c r="HX678" s="20"/>
      <c r="HY678" s="20"/>
      <c r="HZ678" s="20"/>
      <c r="IA678" s="20"/>
      <c r="IB678" s="20"/>
      <c r="IC678" s="20"/>
      <c r="ID678" s="20"/>
      <c r="IE678" s="20"/>
      <c r="IF678" s="20"/>
      <c r="IG678" s="20"/>
      <c r="IH678" s="20"/>
      <c r="II678" s="20"/>
      <c r="IJ678" s="20"/>
      <c r="IK678" s="20"/>
      <c r="IL678" s="20"/>
      <c r="IM678" s="20"/>
      <c r="IN678" s="20"/>
      <c r="IO678" s="20"/>
      <c r="IP678" s="20"/>
      <c r="IQ678" s="20"/>
      <c r="IR678" s="20"/>
      <c r="IS678" s="20"/>
      <c r="IT678" s="20"/>
      <c r="IU678" s="20"/>
    </row>
    <row r="679" spans="1:255" x14ac:dyDescent="0.2">
      <c r="A679" s="79"/>
      <c r="B679" s="80"/>
      <c r="C679" s="80" t="s">
        <v>613</v>
      </c>
      <c r="D679" s="81"/>
      <c r="E679" s="82">
        <v>121</v>
      </c>
      <c r="F679" s="83" t="s">
        <v>614</v>
      </c>
      <c r="G679" s="84"/>
      <c r="H679" s="85">
        <v>834</v>
      </c>
      <c r="I679" s="85">
        <v>157.13</v>
      </c>
      <c r="J679" s="87">
        <v>1.21</v>
      </c>
      <c r="K679" s="86">
        <v>5247</v>
      </c>
      <c r="O679" s="20"/>
      <c r="P679" s="20"/>
      <c r="Q679" s="20"/>
      <c r="R679" s="20"/>
      <c r="S679" s="20"/>
      <c r="T679" s="20">
        <v>157.13</v>
      </c>
      <c r="U679" s="20">
        <v>5247</v>
      </c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  <c r="BG679" s="20"/>
      <c r="BH679" s="20"/>
      <c r="BI679" s="20"/>
      <c r="BJ679" s="20"/>
      <c r="BK679" s="20"/>
      <c r="BL679" s="20"/>
      <c r="BM679" s="20"/>
      <c r="BN679" s="20"/>
      <c r="BO679" s="20"/>
      <c r="BP679" s="20"/>
      <c r="BQ679" s="20"/>
      <c r="BR679" s="20"/>
      <c r="BS679" s="20"/>
      <c r="BT679" s="20"/>
      <c r="BU679" s="20"/>
      <c r="BV679" s="20"/>
      <c r="BW679" s="20"/>
      <c r="BX679" s="20"/>
      <c r="BY679" s="20"/>
      <c r="BZ679" s="20"/>
      <c r="CA679" s="20"/>
      <c r="CB679" s="20"/>
      <c r="CC679" s="20"/>
      <c r="CD679" s="20"/>
      <c r="CE679" s="20"/>
      <c r="CF679" s="20"/>
      <c r="CG679" s="20"/>
      <c r="CH679" s="20"/>
      <c r="CI679" s="20"/>
      <c r="CJ679" s="20"/>
      <c r="CK679" s="20"/>
      <c r="CL679" s="20"/>
      <c r="CM679" s="20"/>
      <c r="CN679" s="20"/>
      <c r="CO679" s="20"/>
      <c r="CP679" s="20"/>
      <c r="CQ679" s="20"/>
      <c r="CR679" s="20"/>
      <c r="CS679" s="20"/>
      <c r="CT679" s="20"/>
      <c r="CU679" s="20"/>
      <c r="CV679" s="20">
        <v>1</v>
      </c>
      <c r="CW679" s="20"/>
      <c r="CX679" s="20"/>
      <c r="CY679" s="20"/>
      <c r="CZ679" s="20"/>
      <c r="DA679" s="20"/>
      <c r="DB679" s="20"/>
      <c r="DC679" s="20"/>
      <c r="DD679" s="20"/>
      <c r="DE679" s="20"/>
      <c r="DF679" s="20"/>
      <c r="DG679" s="20"/>
      <c r="DH679" s="20"/>
      <c r="DI679" s="20"/>
      <c r="DJ679" s="20"/>
      <c r="DK679" s="20"/>
      <c r="DL679" s="20"/>
      <c r="DM679" s="20"/>
      <c r="DN679" s="20"/>
      <c r="DO679" s="20"/>
      <c r="DP679" s="20"/>
      <c r="DQ679" s="20">
        <v>157.13</v>
      </c>
      <c r="DR679" s="20"/>
      <c r="DS679" s="20">
        <v>5247</v>
      </c>
      <c r="DT679" s="20"/>
      <c r="DU679" s="20"/>
      <c r="DV679" s="20"/>
      <c r="DW679" s="20"/>
      <c r="DX679" s="20"/>
      <c r="DY679" s="20"/>
      <c r="DZ679" s="20"/>
      <c r="EA679" s="20"/>
      <c r="EB679" s="20"/>
      <c r="EC679" s="20"/>
      <c r="ED679" s="20"/>
      <c r="EE679" s="20"/>
      <c r="EF679" s="20"/>
      <c r="EG679" s="20"/>
      <c r="EH679" s="20"/>
      <c r="EI679" s="20"/>
      <c r="EJ679" s="20"/>
      <c r="EK679" s="20"/>
      <c r="EL679" s="20"/>
      <c r="EM679" s="20"/>
      <c r="EN679" s="20"/>
      <c r="EO679" s="20"/>
      <c r="EP679" s="20"/>
      <c r="EQ679" s="20"/>
      <c r="ER679" s="20"/>
      <c r="ES679" s="20"/>
      <c r="ET679" s="20"/>
      <c r="EU679" s="20"/>
      <c r="EV679" s="20"/>
      <c r="EW679" s="20"/>
      <c r="EX679" s="20"/>
      <c r="EY679" s="20"/>
      <c r="EZ679" s="20"/>
      <c r="FA679" s="20"/>
      <c r="FB679" s="20"/>
      <c r="FC679" s="20"/>
      <c r="FD679" s="20"/>
      <c r="FE679" s="20"/>
      <c r="FF679" s="20"/>
      <c r="FG679" s="20"/>
      <c r="FH679" s="20"/>
      <c r="FI679" s="20"/>
      <c r="FJ679" s="20"/>
      <c r="FK679" s="20"/>
      <c r="FL679" s="20"/>
      <c r="FM679" s="20"/>
      <c r="FN679" s="20"/>
      <c r="FO679" s="20"/>
      <c r="FP679" s="20"/>
      <c r="FQ679" s="20"/>
      <c r="FR679" s="20"/>
      <c r="FS679" s="20"/>
      <c r="FT679" s="20"/>
      <c r="FU679" s="20"/>
      <c r="FV679" s="20"/>
      <c r="FW679" s="20"/>
      <c r="FX679" s="20"/>
      <c r="FY679" s="20"/>
      <c r="FZ679" s="20"/>
      <c r="GA679" s="20"/>
      <c r="GB679" s="20"/>
      <c r="GC679" s="20"/>
      <c r="GD679" s="20"/>
      <c r="GE679" s="20"/>
      <c r="GF679" s="20"/>
      <c r="GG679" s="20"/>
      <c r="GH679" s="20"/>
      <c r="GI679" s="20"/>
      <c r="GJ679" s="20"/>
      <c r="GK679" s="20"/>
      <c r="GL679" s="20"/>
      <c r="GM679" s="20"/>
      <c r="GN679" s="20"/>
      <c r="GO679" s="20"/>
      <c r="GP679" s="20"/>
      <c r="GQ679" s="20"/>
      <c r="GR679" s="20"/>
      <c r="GS679" s="20"/>
      <c r="GT679" s="20"/>
      <c r="GU679" s="20"/>
      <c r="GV679" s="20"/>
      <c r="GW679" s="20"/>
      <c r="GX679" s="20"/>
      <c r="GY679" s="20">
        <v>157.13</v>
      </c>
      <c r="GZ679" s="20"/>
      <c r="HA679" s="20"/>
      <c r="HB679" s="20">
        <v>157.13</v>
      </c>
      <c r="HC679" s="20"/>
      <c r="HD679" s="20"/>
      <c r="HE679" s="20"/>
      <c r="HF679" s="20">
        <v>157.13</v>
      </c>
      <c r="HG679" s="20"/>
      <c r="HH679" s="20"/>
      <c r="HI679" s="20"/>
      <c r="HJ679" s="20"/>
      <c r="HK679" s="20"/>
      <c r="HL679" s="20">
        <v>157.13</v>
      </c>
      <c r="HM679" s="20"/>
      <c r="HN679" s="20">
        <v>157.13</v>
      </c>
      <c r="HO679" s="20"/>
      <c r="HP679" s="20"/>
      <c r="HQ679" s="20"/>
      <c r="HR679" s="20"/>
      <c r="HS679" s="20"/>
      <c r="HT679" s="20"/>
      <c r="HU679" s="20"/>
      <c r="HV679" s="20"/>
      <c r="HW679" s="20"/>
      <c r="HX679" s="20"/>
      <c r="HY679" s="20"/>
      <c r="HZ679" s="20"/>
      <c r="IA679" s="20"/>
      <c r="IB679" s="20"/>
      <c r="IC679" s="20"/>
      <c r="ID679" s="20"/>
      <c r="IE679" s="20"/>
      <c r="IF679" s="20"/>
      <c r="IG679" s="20"/>
      <c r="IH679" s="20"/>
      <c r="II679" s="20"/>
      <c r="IJ679" s="20"/>
      <c r="IK679" s="20"/>
      <c r="IL679" s="20"/>
      <c r="IM679" s="20"/>
      <c r="IN679" s="20"/>
      <c r="IO679" s="20"/>
      <c r="IP679" s="20"/>
      <c r="IQ679" s="20"/>
      <c r="IR679" s="20"/>
      <c r="IS679" s="20"/>
      <c r="IT679" s="20"/>
      <c r="IU679" s="20"/>
    </row>
    <row r="680" spans="1:255" x14ac:dyDescent="0.2">
      <c r="A680" s="79"/>
      <c r="B680" s="80"/>
      <c r="C680" s="80" t="s">
        <v>615</v>
      </c>
      <c r="D680" s="81"/>
      <c r="E680" s="82">
        <v>72</v>
      </c>
      <c r="F680" s="83" t="s">
        <v>614</v>
      </c>
      <c r="G680" s="84"/>
      <c r="H680" s="85">
        <v>496.27</v>
      </c>
      <c r="I680" s="85">
        <v>93.5</v>
      </c>
      <c r="J680" s="87">
        <v>0.72</v>
      </c>
      <c r="K680" s="86">
        <v>3122</v>
      </c>
      <c r="O680" s="20"/>
      <c r="P680" s="20"/>
      <c r="Q680" s="20"/>
      <c r="R680" s="20"/>
      <c r="S680" s="20"/>
      <c r="T680" s="20">
        <v>93.5</v>
      </c>
      <c r="U680" s="20">
        <v>3122</v>
      </c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  <c r="BG680" s="20"/>
      <c r="BH680" s="20"/>
      <c r="BI680" s="20"/>
      <c r="BJ680" s="20"/>
      <c r="BK680" s="20"/>
      <c r="BL680" s="20"/>
      <c r="BM680" s="20"/>
      <c r="BN680" s="20"/>
      <c r="BO680" s="20"/>
      <c r="BP680" s="20"/>
      <c r="BQ680" s="20"/>
      <c r="BR680" s="20"/>
      <c r="BS680" s="20"/>
      <c r="BT680" s="20"/>
      <c r="BU680" s="20"/>
      <c r="BV680" s="20"/>
      <c r="BW680" s="20"/>
      <c r="BX680" s="20"/>
      <c r="BY680" s="20"/>
      <c r="BZ680" s="20"/>
      <c r="CA680" s="20"/>
      <c r="CB680" s="20"/>
      <c r="CC680" s="20"/>
      <c r="CD680" s="20"/>
      <c r="CE680" s="20"/>
      <c r="CF680" s="20"/>
      <c r="CG680" s="20"/>
      <c r="CH680" s="20"/>
      <c r="CI680" s="20"/>
      <c r="CJ680" s="20"/>
      <c r="CK680" s="20"/>
      <c r="CL680" s="20"/>
      <c r="CM680" s="20"/>
      <c r="CN680" s="20"/>
      <c r="CO680" s="20"/>
      <c r="CP680" s="20"/>
      <c r="CQ680" s="20"/>
      <c r="CR680" s="20"/>
      <c r="CS680" s="20"/>
      <c r="CT680" s="20"/>
      <c r="CU680" s="20"/>
      <c r="CV680" s="20">
        <v>1</v>
      </c>
      <c r="CW680" s="20"/>
      <c r="CX680" s="20"/>
      <c r="CY680" s="20"/>
      <c r="CZ680" s="20"/>
      <c r="DA680" s="20"/>
      <c r="DB680" s="20"/>
      <c r="DC680" s="20"/>
      <c r="DD680" s="20"/>
      <c r="DE680" s="20"/>
      <c r="DF680" s="20"/>
      <c r="DG680" s="20"/>
      <c r="DH680" s="20"/>
      <c r="DI680" s="20"/>
      <c r="DJ680" s="20"/>
      <c r="DK680" s="20"/>
      <c r="DL680" s="20"/>
      <c r="DM680" s="20"/>
      <c r="DN680" s="20"/>
      <c r="DO680" s="20"/>
      <c r="DP680" s="20"/>
      <c r="DQ680" s="20">
        <v>93.5</v>
      </c>
      <c r="DR680" s="20"/>
      <c r="DS680" s="20">
        <v>3122</v>
      </c>
      <c r="DT680" s="20"/>
      <c r="DU680" s="20"/>
      <c r="DV680" s="20"/>
      <c r="DW680" s="20"/>
      <c r="DX680" s="20"/>
      <c r="DY680" s="20"/>
      <c r="DZ680" s="20"/>
      <c r="EA680" s="20"/>
      <c r="EB680" s="20"/>
      <c r="EC680" s="20"/>
      <c r="ED680" s="20"/>
      <c r="EE680" s="20"/>
      <c r="EF680" s="20"/>
      <c r="EG680" s="20"/>
      <c r="EH680" s="20"/>
      <c r="EI680" s="20"/>
      <c r="EJ680" s="20"/>
      <c r="EK680" s="20"/>
      <c r="EL680" s="20"/>
      <c r="EM680" s="20"/>
      <c r="EN680" s="20"/>
      <c r="EO680" s="20"/>
      <c r="EP680" s="20"/>
      <c r="EQ680" s="20"/>
      <c r="ER680" s="20"/>
      <c r="ES680" s="20"/>
      <c r="ET680" s="20"/>
      <c r="EU680" s="20"/>
      <c r="EV680" s="20"/>
      <c r="EW680" s="20"/>
      <c r="EX680" s="20"/>
      <c r="EY680" s="20"/>
      <c r="EZ680" s="20"/>
      <c r="FA680" s="20"/>
      <c r="FB680" s="20"/>
      <c r="FC680" s="20"/>
      <c r="FD680" s="20"/>
      <c r="FE680" s="20"/>
      <c r="FF680" s="20"/>
      <c r="FG680" s="20"/>
      <c r="FH680" s="20"/>
      <c r="FI680" s="20"/>
      <c r="FJ680" s="20"/>
      <c r="FK680" s="20"/>
      <c r="FL680" s="20"/>
      <c r="FM680" s="20"/>
      <c r="FN680" s="20"/>
      <c r="FO680" s="20"/>
      <c r="FP680" s="20"/>
      <c r="FQ680" s="20"/>
      <c r="FR680" s="20"/>
      <c r="FS680" s="20"/>
      <c r="FT680" s="20"/>
      <c r="FU680" s="20"/>
      <c r="FV680" s="20"/>
      <c r="FW680" s="20"/>
      <c r="FX680" s="20"/>
      <c r="FY680" s="20"/>
      <c r="FZ680" s="20"/>
      <c r="GA680" s="20"/>
      <c r="GB680" s="20"/>
      <c r="GC680" s="20"/>
      <c r="GD680" s="20"/>
      <c r="GE680" s="20"/>
      <c r="GF680" s="20"/>
      <c r="GG680" s="20"/>
      <c r="GH680" s="20"/>
      <c r="GI680" s="20"/>
      <c r="GJ680" s="20"/>
      <c r="GK680" s="20"/>
      <c r="GL680" s="20"/>
      <c r="GM680" s="20"/>
      <c r="GN680" s="20"/>
      <c r="GO680" s="20"/>
      <c r="GP680" s="20"/>
      <c r="GQ680" s="20"/>
      <c r="GR680" s="20"/>
      <c r="GS680" s="20"/>
      <c r="GT680" s="20"/>
      <c r="GU680" s="20"/>
      <c r="GV680" s="20"/>
      <c r="GW680" s="20"/>
      <c r="GX680" s="20"/>
      <c r="GY680" s="20"/>
      <c r="GZ680" s="20">
        <v>93.5</v>
      </c>
      <c r="HA680" s="20"/>
      <c r="HB680" s="20">
        <v>93.5</v>
      </c>
      <c r="HC680" s="20"/>
      <c r="HD680" s="20"/>
      <c r="HE680" s="20"/>
      <c r="HF680" s="20">
        <v>93.5</v>
      </c>
      <c r="HG680" s="20"/>
      <c r="HH680" s="20"/>
      <c r="HI680" s="20"/>
      <c r="HJ680" s="20"/>
      <c r="HK680" s="20"/>
      <c r="HL680" s="20">
        <v>93.5</v>
      </c>
      <c r="HM680" s="20"/>
      <c r="HN680" s="20">
        <v>93.5</v>
      </c>
      <c r="HO680" s="20"/>
      <c r="HP680" s="20"/>
      <c r="HQ680" s="20"/>
      <c r="HR680" s="20"/>
      <c r="HS680" s="20"/>
      <c r="HT680" s="20"/>
      <c r="HU680" s="20"/>
      <c r="HV680" s="20"/>
      <c r="HW680" s="20"/>
      <c r="HX680" s="20"/>
      <c r="HY680" s="20"/>
      <c r="HZ680" s="20"/>
      <c r="IA680" s="20"/>
      <c r="IB680" s="20"/>
      <c r="IC680" s="20"/>
      <c r="ID680" s="20"/>
      <c r="IE680" s="20"/>
      <c r="IF680" s="20"/>
      <c r="IG680" s="20"/>
      <c r="IH680" s="20"/>
      <c r="II680" s="20"/>
      <c r="IJ680" s="20"/>
      <c r="IK680" s="20"/>
      <c r="IL680" s="20"/>
      <c r="IM680" s="20"/>
      <c r="IN680" s="20"/>
      <c r="IO680" s="20"/>
      <c r="IP680" s="20"/>
      <c r="IQ680" s="20"/>
      <c r="IR680" s="20"/>
      <c r="IS680" s="20"/>
      <c r="IT680" s="20"/>
      <c r="IU680" s="20"/>
    </row>
    <row r="681" spans="1:255" x14ac:dyDescent="0.2">
      <c r="A681" s="71"/>
      <c r="B681" s="72"/>
      <c r="C681" s="72" t="s">
        <v>616</v>
      </c>
      <c r="D681" s="73" t="s">
        <v>617</v>
      </c>
      <c r="E681" s="74">
        <v>74.2</v>
      </c>
      <c r="F681" s="75"/>
      <c r="G681" s="76" t="s">
        <v>78</v>
      </c>
      <c r="H681" s="75">
        <v>77.91</v>
      </c>
      <c r="I681" s="88">
        <v>14.678243999999999</v>
      </c>
      <c r="J681" s="77"/>
      <c r="K681" s="78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20"/>
      <c r="BH681" s="20"/>
      <c r="BI681" s="20"/>
      <c r="BJ681" s="20"/>
      <c r="BK681" s="20"/>
      <c r="BL681" s="20"/>
      <c r="BM681" s="20"/>
      <c r="BN681" s="20"/>
      <c r="BO681" s="20"/>
      <c r="BP681" s="20"/>
      <c r="BQ681" s="20"/>
      <c r="BR681" s="20"/>
      <c r="BS681" s="20"/>
      <c r="BT681" s="20"/>
      <c r="BU681" s="20"/>
      <c r="BV681" s="20"/>
      <c r="BW681" s="20"/>
      <c r="BX681" s="20"/>
      <c r="BY681" s="20"/>
      <c r="BZ681" s="20"/>
      <c r="CA681" s="20"/>
      <c r="CB681" s="20"/>
      <c r="CC681" s="20"/>
      <c r="CD681" s="20"/>
      <c r="CE681" s="20"/>
      <c r="CF681" s="20"/>
      <c r="CG681" s="20"/>
      <c r="CH681" s="20"/>
      <c r="CI681" s="20"/>
      <c r="CJ681" s="20"/>
      <c r="CK681" s="20"/>
      <c r="CL681" s="20"/>
      <c r="CM681" s="20"/>
      <c r="CN681" s="20"/>
      <c r="CO681" s="20"/>
      <c r="CP681" s="20"/>
      <c r="CQ681" s="20"/>
      <c r="CR681" s="20"/>
      <c r="CS681" s="20"/>
      <c r="CT681" s="20"/>
      <c r="CU681" s="20"/>
      <c r="CV681" s="20"/>
      <c r="CW681" s="20"/>
      <c r="CX681" s="20"/>
      <c r="CY681" s="20"/>
      <c r="CZ681" s="20"/>
      <c r="DA681" s="20"/>
      <c r="DB681" s="20"/>
      <c r="DC681" s="20"/>
      <c r="DD681" s="20"/>
      <c r="DE681" s="20"/>
      <c r="DF681" s="20"/>
      <c r="DG681" s="20"/>
      <c r="DH681" s="20"/>
      <c r="DI681" s="20"/>
      <c r="DJ681" s="20"/>
      <c r="DK681" s="20"/>
      <c r="DL681" s="20"/>
      <c r="DM681" s="20"/>
      <c r="DN681" s="20"/>
      <c r="DO681" s="20"/>
      <c r="DP681" s="20"/>
      <c r="DQ681" s="20"/>
      <c r="DR681" s="20"/>
      <c r="DS681" s="20"/>
      <c r="DT681" s="20"/>
      <c r="DU681" s="20"/>
      <c r="DV681" s="20"/>
      <c r="DW681" s="20"/>
      <c r="DX681" s="20"/>
      <c r="DY681" s="20"/>
      <c r="DZ681" s="20"/>
      <c r="EA681" s="20"/>
      <c r="EB681" s="20"/>
      <c r="EC681" s="20"/>
      <c r="ED681" s="20"/>
      <c r="EE681" s="20"/>
      <c r="EF681" s="20"/>
      <c r="EG681" s="20"/>
      <c r="EH681" s="20"/>
      <c r="EI681" s="20"/>
      <c r="EJ681" s="20"/>
      <c r="EK681" s="20"/>
      <c r="EL681" s="20"/>
      <c r="EM681" s="20"/>
      <c r="EN681" s="20"/>
      <c r="EO681" s="20"/>
      <c r="EP681" s="20"/>
      <c r="EQ681" s="20"/>
      <c r="ER681" s="20"/>
      <c r="ES681" s="20"/>
      <c r="ET681" s="20"/>
      <c r="EU681" s="20"/>
      <c r="EV681" s="20"/>
      <c r="EW681" s="20"/>
      <c r="EX681" s="20"/>
      <c r="EY681" s="20"/>
      <c r="EZ681" s="20"/>
      <c r="FA681" s="20"/>
      <c r="FB681" s="20"/>
      <c r="FC681" s="20"/>
      <c r="FD681" s="20"/>
      <c r="FE681" s="20"/>
      <c r="FF681" s="20"/>
      <c r="FG681" s="20"/>
      <c r="FH681" s="20"/>
      <c r="FI681" s="20"/>
      <c r="FJ681" s="20"/>
      <c r="FK681" s="20"/>
      <c r="FL681" s="20"/>
      <c r="FM681" s="20"/>
      <c r="FN681" s="20"/>
      <c r="FO681" s="20"/>
      <c r="FP681" s="20"/>
      <c r="FQ681" s="20"/>
      <c r="FR681" s="20"/>
      <c r="FS681" s="20"/>
      <c r="FT681" s="20"/>
      <c r="FU681" s="20"/>
      <c r="FV681" s="20"/>
      <c r="FW681" s="20"/>
      <c r="FX681" s="20"/>
      <c r="FY681" s="20"/>
      <c r="FZ681" s="20"/>
      <c r="GA681" s="20"/>
      <c r="GB681" s="20"/>
      <c r="GC681" s="20"/>
      <c r="GD681" s="20"/>
      <c r="GE681" s="20"/>
      <c r="GF681" s="20"/>
      <c r="GG681" s="20"/>
      <c r="GH681" s="20"/>
      <c r="GI681" s="20"/>
      <c r="GJ681" s="20"/>
      <c r="GK681" s="20"/>
      <c r="GL681" s="20"/>
      <c r="GM681" s="20"/>
      <c r="GN681" s="20"/>
      <c r="GO681" s="20"/>
      <c r="GP681" s="20"/>
      <c r="GQ681" s="20"/>
      <c r="GR681" s="20"/>
      <c r="GS681" s="20"/>
      <c r="GT681" s="20"/>
      <c r="GU681" s="20"/>
      <c r="GV681" s="20"/>
      <c r="GW681" s="20"/>
      <c r="GX681" s="20"/>
      <c r="GY681" s="20"/>
      <c r="GZ681" s="20"/>
      <c r="HA681" s="20"/>
      <c r="HB681" s="20"/>
      <c r="HC681" s="20"/>
      <c r="HD681" s="20"/>
      <c r="HE681" s="20"/>
      <c r="HF681" s="20"/>
      <c r="HG681" s="20"/>
      <c r="HH681" s="20"/>
      <c r="HI681" s="20"/>
      <c r="HJ681" s="20"/>
      <c r="HK681" s="20"/>
      <c r="HL681" s="20"/>
      <c r="HM681" s="20"/>
      <c r="HN681" s="20"/>
      <c r="HO681" s="20"/>
      <c r="HP681" s="20"/>
      <c r="HQ681" s="20"/>
      <c r="HR681" s="20"/>
      <c r="HS681" s="20"/>
      <c r="HT681" s="20"/>
      <c r="HU681" s="20"/>
      <c r="HV681" s="20"/>
      <c r="HW681" s="20"/>
      <c r="HX681" s="20"/>
      <c r="HY681" s="20"/>
      <c r="HZ681" s="20"/>
      <c r="IA681" s="20"/>
      <c r="IB681" s="20"/>
      <c r="IC681" s="20"/>
      <c r="ID681" s="20"/>
      <c r="IE681" s="20"/>
      <c r="IF681" s="20"/>
      <c r="IG681" s="20"/>
      <c r="IH681" s="20"/>
      <c r="II681" s="20"/>
      <c r="IJ681" s="20"/>
      <c r="IK681" s="20"/>
      <c r="IL681" s="20"/>
      <c r="IM681" s="20"/>
      <c r="IN681" s="20"/>
      <c r="IO681" s="20"/>
      <c r="IP681" s="20"/>
      <c r="IQ681" s="20"/>
      <c r="IR681" s="20"/>
      <c r="IS681" s="20"/>
      <c r="IT681" s="20"/>
      <c r="IU681" s="20"/>
    </row>
    <row r="682" spans="1:255" ht="24" x14ac:dyDescent="0.2">
      <c r="A682" s="125" t="s">
        <v>303</v>
      </c>
      <c r="B682" s="131" t="s">
        <v>35</v>
      </c>
      <c r="C682" s="126" t="s">
        <v>272</v>
      </c>
      <c r="D682" s="127" t="s">
        <v>52</v>
      </c>
      <c r="E682" s="128">
        <v>18.84</v>
      </c>
      <c r="F682" s="100">
        <v>1248.0899999999999</v>
      </c>
      <c r="G682" s="96"/>
      <c r="H682" s="100">
        <v>1248.0899999999999</v>
      </c>
      <c r="I682" s="129">
        <v>2581.12</v>
      </c>
      <c r="J682" s="97">
        <v>9.11</v>
      </c>
      <c r="K682" s="130">
        <v>23514</v>
      </c>
      <c r="L682" s="20"/>
      <c r="M682" s="20"/>
      <c r="N682" s="20"/>
      <c r="O682" s="20"/>
      <c r="P682" s="20"/>
      <c r="Q682" s="20"/>
      <c r="R682" s="20"/>
      <c r="S682" s="20"/>
      <c r="T682" s="20">
        <v>2581.12</v>
      </c>
      <c r="U682" s="20">
        <v>23514</v>
      </c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  <c r="BG682" s="20"/>
      <c r="BH682" s="20"/>
      <c r="BI682" s="20"/>
      <c r="BJ682" s="20"/>
      <c r="BK682" s="20"/>
      <c r="BL682" s="20"/>
      <c r="BM682" s="20"/>
      <c r="BN682" s="20"/>
      <c r="BO682" s="20"/>
      <c r="BP682" s="20"/>
      <c r="BQ682" s="20"/>
      <c r="BR682" s="20"/>
      <c r="BS682" s="20"/>
      <c r="BT682" s="20"/>
      <c r="BU682" s="20"/>
      <c r="BV682" s="20"/>
      <c r="BW682" s="20"/>
      <c r="BX682" s="20"/>
      <c r="BY682" s="20"/>
      <c r="BZ682" s="20"/>
      <c r="CA682" s="20"/>
      <c r="CB682" s="20"/>
      <c r="CC682" s="20"/>
      <c r="CD682" s="20"/>
      <c r="CE682" s="20"/>
      <c r="CF682" s="20"/>
      <c r="CG682" s="20"/>
      <c r="CH682" s="20"/>
      <c r="CI682" s="20"/>
      <c r="CJ682" s="20"/>
      <c r="CK682" s="20"/>
      <c r="CL682" s="20"/>
      <c r="CM682" s="20"/>
      <c r="CN682" s="20"/>
      <c r="CO682" s="20"/>
      <c r="CP682" s="20"/>
      <c r="CQ682" s="20"/>
      <c r="CR682" s="20"/>
      <c r="CS682" s="20"/>
      <c r="CT682" s="20"/>
      <c r="CU682" s="20"/>
      <c r="CV682" s="20">
        <v>1</v>
      </c>
      <c r="CW682" s="20"/>
      <c r="CX682" s="20"/>
      <c r="CY682" s="20"/>
      <c r="CZ682" s="20"/>
      <c r="DA682" s="20"/>
      <c r="DB682" s="20"/>
      <c r="DC682" s="20"/>
      <c r="DD682" s="20"/>
      <c r="DE682" s="20">
        <v>23514</v>
      </c>
      <c r="DF682" s="20"/>
      <c r="DG682" s="20"/>
      <c r="DH682" s="20"/>
      <c r="DI682" s="20"/>
      <c r="DJ682" s="20"/>
      <c r="DK682" s="20">
        <v>2581.12</v>
      </c>
      <c r="DL682" s="20"/>
      <c r="DM682" s="20">
        <v>23514</v>
      </c>
      <c r="DN682" s="20"/>
      <c r="DO682" s="20"/>
      <c r="DP682" s="20"/>
      <c r="DQ682" s="20"/>
      <c r="DR682" s="20"/>
      <c r="DS682" s="20"/>
      <c r="DT682" s="20"/>
      <c r="DU682" s="20"/>
      <c r="DV682" s="20"/>
      <c r="DW682" s="20"/>
      <c r="DX682" s="20"/>
      <c r="DY682" s="20"/>
      <c r="DZ682" s="20"/>
      <c r="EA682" s="20"/>
      <c r="EB682" s="20"/>
      <c r="EC682" s="20"/>
      <c r="ED682" s="20"/>
      <c r="EE682" s="20"/>
      <c r="EF682" s="20"/>
      <c r="EG682" s="20"/>
      <c r="EH682" s="20"/>
      <c r="EI682" s="20"/>
      <c r="EJ682" s="20"/>
      <c r="EK682" s="20"/>
      <c r="EL682" s="20"/>
      <c r="EM682" s="20"/>
      <c r="EN682" s="20"/>
      <c r="EO682" s="20"/>
      <c r="EP682" s="20"/>
      <c r="EQ682" s="20"/>
      <c r="ER682" s="20"/>
      <c r="ES682" s="20"/>
      <c r="ET682" s="20"/>
      <c r="EU682" s="20"/>
      <c r="EV682" s="20"/>
      <c r="EW682" s="20"/>
      <c r="EX682" s="20"/>
      <c r="EY682" s="20"/>
      <c r="EZ682" s="20"/>
      <c r="FA682" s="20"/>
      <c r="FB682" s="20"/>
      <c r="FC682" s="20"/>
      <c r="FD682" s="20"/>
      <c r="FE682" s="20"/>
      <c r="FF682" s="20"/>
      <c r="FG682" s="20"/>
      <c r="FH682" s="20"/>
      <c r="FI682" s="20"/>
      <c r="FJ682" s="20"/>
      <c r="FK682" s="20"/>
      <c r="FL682" s="20"/>
      <c r="FM682" s="20"/>
      <c r="FN682" s="20"/>
      <c r="FO682" s="20"/>
      <c r="FP682" s="20"/>
      <c r="FQ682" s="20"/>
      <c r="FR682" s="20"/>
      <c r="FS682" s="20"/>
      <c r="FT682" s="20"/>
      <c r="FU682" s="20"/>
      <c r="FV682" s="20"/>
      <c r="FW682" s="20"/>
      <c r="FX682" s="20"/>
      <c r="FY682" s="20"/>
      <c r="FZ682" s="20"/>
      <c r="GA682" s="20"/>
      <c r="GB682" s="20"/>
      <c r="GC682" s="20"/>
      <c r="GD682" s="20"/>
      <c r="GE682" s="20"/>
      <c r="GF682" s="20"/>
      <c r="GG682" s="20"/>
      <c r="GH682" s="20"/>
      <c r="GI682" s="20"/>
      <c r="GJ682" s="20">
        <v>2581.12</v>
      </c>
      <c r="GK682" s="20"/>
      <c r="GL682" s="20"/>
      <c r="GM682" s="20"/>
      <c r="GN682" s="20">
        <v>2581.12</v>
      </c>
      <c r="GO682" s="20"/>
      <c r="GP682" s="20">
        <v>2581.12</v>
      </c>
      <c r="GQ682" s="20">
        <v>2581.12</v>
      </c>
      <c r="GR682" s="20"/>
      <c r="GS682" s="20">
        <v>2581.12</v>
      </c>
      <c r="GT682" s="20"/>
      <c r="GU682" s="20"/>
      <c r="GV682" s="20"/>
      <c r="GW682" s="20"/>
      <c r="GX682" s="20"/>
      <c r="GY682" s="20"/>
      <c r="GZ682" s="20"/>
      <c r="HA682" s="20"/>
      <c r="HB682" s="20">
        <v>2581.12</v>
      </c>
      <c r="HC682" s="20"/>
      <c r="HD682" s="20"/>
      <c r="HE682" s="20"/>
      <c r="HF682" s="20">
        <v>2581.12</v>
      </c>
      <c r="HG682" s="20"/>
      <c r="HH682" s="20"/>
      <c r="HI682" s="20"/>
      <c r="HJ682" s="20"/>
      <c r="HK682" s="20"/>
      <c r="HL682" s="20">
        <v>2581.12</v>
      </c>
      <c r="HM682" s="20"/>
      <c r="HN682" s="20">
        <v>2581.12</v>
      </c>
      <c r="HO682" s="20"/>
      <c r="HP682" s="20"/>
      <c r="HQ682" s="20"/>
      <c r="HR682" s="20"/>
      <c r="HS682" s="20"/>
      <c r="HT682" s="20"/>
      <c r="HU682" s="20"/>
      <c r="HV682" s="20"/>
      <c r="HW682" s="20"/>
      <c r="HX682" s="20"/>
      <c r="HY682" s="20">
        <v>2581.12</v>
      </c>
      <c r="HZ682" s="20"/>
      <c r="IA682" s="20"/>
      <c r="IB682" s="20"/>
      <c r="IC682" s="20"/>
      <c r="ID682" s="20"/>
      <c r="IE682" s="20"/>
      <c r="IF682" s="20"/>
      <c r="IG682" s="20"/>
      <c r="IH682" s="20"/>
      <c r="II682" s="20"/>
      <c r="IJ682" s="20"/>
      <c r="IK682" s="20"/>
      <c r="IL682" s="20"/>
      <c r="IM682" s="20"/>
      <c r="IN682" s="20"/>
      <c r="IO682" s="20"/>
      <c r="IP682" s="20"/>
      <c r="IQ682" s="20"/>
      <c r="IR682" s="20"/>
      <c r="IS682" s="20"/>
      <c r="IT682" s="20"/>
      <c r="IU682" s="20"/>
    </row>
    <row r="683" spans="1:255" x14ac:dyDescent="0.2">
      <c r="A683" s="58"/>
      <c r="B683" s="101" t="s">
        <v>619</v>
      </c>
      <c r="C683" s="101" t="s">
        <v>726</v>
      </c>
      <c r="D683" s="57"/>
      <c r="E683" s="57"/>
      <c r="F683" s="57"/>
      <c r="G683" s="57"/>
      <c r="H683" s="57"/>
      <c r="I683" s="57"/>
      <c r="J683" s="57"/>
      <c r="K683" s="59"/>
    </row>
    <row r="684" spans="1:255" ht="24" x14ac:dyDescent="0.2">
      <c r="A684" s="125" t="s">
        <v>304</v>
      </c>
      <c r="B684" s="131" t="s">
        <v>111</v>
      </c>
      <c r="C684" s="126" t="s">
        <v>112</v>
      </c>
      <c r="D684" s="127" t="s">
        <v>52</v>
      </c>
      <c r="E684" s="128">
        <v>3</v>
      </c>
      <c r="F684" s="129">
        <v>34.200000000000003</v>
      </c>
      <c r="G684" s="96"/>
      <c r="H684" s="129">
        <v>34.200000000000003</v>
      </c>
      <c r="I684" s="129">
        <v>102.6</v>
      </c>
      <c r="J684" s="97">
        <v>9.11</v>
      </c>
      <c r="K684" s="130">
        <v>935</v>
      </c>
      <c r="L684" s="20"/>
      <c r="M684" s="20"/>
      <c r="N684" s="20"/>
      <c r="O684" s="20"/>
      <c r="P684" s="20"/>
      <c r="Q684" s="20"/>
      <c r="R684" s="20"/>
      <c r="S684" s="20"/>
      <c r="T684" s="20">
        <v>102.6</v>
      </c>
      <c r="U684" s="20">
        <v>935</v>
      </c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  <c r="BG684" s="20"/>
      <c r="BH684" s="20"/>
      <c r="BI684" s="20"/>
      <c r="BJ684" s="20"/>
      <c r="BK684" s="20"/>
      <c r="BL684" s="20"/>
      <c r="BM684" s="20"/>
      <c r="BN684" s="20"/>
      <c r="BO684" s="20"/>
      <c r="BP684" s="20"/>
      <c r="BQ684" s="20"/>
      <c r="BR684" s="20"/>
      <c r="BS684" s="20"/>
      <c r="BT684" s="20"/>
      <c r="BU684" s="20"/>
      <c r="BV684" s="20"/>
      <c r="BW684" s="20"/>
      <c r="BX684" s="20"/>
      <c r="BY684" s="20"/>
      <c r="BZ684" s="20"/>
      <c r="CA684" s="20"/>
      <c r="CB684" s="20"/>
      <c r="CC684" s="20"/>
      <c r="CD684" s="20"/>
      <c r="CE684" s="20"/>
      <c r="CF684" s="20"/>
      <c r="CG684" s="20"/>
      <c r="CH684" s="20"/>
      <c r="CI684" s="20"/>
      <c r="CJ684" s="20"/>
      <c r="CK684" s="20"/>
      <c r="CL684" s="20"/>
      <c r="CM684" s="20"/>
      <c r="CN684" s="20"/>
      <c r="CO684" s="20"/>
      <c r="CP684" s="20"/>
      <c r="CQ684" s="20"/>
      <c r="CR684" s="20"/>
      <c r="CS684" s="20"/>
      <c r="CT684" s="20"/>
      <c r="CU684" s="20"/>
      <c r="CV684" s="20">
        <v>1</v>
      </c>
      <c r="CW684" s="20"/>
      <c r="CX684" s="20"/>
      <c r="CY684" s="20"/>
      <c r="CZ684" s="20"/>
      <c r="DA684" s="20"/>
      <c r="DB684" s="20"/>
      <c r="DC684" s="20"/>
      <c r="DD684" s="20"/>
      <c r="DE684" s="20"/>
      <c r="DF684" s="20"/>
      <c r="DG684" s="20"/>
      <c r="DH684" s="20"/>
      <c r="DI684" s="20"/>
      <c r="DJ684" s="20"/>
      <c r="DK684" s="20">
        <v>102.6</v>
      </c>
      <c r="DL684" s="20"/>
      <c r="DM684" s="20">
        <v>935</v>
      </c>
      <c r="DN684" s="20"/>
      <c r="DO684" s="20"/>
      <c r="DP684" s="20"/>
      <c r="DQ684" s="20"/>
      <c r="DR684" s="20"/>
      <c r="DS684" s="20"/>
      <c r="DT684" s="20"/>
      <c r="DU684" s="20"/>
      <c r="DV684" s="20"/>
      <c r="DW684" s="20"/>
      <c r="DX684" s="20"/>
      <c r="DY684" s="20"/>
      <c r="DZ684" s="20"/>
      <c r="EA684" s="20"/>
      <c r="EB684" s="20"/>
      <c r="EC684" s="20"/>
      <c r="ED684" s="20"/>
      <c r="EE684" s="20"/>
      <c r="EF684" s="20"/>
      <c r="EG684" s="20"/>
      <c r="EH684" s="20"/>
      <c r="EI684" s="20"/>
      <c r="EJ684" s="20"/>
      <c r="EK684" s="20"/>
      <c r="EL684" s="20"/>
      <c r="EM684" s="20"/>
      <c r="EN684" s="20"/>
      <c r="EO684" s="20"/>
      <c r="EP684" s="20"/>
      <c r="EQ684" s="20"/>
      <c r="ER684" s="20"/>
      <c r="ES684" s="20"/>
      <c r="ET684" s="20"/>
      <c r="EU684" s="20"/>
      <c r="EV684" s="20"/>
      <c r="EW684" s="20"/>
      <c r="EX684" s="20"/>
      <c r="EY684" s="20"/>
      <c r="EZ684" s="20"/>
      <c r="FA684" s="20"/>
      <c r="FB684" s="20"/>
      <c r="FC684" s="20"/>
      <c r="FD684" s="20"/>
      <c r="FE684" s="20"/>
      <c r="FF684" s="20"/>
      <c r="FG684" s="20"/>
      <c r="FH684" s="20"/>
      <c r="FI684" s="20"/>
      <c r="FJ684" s="20"/>
      <c r="FK684" s="20"/>
      <c r="FL684" s="20"/>
      <c r="FM684" s="20"/>
      <c r="FN684" s="20"/>
      <c r="FO684" s="20"/>
      <c r="FP684" s="20"/>
      <c r="FQ684" s="20"/>
      <c r="FR684" s="20"/>
      <c r="FS684" s="20"/>
      <c r="FT684" s="20"/>
      <c r="FU684" s="20"/>
      <c r="FV684" s="20"/>
      <c r="FW684" s="20"/>
      <c r="FX684" s="20"/>
      <c r="FY684" s="20"/>
      <c r="FZ684" s="20"/>
      <c r="GA684" s="20"/>
      <c r="GB684" s="20"/>
      <c r="GC684" s="20"/>
      <c r="GD684" s="20"/>
      <c r="GE684" s="20"/>
      <c r="GF684" s="20"/>
      <c r="GG684" s="20"/>
      <c r="GH684" s="20"/>
      <c r="GI684" s="20"/>
      <c r="GJ684" s="20">
        <v>102.6</v>
      </c>
      <c r="GK684" s="20"/>
      <c r="GL684" s="20"/>
      <c r="GM684" s="20"/>
      <c r="GN684" s="20">
        <v>102.6</v>
      </c>
      <c r="GO684" s="20"/>
      <c r="GP684" s="20">
        <v>102.6</v>
      </c>
      <c r="GQ684" s="20">
        <v>102.6</v>
      </c>
      <c r="GR684" s="20"/>
      <c r="GS684" s="20">
        <v>102.6</v>
      </c>
      <c r="GT684" s="20"/>
      <c r="GU684" s="20"/>
      <c r="GV684" s="20"/>
      <c r="GW684" s="20"/>
      <c r="GX684" s="20"/>
      <c r="GY684" s="20"/>
      <c r="GZ684" s="20"/>
      <c r="HA684" s="20"/>
      <c r="HB684" s="20">
        <v>102.6</v>
      </c>
      <c r="HC684" s="20"/>
      <c r="HD684" s="20"/>
      <c r="HE684" s="20"/>
      <c r="HF684" s="20">
        <v>102.6</v>
      </c>
      <c r="HG684" s="20"/>
      <c r="HH684" s="20"/>
      <c r="HI684" s="20"/>
      <c r="HJ684" s="20"/>
      <c r="HK684" s="20"/>
      <c r="HL684" s="20">
        <v>102.6</v>
      </c>
      <c r="HM684" s="20"/>
      <c r="HN684" s="20">
        <v>102.6</v>
      </c>
      <c r="HO684" s="20"/>
      <c r="HP684" s="20"/>
      <c r="HQ684" s="20"/>
      <c r="HR684" s="20"/>
      <c r="HS684" s="20"/>
      <c r="HT684" s="20"/>
      <c r="HU684" s="20"/>
      <c r="HV684" s="20"/>
      <c r="HW684" s="20"/>
      <c r="HX684" s="20"/>
      <c r="HY684" s="20"/>
      <c r="HZ684" s="20"/>
      <c r="IA684" s="20"/>
      <c r="IB684" s="20"/>
      <c r="IC684" s="20"/>
      <c r="ID684" s="20"/>
      <c r="IE684" s="20"/>
      <c r="IF684" s="20"/>
      <c r="IG684" s="20"/>
      <c r="IH684" s="20"/>
      <c r="II684" s="20"/>
      <c r="IJ684" s="20"/>
      <c r="IK684" s="20"/>
      <c r="IL684" s="20"/>
      <c r="IM684" s="20"/>
      <c r="IN684" s="20"/>
      <c r="IO684" s="20"/>
      <c r="IP684" s="20"/>
      <c r="IQ684" s="20"/>
      <c r="IR684" s="20"/>
      <c r="IS684" s="20"/>
      <c r="IT684" s="20"/>
      <c r="IU684" s="20"/>
    </row>
    <row r="685" spans="1:255" ht="13.5" thickBot="1" x14ac:dyDescent="0.25">
      <c r="A685" s="140"/>
      <c r="B685" s="141"/>
      <c r="C685" s="141" t="s">
        <v>632</v>
      </c>
      <c r="D685" s="141"/>
      <c r="E685" s="141"/>
      <c r="F685" s="141"/>
      <c r="G685" s="141"/>
      <c r="H685" s="191">
        <v>2792.5699999999997</v>
      </c>
      <c r="I685" s="192"/>
      <c r="J685" s="191">
        <v>25441</v>
      </c>
      <c r="K685" s="193"/>
      <c r="L685" s="132"/>
      <c r="M685" s="132"/>
      <c r="N685" s="132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  <c r="BG685" s="20"/>
      <c r="BH685" s="20"/>
      <c r="BI685" s="20"/>
      <c r="BJ685" s="20"/>
      <c r="BK685" s="20"/>
      <c r="BL685" s="20"/>
      <c r="BM685" s="20"/>
      <c r="BN685" s="20"/>
      <c r="BO685" s="20"/>
      <c r="BP685" s="20"/>
      <c r="BQ685" s="20"/>
      <c r="BR685" s="20"/>
      <c r="BS685" s="20"/>
      <c r="BT685" s="20"/>
      <c r="BU685" s="20"/>
      <c r="BV685" s="20"/>
      <c r="BW685" s="20"/>
      <c r="BX685" s="20"/>
      <c r="BY685" s="20"/>
      <c r="BZ685" s="20"/>
      <c r="CA685" s="20"/>
      <c r="CB685" s="20"/>
      <c r="CC685" s="20"/>
      <c r="CD685" s="20"/>
      <c r="CE685" s="20"/>
      <c r="CF685" s="20"/>
      <c r="CG685" s="20"/>
      <c r="CH685" s="20"/>
      <c r="CI685" s="20"/>
      <c r="CJ685" s="20"/>
      <c r="CK685" s="20"/>
      <c r="CL685" s="20"/>
      <c r="CM685" s="20"/>
      <c r="CN685" s="20"/>
      <c r="CO685" s="20"/>
      <c r="CP685" s="20"/>
      <c r="CQ685" s="20"/>
      <c r="CR685" s="20"/>
      <c r="CS685" s="20"/>
      <c r="CT685" s="20"/>
      <c r="CU685" s="20"/>
      <c r="CV685" s="20"/>
      <c r="CW685" s="20"/>
      <c r="CX685" s="20"/>
      <c r="CY685" s="20"/>
      <c r="CZ685" s="20"/>
      <c r="DA685" s="20"/>
      <c r="DB685" s="20"/>
      <c r="DC685" s="20"/>
      <c r="DD685" s="20"/>
      <c r="DE685" s="20"/>
      <c r="DF685" s="20"/>
      <c r="DG685" s="20"/>
      <c r="DH685" s="20"/>
      <c r="DI685" s="20"/>
      <c r="DJ685" s="20"/>
      <c r="DK685" s="20"/>
      <c r="DL685" s="20"/>
      <c r="DM685" s="20"/>
      <c r="DN685" s="20"/>
      <c r="DO685" s="20"/>
      <c r="DP685" s="20"/>
      <c r="DQ685" s="20"/>
      <c r="DR685" s="20"/>
      <c r="DS685" s="20"/>
      <c r="DT685" s="20"/>
      <c r="DU685" s="20"/>
      <c r="DV685" s="20"/>
      <c r="DW685" s="20"/>
      <c r="DX685" s="20"/>
      <c r="DY685" s="20"/>
      <c r="DZ685" s="20"/>
      <c r="EA685" s="20"/>
      <c r="EB685" s="20"/>
      <c r="EC685" s="20"/>
      <c r="ED685" s="20"/>
      <c r="EE685" s="20"/>
      <c r="EF685" s="20"/>
      <c r="EG685" s="20"/>
      <c r="EH685" s="20"/>
      <c r="EI685" s="20"/>
      <c r="EJ685" s="20"/>
      <c r="EK685" s="20"/>
      <c r="EL685" s="20"/>
      <c r="EM685" s="20"/>
      <c r="EN685" s="20"/>
      <c r="EO685" s="20"/>
      <c r="EP685" s="20"/>
      <c r="EQ685" s="20"/>
      <c r="ER685" s="20"/>
      <c r="ES685" s="20"/>
      <c r="ET685" s="20"/>
      <c r="EU685" s="20"/>
      <c r="EV685" s="20"/>
      <c r="EW685" s="20"/>
      <c r="EX685" s="20"/>
      <c r="EY685" s="20"/>
      <c r="EZ685" s="20"/>
      <c r="FA685" s="20"/>
      <c r="FB685" s="20"/>
      <c r="FC685" s="20"/>
      <c r="FD685" s="20"/>
      <c r="FE685" s="20"/>
      <c r="FF685" s="20"/>
      <c r="FG685" s="20"/>
      <c r="FH685" s="20"/>
      <c r="FI685" s="20"/>
      <c r="FJ685" s="20"/>
      <c r="FK685" s="20"/>
      <c r="FL685" s="20"/>
      <c r="FM685" s="20"/>
      <c r="FN685" s="20"/>
      <c r="FO685" s="20"/>
      <c r="FP685" s="20"/>
      <c r="FQ685" s="20"/>
      <c r="FR685" s="20"/>
      <c r="FS685" s="20"/>
      <c r="FT685" s="20"/>
      <c r="FU685" s="20"/>
      <c r="FV685" s="20"/>
      <c r="FW685" s="20"/>
      <c r="FX685" s="20"/>
      <c r="FY685" s="20"/>
      <c r="FZ685" s="20"/>
      <c r="GA685" s="20"/>
      <c r="GB685" s="20"/>
      <c r="GC685" s="20"/>
      <c r="GD685" s="20"/>
      <c r="GE685" s="20"/>
      <c r="GF685" s="20"/>
      <c r="GG685" s="20"/>
      <c r="GH685" s="20"/>
      <c r="GI685" s="20"/>
      <c r="GJ685" s="20"/>
      <c r="GK685" s="20"/>
      <c r="GL685" s="20"/>
      <c r="GM685" s="20"/>
      <c r="GN685" s="20"/>
      <c r="GO685" s="20"/>
      <c r="GP685" s="20"/>
      <c r="GQ685" s="20"/>
      <c r="GR685" s="20"/>
      <c r="GS685" s="20"/>
      <c r="GT685" s="20"/>
      <c r="GU685" s="20"/>
      <c r="GV685" s="20"/>
      <c r="GW685" s="20"/>
      <c r="GX685" s="20"/>
      <c r="GY685" s="20"/>
      <c r="GZ685" s="20"/>
      <c r="HA685" s="20"/>
      <c r="HB685" s="20"/>
      <c r="HC685" s="20"/>
      <c r="HD685" s="20"/>
      <c r="HE685" s="20"/>
      <c r="HF685" s="20"/>
      <c r="HG685" s="20"/>
      <c r="HH685" s="20"/>
      <c r="HI685" s="20"/>
      <c r="HJ685" s="20"/>
      <c r="HK685" s="20"/>
      <c r="HL685" s="20"/>
      <c r="HM685" s="20"/>
      <c r="HN685" s="20"/>
      <c r="HO685" s="20"/>
      <c r="HP685" s="20"/>
      <c r="HQ685" s="20"/>
      <c r="HR685" s="20"/>
      <c r="HS685" s="20"/>
      <c r="HT685" s="20"/>
      <c r="HU685" s="20"/>
      <c r="HV685" s="20"/>
      <c r="HW685" s="20"/>
      <c r="HX685" s="20"/>
      <c r="HY685" s="20"/>
      <c r="HZ685" s="20"/>
      <c r="IA685" s="20"/>
      <c r="IB685" s="20"/>
      <c r="IC685" s="20"/>
      <c r="ID685" s="20"/>
      <c r="IE685" s="20"/>
      <c r="IF685" s="20"/>
      <c r="IG685" s="20"/>
      <c r="IH685" s="20"/>
      <c r="II685" s="20"/>
      <c r="IJ685" s="20"/>
      <c r="IK685" s="20"/>
      <c r="IL685" s="20"/>
      <c r="IM685" s="20"/>
      <c r="IN685" s="20"/>
      <c r="IO685" s="20"/>
      <c r="IP685" s="20"/>
      <c r="IQ685" s="20"/>
      <c r="IR685" s="20"/>
      <c r="IS685" s="20"/>
      <c r="IT685" s="20"/>
      <c r="IU685" s="20"/>
    </row>
    <row r="686" spans="1:255" x14ac:dyDescent="0.2">
      <c r="A686" s="113"/>
      <c r="B686" s="112"/>
      <c r="C686" s="112" t="s">
        <v>622</v>
      </c>
      <c r="D686" s="112"/>
      <c r="E686" s="112"/>
      <c r="F686" s="112"/>
      <c r="G686" s="112"/>
      <c r="H686" s="185">
        <v>3190.5499999999997</v>
      </c>
      <c r="I686" s="186"/>
      <c r="J686" s="185">
        <v>38347</v>
      </c>
      <c r="K686" s="187"/>
      <c r="O686" s="20"/>
      <c r="P686" s="20"/>
      <c r="Q686" s="20"/>
      <c r="R686" s="20">
        <v>3190.5499999999997</v>
      </c>
      <c r="S686" s="20">
        <v>38347</v>
      </c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  <c r="BG686" s="20"/>
      <c r="BH686" s="20"/>
      <c r="BI686" s="20"/>
      <c r="BJ686" s="20"/>
      <c r="BK686" s="20"/>
      <c r="BL686" s="20"/>
      <c r="BM686" s="20"/>
      <c r="BN686" s="20"/>
      <c r="BO686" s="20"/>
      <c r="BP686" s="20"/>
      <c r="BQ686" s="20"/>
      <c r="BR686" s="20"/>
      <c r="BS686" s="20"/>
      <c r="BT686" s="20"/>
      <c r="BU686" s="20"/>
      <c r="BV686" s="20"/>
      <c r="BW686" s="20"/>
      <c r="BX686" s="20"/>
      <c r="BY686" s="20"/>
      <c r="BZ686" s="20"/>
      <c r="CA686" s="20"/>
      <c r="CB686" s="20"/>
      <c r="CC686" s="20"/>
      <c r="CD686" s="20"/>
      <c r="CE686" s="20"/>
      <c r="CF686" s="20"/>
      <c r="CG686" s="20"/>
      <c r="CH686" s="20"/>
      <c r="CI686" s="20"/>
      <c r="CJ686" s="20"/>
      <c r="CK686" s="20"/>
      <c r="CL686" s="20"/>
      <c r="CM686" s="20"/>
      <c r="CN686" s="20"/>
      <c r="CO686" s="20"/>
      <c r="CP686" s="20"/>
      <c r="CQ686" s="20"/>
      <c r="CR686" s="20"/>
      <c r="CS686" s="20"/>
      <c r="CT686" s="20"/>
      <c r="CU686" s="20"/>
      <c r="CV686" s="20"/>
      <c r="CW686" s="20"/>
      <c r="CX686" s="20"/>
      <c r="CY686" s="20"/>
      <c r="CZ686" s="20"/>
      <c r="DA686" s="20"/>
      <c r="DB686" s="20"/>
      <c r="DC686" s="20"/>
      <c r="DD686" s="20"/>
      <c r="DE686" s="20"/>
      <c r="DF686" s="20"/>
      <c r="DG686" s="20"/>
      <c r="DH686" s="20"/>
      <c r="DI686" s="20"/>
      <c r="DJ686" s="20"/>
      <c r="DK686" s="20"/>
      <c r="DL686" s="20"/>
      <c r="DM686" s="20"/>
      <c r="DN686" s="20"/>
      <c r="DO686" s="20"/>
      <c r="DP686" s="20"/>
      <c r="DQ686" s="20"/>
      <c r="DR686" s="20"/>
      <c r="DS686" s="20"/>
      <c r="DT686" s="20"/>
      <c r="DU686" s="20"/>
      <c r="DV686" s="20"/>
      <c r="DW686" s="20"/>
      <c r="DX686" s="20"/>
      <c r="DY686" s="20"/>
      <c r="DZ686" s="20"/>
      <c r="EA686" s="20"/>
      <c r="EB686" s="20"/>
      <c r="EC686" s="20"/>
      <c r="ED686" s="20"/>
      <c r="EE686" s="20"/>
      <c r="EF686" s="20"/>
      <c r="EG686" s="20"/>
      <c r="EH686" s="20"/>
      <c r="EI686" s="20"/>
      <c r="EJ686" s="20"/>
      <c r="EK686" s="20"/>
      <c r="EL686" s="20"/>
      <c r="EM686" s="20"/>
      <c r="EN686" s="20"/>
      <c r="EO686" s="20"/>
      <c r="EP686" s="20"/>
      <c r="EQ686" s="20"/>
      <c r="ER686" s="20"/>
      <c r="ES686" s="20"/>
      <c r="ET686" s="20"/>
      <c r="EU686" s="20"/>
      <c r="EV686" s="20"/>
      <c r="EW686" s="20"/>
      <c r="EX686" s="20"/>
      <c r="EY686" s="20"/>
      <c r="EZ686" s="20"/>
      <c r="FA686" s="20"/>
      <c r="FB686" s="20"/>
      <c r="FC686" s="20"/>
      <c r="FD686" s="20"/>
      <c r="FE686" s="20"/>
      <c r="FF686" s="20"/>
      <c r="FG686" s="20"/>
      <c r="FH686" s="20"/>
      <c r="FI686" s="20"/>
      <c r="FJ686" s="20"/>
      <c r="FK686" s="20"/>
      <c r="FL686" s="20"/>
      <c r="FM686" s="20"/>
      <c r="FN686" s="20"/>
      <c r="FO686" s="20"/>
      <c r="FP686" s="20"/>
      <c r="FQ686" s="20"/>
      <c r="FR686" s="20"/>
      <c r="FS686" s="20"/>
      <c r="FT686" s="20"/>
      <c r="FU686" s="20"/>
      <c r="FV686" s="20"/>
      <c r="FW686" s="20"/>
      <c r="FX686" s="20"/>
      <c r="FY686" s="20"/>
      <c r="FZ686" s="20"/>
      <c r="GA686" s="20"/>
      <c r="GB686" s="20"/>
      <c r="GC686" s="20"/>
      <c r="GD686" s="20"/>
      <c r="GE686" s="20"/>
      <c r="GF686" s="20"/>
      <c r="GG686" s="20"/>
      <c r="GH686" s="20"/>
      <c r="GI686" s="20"/>
      <c r="GJ686" s="20"/>
      <c r="GK686" s="20"/>
      <c r="GL686" s="20"/>
      <c r="GM686" s="20"/>
      <c r="GN686" s="20"/>
      <c r="GO686" s="20"/>
      <c r="GP686" s="20"/>
      <c r="GQ686" s="20"/>
      <c r="GR686" s="20"/>
      <c r="GS686" s="20"/>
      <c r="GT686" s="20"/>
      <c r="GU686" s="20"/>
      <c r="GV686" s="20"/>
      <c r="GW686" s="20"/>
      <c r="GX686" s="20"/>
      <c r="GY686" s="20"/>
      <c r="GZ686" s="20"/>
      <c r="HA686" s="20">
        <v>3190.5499999999997</v>
      </c>
      <c r="HB686" s="20"/>
      <c r="HC686" s="20"/>
      <c r="HD686" s="20"/>
      <c r="HE686" s="20"/>
      <c r="HF686" s="20"/>
      <c r="HG686" s="20"/>
      <c r="HH686" s="20"/>
      <c r="HI686" s="20"/>
      <c r="HJ686" s="20"/>
      <c r="HK686" s="20"/>
      <c r="HL686" s="20"/>
      <c r="HM686" s="20"/>
      <c r="HN686" s="20"/>
      <c r="HO686" s="20"/>
      <c r="HP686" s="20"/>
      <c r="HQ686" s="20"/>
      <c r="HR686" s="20"/>
      <c r="HS686" s="20"/>
      <c r="HT686" s="20"/>
      <c r="HU686" s="20"/>
      <c r="HV686" s="20"/>
      <c r="HW686" s="20"/>
      <c r="HX686" s="20"/>
      <c r="HY686" s="20"/>
      <c r="HZ686" s="20"/>
      <c r="IA686" s="20"/>
      <c r="IB686" s="20"/>
      <c r="IC686" s="20"/>
      <c r="ID686" s="20"/>
      <c r="IE686" s="20"/>
      <c r="IF686" s="20"/>
      <c r="IG686" s="20"/>
      <c r="IH686" s="20"/>
      <c r="II686" s="20"/>
      <c r="IJ686" s="20"/>
      <c r="IK686" s="20"/>
      <c r="IL686" s="20"/>
      <c r="IM686" s="20"/>
      <c r="IN686" s="20"/>
      <c r="IO686" s="20"/>
      <c r="IP686" s="20"/>
      <c r="IQ686" s="20"/>
      <c r="IR686" s="20"/>
      <c r="IS686" s="20"/>
      <c r="IT686" s="20"/>
      <c r="IU686" s="20"/>
    </row>
    <row r="687" spans="1:255" ht="13.5" thickBot="1" x14ac:dyDescent="0.25">
      <c r="A687" s="70"/>
      <c r="B687" s="69"/>
      <c r="C687" s="69"/>
      <c r="D687" s="69"/>
      <c r="E687" s="69"/>
      <c r="F687" s="69"/>
      <c r="G687" s="69"/>
      <c r="H687" s="188"/>
      <c r="I687" s="189"/>
      <c r="J687" s="188"/>
      <c r="K687" s="190"/>
    </row>
    <row r="688" spans="1:255" x14ac:dyDescent="0.2">
      <c r="A688" s="142"/>
      <c r="B688" s="142"/>
      <c r="C688" s="143" t="s">
        <v>647</v>
      </c>
      <c r="D688" s="143"/>
      <c r="E688" s="143"/>
      <c r="F688" s="143"/>
      <c r="G688" s="143"/>
      <c r="H688" s="143"/>
      <c r="I688" s="144">
        <v>74429.88</v>
      </c>
      <c r="J688" s="143"/>
      <c r="K688" s="144">
        <v>579510</v>
      </c>
      <c r="P688" s="20">
        <v>74429.88</v>
      </c>
      <c r="Q688" s="20">
        <v>579510</v>
      </c>
      <c r="R688" s="20"/>
      <c r="S688" s="20"/>
      <c r="T688" s="20"/>
      <c r="U688" s="20"/>
      <c r="V688" s="20"/>
      <c r="W688" s="20"/>
    </row>
    <row r="690" spans="3:11" x14ac:dyDescent="0.2">
      <c r="C690" s="146" t="s">
        <v>649</v>
      </c>
      <c r="D690" s="146"/>
      <c r="E690" s="146"/>
      <c r="F690" s="146"/>
      <c r="G690" s="146"/>
      <c r="H690" s="146"/>
      <c r="I690" s="146"/>
      <c r="J690" s="146"/>
      <c r="K690" s="146"/>
    </row>
    <row r="691" spans="3:11" x14ac:dyDescent="0.2">
      <c r="C691" s="11" t="s">
        <v>149</v>
      </c>
      <c r="D691" s="11"/>
      <c r="E691" s="11"/>
      <c r="F691" s="11"/>
      <c r="G691" s="11"/>
      <c r="H691" s="11"/>
      <c r="I691" s="147">
        <v>18812.57</v>
      </c>
      <c r="J691" s="11"/>
      <c r="K691" s="147">
        <v>192787</v>
      </c>
    </row>
    <row r="692" spans="3:11" x14ac:dyDescent="0.2">
      <c r="C692" s="148" t="s">
        <v>649</v>
      </c>
      <c r="D692" s="146"/>
      <c r="E692" s="146"/>
      <c r="F692" s="146"/>
      <c r="G692" s="146"/>
      <c r="H692" s="146"/>
      <c r="I692" s="146"/>
      <c r="J692" s="146"/>
      <c r="K692" s="146"/>
    </row>
    <row r="693" spans="3:11" x14ac:dyDescent="0.2">
      <c r="C693" s="150" t="s">
        <v>650</v>
      </c>
      <c r="D693" s="149"/>
      <c r="E693" s="149"/>
      <c r="F693" s="149"/>
      <c r="G693" s="149"/>
      <c r="H693" s="149"/>
      <c r="I693" s="151">
        <v>852.06999999999994</v>
      </c>
      <c r="J693" s="149"/>
      <c r="K693" s="151">
        <v>28451</v>
      </c>
    </row>
    <row r="694" spans="3:11" x14ac:dyDescent="0.2">
      <c r="C694" s="152" t="s">
        <v>651</v>
      </c>
      <c r="D694" s="146"/>
      <c r="E694" s="146"/>
      <c r="F694" s="146"/>
      <c r="G694" s="146"/>
      <c r="H694" s="146"/>
      <c r="I694" s="146"/>
      <c r="J694" s="146"/>
      <c r="K694" s="146"/>
    </row>
    <row r="695" spans="3:11" hidden="1" x14ac:dyDescent="0.2">
      <c r="C695" s="153" t="s">
        <v>652</v>
      </c>
      <c r="D695" s="149"/>
      <c r="E695" s="149"/>
      <c r="F695" s="149"/>
      <c r="G695" s="149"/>
      <c r="H695" s="149"/>
      <c r="I695" s="151">
        <v>0</v>
      </c>
      <c r="J695" s="149"/>
      <c r="K695" s="151">
        <v>0</v>
      </c>
    </row>
    <row r="696" spans="3:11" hidden="1" x14ac:dyDescent="0.2">
      <c r="C696" s="153" t="s">
        <v>653</v>
      </c>
      <c r="D696" s="149"/>
      <c r="E696" s="149"/>
      <c r="F696" s="149"/>
      <c r="G696" s="149"/>
      <c r="H696" s="149"/>
      <c r="I696" s="151">
        <v>0</v>
      </c>
      <c r="J696" s="149"/>
      <c r="K696" s="151">
        <v>0</v>
      </c>
    </row>
    <row r="697" spans="3:11" hidden="1" x14ac:dyDescent="0.2">
      <c r="C697" s="153" t="s">
        <v>654</v>
      </c>
      <c r="D697" s="149"/>
      <c r="E697" s="149"/>
      <c r="F697" s="149"/>
      <c r="G697" s="149"/>
      <c r="H697" s="149"/>
      <c r="I697" s="151">
        <v>0</v>
      </c>
      <c r="J697" s="149"/>
      <c r="K697" s="151">
        <v>0</v>
      </c>
    </row>
    <row r="698" spans="3:11" hidden="1" x14ac:dyDescent="0.2">
      <c r="C698" s="153" t="s">
        <v>655</v>
      </c>
      <c r="D698" s="149"/>
      <c r="E698" s="149"/>
      <c r="F698" s="149"/>
      <c r="G698" s="149"/>
      <c r="H698" s="149"/>
      <c r="I698" s="151">
        <v>0</v>
      </c>
      <c r="J698" s="149"/>
      <c r="K698" s="151">
        <v>0</v>
      </c>
    </row>
    <row r="699" spans="3:11" hidden="1" x14ac:dyDescent="0.2">
      <c r="C699" s="153" t="s">
        <v>656</v>
      </c>
      <c r="D699" s="149"/>
      <c r="E699" s="149"/>
      <c r="F699" s="149"/>
      <c r="G699" s="149"/>
      <c r="H699" s="149"/>
      <c r="I699" s="151">
        <v>0</v>
      </c>
      <c r="J699" s="149"/>
      <c r="K699" s="151">
        <v>0</v>
      </c>
    </row>
    <row r="700" spans="3:11" hidden="1" x14ac:dyDescent="0.2">
      <c r="C700" s="153" t="s">
        <v>657</v>
      </c>
      <c r="D700" s="149"/>
      <c r="E700" s="149"/>
      <c r="F700" s="149"/>
      <c r="G700" s="149"/>
      <c r="H700" s="149"/>
      <c r="I700" s="151">
        <v>0</v>
      </c>
      <c r="J700" s="149"/>
      <c r="K700" s="151">
        <v>0</v>
      </c>
    </row>
    <row r="701" spans="3:11" hidden="1" x14ac:dyDescent="0.2">
      <c r="C701" s="153" t="s">
        <v>658</v>
      </c>
      <c r="D701" s="149"/>
      <c r="E701" s="149"/>
      <c r="F701" s="149"/>
      <c r="G701" s="149"/>
      <c r="H701" s="149"/>
      <c r="I701" s="151">
        <v>0</v>
      </c>
      <c r="J701" s="149"/>
      <c r="K701" s="151">
        <v>0</v>
      </c>
    </row>
    <row r="702" spans="3:11" hidden="1" x14ac:dyDescent="0.2">
      <c r="C702" s="153" t="s">
        <v>659</v>
      </c>
      <c r="D702" s="149"/>
      <c r="E702" s="149"/>
      <c r="F702" s="149"/>
      <c r="G702" s="149"/>
      <c r="H702" s="149"/>
      <c r="I702" s="151">
        <v>0</v>
      </c>
      <c r="J702" s="149"/>
      <c r="K702" s="151">
        <v>0</v>
      </c>
    </row>
    <row r="703" spans="3:11" hidden="1" x14ac:dyDescent="0.2">
      <c r="C703" s="153" t="s">
        <v>660</v>
      </c>
      <c r="D703" s="149"/>
      <c r="E703" s="149"/>
      <c r="F703" s="149"/>
      <c r="G703" s="149"/>
      <c r="H703" s="149"/>
      <c r="I703" s="151">
        <v>0</v>
      </c>
      <c r="J703" s="149"/>
      <c r="K703" s="151">
        <v>0</v>
      </c>
    </row>
    <row r="704" spans="3:11" hidden="1" x14ac:dyDescent="0.2">
      <c r="C704" s="153" t="s">
        <v>661</v>
      </c>
      <c r="D704" s="149"/>
      <c r="E704" s="149"/>
      <c r="F704" s="149"/>
      <c r="G704" s="149"/>
      <c r="H704" s="149"/>
      <c r="I704" s="151">
        <v>0</v>
      </c>
      <c r="J704" s="149"/>
      <c r="K704" s="151">
        <v>0</v>
      </c>
    </row>
    <row r="705" spans="3:11" hidden="1" x14ac:dyDescent="0.2">
      <c r="C705" s="153" t="s">
        <v>662</v>
      </c>
      <c r="D705" s="149"/>
      <c r="E705" s="149"/>
      <c r="F705" s="149"/>
      <c r="G705" s="149"/>
      <c r="H705" s="149"/>
      <c r="I705" s="151">
        <v>0</v>
      </c>
      <c r="J705" s="149"/>
      <c r="K705" s="151">
        <v>0</v>
      </c>
    </row>
    <row r="706" spans="3:11" hidden="1" x14ac:dyDescent="0.2">
      <c r="C706" s="153" t="s">
        <v>663</v>
      </c>
      <c r="D706" s="149"/>
      <c r="E706" s="149"/>
      <c r="F706" s="149"/>
      <c r="G706" s="149"/>
      <c r="H706" s="149"/>
      <c r="I706" s="151">
        <v>0</v>
      </c>
      <c r="J706" s="149"/>
      <c r="K706" s="151">
        <v>0</v>
      </c>
    </row>
    <row r="707" spans="3:11" hidden="1" x14ac:dyDescent="0.2">
      <c r="C707" s="153" t="s">
        <v>664</v>
      </c>
      <c r="D707" s="149"/>
      <c r="E707" s="149"/>
      <c r="F707" s="149"/>
      <c r="G707" s="149"/>
      <c r="H707" s="149"/>
      <c r="I707" s="151">
        <v>0</v>
      </c>
      <c r="J707" s="149"/>
      <c r="K707" s="151">
        <v>0</v>
      </c>
    </row>
    <row r="708" spans="3:11" hidden="1" x14ac:dyDescent="0.2">
      <c r="C708" s="153" t="s">
        <v>665</v>
      </c>
      <c r="D708" s="149"/>
      <c r="E708" s="149"/>
      <c r="F708" s="149"/>
      <c r="G708" s="149"/>
      <c r="H708" s="149"/>
      <c r="I708" s="151">
        <v>0</v>
      </c>
      <c r="J708" s="149"/>
      <c r="K708" s="151">
        <v>0</v>
      </c>
    </row>
    <row r="709" spans="3:11" hidden="1" x14ac:dyDescent="0.2">
      <c r="C709" s="153" t="s">
        <v>666</v>
      </c>
      <c r="D709" s="149"/>
      <c r="E709" s="149"/>
      <c r="F709" s="149"/>
      <c r="G709" s="149"/>
      <c r="H709" s="149"/>
      <c r="I709" s="151">
        <v>0</v>
      </c>
      <c r="J709" s="149"/>
      <c r="K709" s="151">
        <v>0</v>
      </c>
    </row>
    <row r="710" spans="3:11" x14ac:dyDescent="0.2">
      <c r="C710" s="153" t="s">
        <v>667</v>
      </c>
      <c r="D710" s="149"/>
      <c r="E710" s="149"/>
      <c r="F710" s="149"/>
      <c r="G710" s="149"/>
      <c r="H710" s="149"/>
      <c r="I710" s="151">
        <v>852.06999999999994</v>
      </c>
      <c r="J710" s="149"/>
      <c r="K710" s="151">
        <v>28451</v>
      </c>
    </row>
    <row r="711" spans="3:11" x14ac:dyDescent="0.2">
      <c r="C711" s="155" t="s">
        <v>668</v>
      </c>
      <c r="D711" s="154"/>
      <c r="E711" s="154"/>
      <c r="F711" s="154"/>
      <c r="G711" s="154"/>
      <c r="H711" s="154"/>
      <c r="I711" s="156">
        <v>172.24</v>
      </c>
      <c r="J711" s="154"/>
      <c r="K711" s="156">
        <v>2284</v>
      </c>
    </row>
    <row r="712" spans="3:11" hidden="1" x14ac:dyDescent="0.2">
      <c r="C712" s="152" t="s">
        <v>649</v>
      </c>
      <c r="D712" s="146"/>
      <c r="E712" s="146"/>
      <c r="F712" s="146"/>
      <c r="G712" s="146"/>
      <c r="H712" s="146"/>
      <c r="I712" s="146"/>
      <c r="J712" s="146"/>
      <c r="K712" s="146"/>
    </row>
    <row r="713" spans="3:11" hidden="1" x14ac:dyDescent="0.2">
      <c r="C713" s="157" t="s">
        <v>669</v>
      </c>
      <c r="D713" s="154"/>
      <c r="E713" s="154"/>
      <c r="F713" s="154"/>
      <c r="G713" s="154"/>
      <c r="H713" s="154"/>
      <c r="I713" s="156">
        <v>18.2</v>
      </c>
      <c r="J713" s="154"/>
      <c r="K713" s="156">
        <v>608</v>
      </c>
    </row>
    <row r="714" spans="3:11" hidden="1" x14ac:dyDescent="0.2">
      <c r="C714" s="158" t="s">
        <v>670</v>
      </c>
      <c r="D714" s="132"/>
      <c r="E714" s="132"/>
      <c r="F714" s="132"/>
      <c r="G714" s="132"/>
      <c r="H714" s="132"/>
      <c r="I714" s="159">
        <v>17788.259999999998</v>
      </c>
      <c r="J714" s="132"/>
      <c r="K714" s="159">
        <v>162052</v>
      </c>
    </row>
    <row r="715" spans="3:11" hidden="1" x14ac:dyDescent="0.2">
      <c r="C715" s="160" t="s">
        <v>649</v>
      </c>
      <c r="D715" s="132"/>
      <c r="E715" s="132"/>
      <c r="F715" s="132"/>
      <c r="G715" s="132"/>
      <c r="H715" s="132"/>
      <c r="I715" s="159"/>
      <c r="J715" s="132"/>
      <c r="K715" s="159"/>
    </row>
    <row r="716" spans="3:11" hidden="1" x14ac:dyDescent="0.2">
      <c r="C716" s="161" t="s">
        <v>671</v>
      </c>
      <c r="D716" s="132"/>
      <c r="E716" s="132"/>
      <c r="F716" s="132"/>
      <c r="G716" s="132"/>
      <c r="H716" s="132"/>
      <c r="I716" s="159">
        <v>17788.259999999998</v>
      </c>
      <c r="J716" s="132"/>
      <c r="K716" s="159">
        <v>162052</v>
      </c>
    </row>
    <row r="717" spans="3:11" hidden="1" x14ac:dyDescent="0.2">
      <c r="C717" s="162" t="s">
        <v>672</v>
      </c>
      <c r="D717" s="132"/>
      <c r="E717" s="132"/>
      <c r="F717" s="132"/>
      <c r="G717" s="132"/>
      <c r="H717" s="132"/>
      <c r="I717" s="159">
        <v>0</v>
      </c>
      <c r="J717" s="132"/>
      <c r="K717" s="159">
        <v>0</v>
      </c>
    </row>
    <row r="718" spans="3:11" hidden="1" x14ac:dyDescent="0.2">
      <c r="C718" s="162" t="s">
        <v>673</v>
      </c>
      <c r="D718" s="132"/>
      <c r="E718" s="132"/>
      <c r="F718" s="132"/>
      <c r="G718" s="132"/>
      <c r="H718" s="132"/>
      <c r="I718" s="159">
        <v>17788.259999999998</v>
      </c>
      <c r="J718" s="132"/>
      <c r="K718" s="159">
        <v>162052</v>
      </c>
    </row>
    <row r="719" spans="3:11" hidden="1" x14ac:dyDescent="0.2">
      <c r="C719" s="161" t="s">
        <v>674</v>
      </c>
      <c r="D719" s="132"/>
      <c r="E719" s="132"/>
      <c r="F719" s="132"/>
      <c r="G719" s="132"/>
      <c r="H719" s="132"/>
      <c r="I719" s="159">
        <v>0</v>
      </c>
      <c r="J719" s="132"/>
      <c r="K719" s="159">
        <v>0</v>
      </c>
    </row>
    <row r="720" spans="3:11" hidden="1" x14ac:dyDescent="0.2">
      <c r="C720" s="163" t="s">
        <v>675</v>
      </c>
      <c r="D720" s="145"/>
      <c r="E720" s="145"/>
      <c r="F720" s="145"/>
      <c r="G720" s="145"/>
      <c r="H720" s="145"/>
      <c r="I720" s="164">
        <v>0</v>
      </c>
      <c r="J720" s="145"/>
      <c r="K720" s="164">
        <v>0</v>
      </c>
    </row>
    <row r="722" spans="1:11" hidden="1" x14ac:dyDescent="0.2">
      <c r="C722" s="149" t="s">
        <v>676</v>
      </c>
      <c r="D722" s="149"/>
      <c r="E722" s="149"/>
      <c r="F722" s="149"/>
      <c r="G722" s="149"/>
      <c r="H722" s="149"/>
      <c r="I722" s="151">
        <v>870.27</v>
      </c>
      <c r="J722" s="149"/>
      <c r="K722" s="151">
        <v>29059</v>
      </c>
    </row>
    <row r="724" spans="1:11" x14ac:dyDescent="0.2">
      <c r="A724" s="165"/>
      <c r="B724" s="165"/>
      <c r="C724" s="165" t="s">
        <v>677</v>
      </c>
      <c r="D724" s="165"/>
      <c r="E724" s="165"/>
      <c r="F724" s="165"/>
      <c r="G724" s="165"/>
      <c r="H724" s="165"/>
      <c r="I724" s="166">
        <v>1053.0300000000002</v>
      </c>
      <c r="J724" s="165"/>
      <c r="K724" s="166">
        <v>35162</v>
      </c>
    </row>
    <row r="725" spans="1:11" x14ac:dyDescent="0.2">
      <c r="A725" s="165"/>
      <c r="B725" s="165"/>
      <c r="C725" s="165" t="s">
        <v>678</v>
      </c>
      <c r="D725" s="165"/>
      <c r="E725" s="165"/>
      <c r="F725" s="165"/>
      <c r="G725" s="165"/>
      <c r="H725" s="165"/>
      <c r="I725" s="166">
        <v>626.6</v>
      </c>
      <c r="J725" s="165"/>
      <c r="K725" s="166">
        <v>20923</v>
      </c>
    </row>
    <row r="727" spans="1:11" hidden="1" x14ac:dyDescent="0.2">
      <c r="C727" s="102" t="s">
        <v>679</v>
      </c>
      <c r="D727" s="102"/>
      <c r="E727" s="102"/>
      <c r="F727" s="102"/>
      <c r="G727" s="102"/>
      <c r="H727" s="102"/>
      <c r="I727" s="167">
        <v>53937.68</v>
      </c>
      <c r="J727" s="102"/>
      <c r="K727" s="167">
        <v>330638</v>
      </c>
    </row>
    <row r="728" spans="1:11" hidden="1" x14ac:dyDescent="0.2">
      <c r="C728" s="168" t="s">
        <v>649</v>
      </c>
      <c r="D728" s="169"/>
      <c r="E728" s="169"/>
      <c r="F728" s="169"/>
      <c r="G728" s="169"/>
      <c r="H728" s="169"/>
      <c r="I728" s="169"/>
      <c r="J728" s="169"/>
      <c r="K728" s="169"/>
    </row>
    <row r="729" spans="1:11" hidden="1" x14ac:dyDescent="0.2">
      <c r="C729" s="170" t="s">
        <v>680</v>
      </c>
      <c r="D729" s="102"/>
      <c r="E729" s="102"/>
      <c r="F729" s="102"/>
      <c r="G729" s="102"/>
      <c r="H729" s="102"/>
      <c r="I729" s="167">
        <v>53937.68</v>
      </c>
      <c r="J729" s="102"/>
      <c r="K729" s="167">
        <v>330638</v>
      </c>
    </row>
    <row r="730" spans="1:11" hidden="1" x14ac:dyDescent="0.2">
      <c r="C730" s="171" t="s">
        <v>681</v>
      </c>
      <c r="D730" s="102"/>
      <c r="E730" s="102"/>
      <c r="F730" s="102"/>
      <c r="G730" s="102"/>
      <c r="H730" s="102"/>
      <c r="I730" s="167">
        <v>0</v>
      </c>
      <c r="J730" s="102"/>
      <c r="K730" s="167">
        <v>0</v>
      </c>
    </row>
    <row r="731" spans="1:11" hidden="1" x14ac:dyDescent="0.2">
      <c r="C731" s="171" t="s">
        <v>682</v>
      </c>
      <c r="D731" s="102"/>
      <c r="E731" s="102"/>
      <c r="F731" s="102"/>
      <c r="G731" s="102"/>
      <c r="H731" s="102"/>
      <c r="I731" s="167">
        <v>53937.68</v>
      </c>
      <c r="J731" s="102"/>
      <c r="K731" s="167">
        <v>330638</v>
      </c>
    </row>
    <row r="732" spans="1:11" hidden="1" x14ac:dyDescent="0.2">
      <c r="C732" s="170" t="s">
        <v>683</v>
      </c>
      <c r="D732" s="102"/>
      <c r="E732" s="102"/>
      <c r="F732" s="102"/>
      <c r="G732" s="102"/>
      <c r="H732" s="102"/>
      <c r="I732" s="167">
        <v>0</v>
      </c>
      <c r="J732" s="102"/>
      <c r="K732" s="167">
        <v>0</v>
      </c>
    </row>
    <row r="734" spans="1:11" hidden="1" x14ac:dyDescent="0.2">
      <c r="C734" s="11" t="s">
        <v>684</v>
      </c>
      <c r="D734" s="11"/>
      <c r="E734" s="11"/>
      <c r="F734" s="11"/>
      <c r="G734" s="11"/>
      <c r="H734" s="11"/>
      <c r="I734" s="147">
        <v>74429.88</v>
      </c>
      <c r="J734" s="11"/>
      <c r="K734" s="147">
        <v>579510</v>
      </c>
    </row>
    <row r="735" spans="1:11" hidden="1" x14ac:dyDescent="0.2">
      <c r="C735" s="148" t="s">
        <v>685</v>
      </c>
      <c r="D735" s="146"/>
      <c r="E735" s="146"/>
      <c r="F735" s="146"/>
      <c r="G735" s="146"/>
      <c r="H735" s="146"/>
      <c r="I735" s="146"/>
      <c r="J735" s="146"/>
      <c r="K735" s="146"/>
    </row>
    <row r="736" spans="1:11" hidden="1" x14ac:dyDescent="0.2">
      <c r="C736" s="172" t="s">
        <v>686</v>
      </c>
      <c r="D736" s="11"/>
      <c r="E736" s="11"/>
      <c r="F736" s="11"/>
      <c r="G736" s="11"/>
      <c r="H736" s="11"/>
      <c r="I736" s="147">
        <v>20492.2</v>
      </c>
      <c r="J736" s="11"/>
      <c r="K736" s="147">
        <v>248872</v>
      </c>
    </row>
    <row r="737" spans="3:11" hidden="1" x14ac:dyDescent="0.2">
      <c r="C737" s="172" t="s">
        <v>687</v>
      </c>
      <c r="D737" s="11"/>
      <c r="E737" s="11"/>
      <c r="F737" s="11"/>
      <c r="G737" s="11"/>
      <c r="H737" s="11"/>
      <c r="I737" s="147">
        <v>0</v>
      </c>
      <c r="J737" s="11"/>
      <c r="K737" s="147">
        <v>0</v>
      </c>
    </row>
    <row r="738" spans="3:11" hidden="1" x14ac:dyDescent="0.2">
      <c r="C738" s="170" t="s">
        <v>688</v>
      </c>
      <c r="D738" s="102"/>
      <c r="E738" s="102"/>
      <c r="F738" s="102"/>
      <c r="G738" s="102"/>
      <c r="H738" s="102"/>
      <c r="I738" s="167">
        <v>53937.68</v>
      </c>
      <c r="J738" s="102"/>
      <c r="K738" s="167">
        <v>330638</v>
      </c>
    </row>
    <row r="739" spans="3:11" hidden="1" x14ac:dyDescent="0.2">
      <c r="C739" s="172" t="s">
        <v>182</v>
      </c>
      <c r="D739" s="11"/>
      <c r="E739" s="11"/>
      <c r="F739" s="11"/>
      <c r="G739" s="11"/>
      <c r="H739" s="11"/>
      <c r="I739" s="147">
        <v>0</v>
      </c>
      <c r="J739" s="11"/>
      <c r="K739" s="147">
        <v>0</v>
      </c>
    </row>
    <row r="740" spans="3:11" hidden="1" x14ac:dyDescent="0.2"/>
    <row r="741" spans="3:11" hidden="1" x14ac:dyDescent="0.2">
      <c r="C741" s="11" t="s">
        <v>689</v>
      </c>
      <c r="D741" s="11"/>
      <c r="E741" s="11"/>
      <c r="F741" s="11"/>
      <c r="G741" s="11"/>
      <c r="H741" s="11"/>
      <c r="I741" s="147">
        <v>20492.2</v>
      </c>
      <c r="J741" s="11"/>
      <c r="K741" s="147">
        <v>248872</v>
      </c>
    </row>
    <row r="743" spans="3:11" hidden="1" x14ac:dyDescent="0.2">
      <c r="C743" s="22" t="s">
        <v>200</v>
      </c>
      <c r="D743" s="22"/>
      <c r="E743" s="22"/>
      <c r="F743" s="22"/>
      <c r="G743" s="22"/>
      <c r="H743" s="22"/>
      <c r="I743" s="173">
        <v>74429.88</v>
      </c>
      <c r="J743" s="22"/>
      <c r="K743" s="173">
        <v>579510</v>
      </c>
    </row>
    <row r="745" spans="3:11" hidden="1" x14ac:dyDescent="0.2">
      <c r="C745" s="146" t="s">
        <v>690</v>
      </c>
      <c r="D745" s="146"/>
      <c r="E745" s="146"/>
      <c r="F745" s="146"/>
      <c r="G745" s="146"/>
      <c r="H745" s="146"/>
      <c r="I745" s="146"/>
      <c r="J745" s="146"/>
      <c r="K745" s="146"/>
    </row>
    <row r="746" spans="3:11" hidden="1" x14ac:dyDescent="0.2">
      <c r="C746" s="174" t="s">
        <v>691</v>
      </c>
      <c r="D746" s="11"/>
      <c r="E746" s="11"/>
      <c r="F746" s="11"/>
      <c r="G746" s="11"/>
      <c r="H746" s="11"/>
      <c r="I746" s="147">
        <v>71725.94</v>
      </c>
      <c r="J746" s="11"/>
      <c r="K746" s="147">
        <v>492690</v>
      </c>
    </row>
    <row r="747" spans="3:11" hidden="1" x14ac:dyDescent="0.2">
      <c r="C747" s="148" t="s">
        <v>649</v>
      </c>
      <c r="D747" s="146"/>
      <c r="E747" s="146"/>
      <c r="F747" s="146"/>
      <c r="G747" s="146"/>
      <c r="H747" s="146"/>
      <c r="I747" s="146"/>
      <c r="J747" s="146"/>
      <c r="K747" s="146"/>
    </row>
    <row r="748" spans="3:11" hidden="1" x14ac:dyDescent="0.2">
      <c r="C748" s="172" t="s">
        <v>692</v>
      </c>
      <c r="D748" s="11"/>
      <c r="E748" s="11"/>
      <c r="F748" s="11"/>
      <c r="G748" s="11"/>
      <c r="H748" s="11"/>
      <c r="I748" s="147">
        <v>0</v>
      </c>
      <c r="J748" s="11"/>
      <c r="K748" s="147">
        <v>0</v>
      </c>
    </row>
    <row r="749" spans="3:11" hidden="1" x14ac:dyDescent="0.2">
      <c r="C749" s="172" t="s">
        <v>693</v>
      </c>
      <c r="D749" s="11"/>
      <c r="E749" s="11"/>
      <c r="F749" s="11"/>
      <c r="G749" s="11"/>
      <c r="H749" s="11"/>
      <c r="I749" s="147">
        <v>71725.94</v>
      </c>
      <c r="J749" s="11"/>
      <c r="K749" s="147">
        <v>492690</v>
      </c>
    </row>
    <row r="750" spans="3:11" hidden="1" x14ac:dyDescent="0.2">
      <c r="C750" s="158" t="s">
        <v>694</v>
      </c>
      <c r="D750" s="132"/>
      <c r="E750" s="132"/>
      <c r="F750" s="132"/>
      <c r="G750" s="132"/>
      <c r="H750" s="132"/>
      <c r="I750" s="159">
        <v>17044.45</v>
      </c>
      <c r="J750" s="132"/>
      <c r="K750" s="159">
        <v>155275</v>
      </c>
    </row>
    <row r="751" spans="3:11" hidden="1" x14ac:dyDescent="0.2">
      <c r="C751" s="170" t="s">
        <v>695</v>
      </c>
      <c r="D751" s="102"/>
      <c r="E751" s="102"/>
      <c r="F751" s="102"/>
      <c r="G751" s="102"/>
      <c r="H751" s="102"/>
      <c r="I751" s="167">
        <v>53937.68</v>
      </c>
      <c r="J751" s="102"/>
      <c r="K751" s="167">
        <v>330638</v>
      </c>
    </row>
    <row r="752" spans="3:11" hidden="1" x14ac:dyDescent="0.2">
      <c r="C752" s="174" t="s">
        <v>696</v>
      </c>
      <c r="D752" s="11"/>
      <c r="E752" s="11"/>
      <c r="F752" s="11"/>
      <c r="G752" s="11"/>
      <c r="H752" s="147">
        <v>95.667263999999989</v>
      </c>
      <c r="I752" s="11"/>
      <c r="J752" s="11"/>
      <c r="K752" s="11"/>
    </row>
    <row r="753" spans="1:255" hidden="1" x14ac:dyDescent="0.2">
      <c r="C753" s="174" t="s">
        <v>191</v>
      </c>
      <c r="D753" s="11"/>
      <c r="E753" s="11"/>
      <c r="F753" s="11"/>
      <c r="G753" s="11"/>
      <c r="H753" s="147">
        <v>1.4720328</v>
      </c>
      <c r="I753" s="11"/>
      <c r="J753" s="11"/>
      <c r="K753" s="11"/>
    </row>
    <row r="754" spans="1:255" ht="13.5" thickBot="1" x14ac:dyDescent="0.25"/>
    <row r="755" spans="1:255" x14ac:dyDescent="0.2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</row>
    <row r="756" spans="1:255" x14ac:dyDescent="0.2">
      <c r="A756" s="197" t="s">
        <v>604</v>
      </c>
      <c r="B756" s="197"/>
      <c r="C756" s="198" t="s">
        <v>736</v>
      </c>
      <c r="D756" s="198"/>
      <c r="E756" s="198"/>
      <c r="F756" s="198"/>
      <c r="G756" s="198"/>
      <c r="H756" s="198"/>
      <c r="I756" s="198"/>
      <c r="J756" s="198"/>
      <c r="K756" s="198"/>
      <c r="BX756" s="46" t="s">
        <v>736</v>
      </c>
      <c r="IU756" s="20"/>
    </row>
    <row r="757" spans="1:255" ht="13.5" thickBot="1" x14ac:dyDescent="0.25"/>
    <row r="758" spans="1:255" ht="24" x14ac:dyDescent="0.2">
      <c r="A758" s="47">
        <v>31</v>
      </c>
      <c r="B758" s="55" t="s">
        <v>204</v>
      </c>
      <c r="C758" s="48" t="s">
        <v>699</v>
      </c>
      <c r="D758" s="49" t="s">
        <v>23</v>
      </c>
      <c r="E758" s="50">
        <v>1</v>
      </c>
      <c r="F758" s="51">
        <v>114.08</v>
      </c>
      <c r="G758" s="56" t="s">
        <v>6</v>
      </c>
      <c r="H758" s="51"/>
      <c r="I758" s="52">
        <v>182.17</v>
      </c>
      <c r="J758" s="53"/>
      <c r="K758" s="54">
        <v>5545</v>
      </c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  <c r="AY758" s="20"/>
      <c r="AZ758" s="20"/>
      <c r="BA758" s="20"/>
      <c r="BB758" s="20"/>
      <c r="BC758" s="20"/>
      <c r="BD758" s="20"/>
      <c r="BE758" s="20"/>
      <c r="BF758" s="20"/>
      <c r="BG758" s="20"/>
      <c r="BH758" s="20"/>
      <c r="BI758" s="20"/>
      <c r="BJ758" s="20"/>
      <c r="BK758" s="20"/>
      <c r="BL758" s="20"/>
      <c r="BM758" s="20"/>
      <c r="BN758" s="20"/>
      <c r="BO758" s="20"/>
      <c r="BP758" s="20"/>
      <c r="BQ758" s="20"/>
      <c r="BR758" s="20"/>
      <c r="BS758" s="20"/>
      <c r="BT758" s="20"/>
      <c r="BU758" s="20"/>
      <c r="BV758" s="20"/>
      <c r="BW758" s="20"/>
      <c r="BX758" s="20"/>
      <c r="BY758" s="20"/>
      <c r="BZ758" s="20"/>
      <c r="CA758" s="20"/>
      <c r="CB758" s="20"/>
      <c r="CC758" s="20"/>
      <c r="CD758" s="20"/>
      <c r="CE758" s="20"/>
      <c r="CF758" s="20"/>
      <c r="CG758" s="20"/>
      <c r="CH758" s="20"/>
      <c r="CI758" s="20"/>
      <c r="CJ758" s="20"/>
      <c r="CK758" s="20"/>
      <c r="CL758" s="20"/>
      <c r="CM758" s="20"/>
      <c r="CN758" s="20"/>
      <c r="CO758" s="20"/>
      <c r="CP758" s="20"/>
      <c r="CQ758" s="20"/>
      <c r="CR758" s="20"/>
      <c r="CS758" s="20"/>
      <c r="CT758" s="20"/>
      <c r="CU758" s="20"/>
      <c r="CV758" s="20"/>
      <c r="CW758" s="20"/>
      <c r="CX758" s="20"/>
      <c r="CY758" s="20"/>
      <c r="CZ758" s="20"/>
      <c r="DA758" s="20"/>
      <c r="DB758" s="20"/>
      <c r="DC758" s="20"/>
      <c r="DD758" s="20"/>
      <c r="DE758" s="20"/>
      <c r="DF758" s="20"/>
      <c r="DG758" s="20"/>
      <c r="DH758" s="20"/>
      <c r="DI758" s="20"/>
      <c r="DJ758" s="20"/>
      <c r="DK758" s="20"/>
      <c r="DL758" s="20"/>
      <c r="DM758" s="20"/>
      <c r="DN758" s="20"/>
      <c r="DO758" s="20"/>
      <c r="DP758" s="20"/>
      <c r="DQ758" s="20"/>
      <c r="DR758" s="20"/>
      <c r="DS758" s="20"/>
      <c r="DT758" s="20"/>
      <c r="DU758" s="20"/>
      <c r="DV758" s="20"/>
      <c r="DW758" s="20"/>
      <c r="DX758" s="20"/>
      <c r="DY758" s="20"/>
      <c r="DZ758" s="20"/>
      <c r="EA758" s="20"/>
      <c r="EB758" s="20"/>
      <c r="EC758" s="20"/>
      <c r="ED758" s="20"/>
      <c r="EE758" s="20"/>
      <c r="EF758" s="20"/>
      <c r="EG758" s="20"/>
      <c r="EH758" s="20"/>
      <c r="EI758" s="20"/>
      <c r="EJ758" s="20"/>
      <c r="EK758" s="20"/>
      <c r="EL758" s="20"/>
      <c r="EM758" s="20"/>
      <c r="EN758" s="20"/>
      <c r="EO758" s="20"/>
      <c r="EP758" s="20"/>
      <c r="EQ758" s="20"/>
      <c r="ER758" s="20"/>
      <c r="ES758" s="20"/>
      <c r="ET758" s="20"/>
      <c r="EU758" s="20"/>
      <c r="EV758" s="20"/>
      <c r="EW758" s="20"/>
      <c r="EX758" s="20"/>
      <c r="EY758" s="20"/>
      <c r="EZ758" s="20"/>
      <c r="FA758" s="20"/>
      <c r="FB758" s="20"/>
      <c r="FC758" s="20"/>
      <c r="FD758" s="20"/>
      <c r="FE758" s="20"/>
      <c r="FF758" s="20"/>
      <c r="FG758" s="20"/>
      <c r="FH758" s="20"/>
      <c r="FI758" s="20"/>
      <c r="FJ758" s="20"/>
      <c r="FK758" s="20"/>
      <c r="FL758" s="20"/>
      <c r="FM758" s="20"/>
      <c r="FN758" s="20"/>
      <c r="FO758" s="20"/>
      <c r="FP758" s="20"/>
      <c r="FQ758" s="20"/>
      <c r="FR758" s="20"/>
      <c r="FS758" s="20"/>
      <c r="FT758" s="20"/>
      <c r="FU758" s="20"/>
      <c r="FV758" s="20"/>
      <c r="FW758" s="20"/>
      <c r="FX758" s="20"/>
      <c r="FY758" s="20"/>
      <c r="FZ758" s="20"/>
      <c r="GA758" s="20"/>
      <c r="GB758" s="20"/>
      <c r="GC758" s="20"/>
      <c r="GD758" s="20"/>
      <c r="GE758" s="20"/>
      <c r="GF758" s="20"/>
      <c r="GG758" s="20"/>
      <c r="GH758" s="20"/>
      <c r="GI758" s="20"/>
      <c r="GJ758" s="20"/>
      <c r="GK758" s="20"/>
      <c r="GL758" s="20"/>
      <c r="GM758" s="20"/>
      <c r="GN758" s="20"/>
      <c r="GO758" s="20"/>
      <c r="GP758" s="20"/>
      <c r="GQ758" s="20"/>
      <c r="GR758" s="20"/>
      <c r="GS758" s="20"/>
      <c r="GT758" s="20"/>
      <c r="GU758" s="20"/>
      <c r="GV758" s="20"/>
      <c r="GW758" s="20"/>
      <c r="GX758" s="20"/>
      <c r="GY758" s="20"/>
      <c r="GZ758" s="20"/>
      <c r="HA758" s="20"/>
      <c r="HB758" s="20"/>
      <c r="HC758" s="20"/>
      <c r="HD758" s="20"/>
      <c r="HE758" s="20"/>
      <c r="HF758" s="20"/>
      <c r="HG758" s="20"/>
      <c r="HH758" s="20"/>
      <c r="HI758" s="20"/>
      <c r="HJ758" s="20"/>
      <c r="HK758" s="20"/>
      <c r="HL758" s="20"/>
      <c r="HM758" s="20"/>
      <c r="HN758" s="20"/>
      <c r="HO758" s="20"/>
      <c r="HP758" s="20"/>
      <c r="HQ758" s="20"/>
      <c r="HR758" s="20"/>
      <c r="HS758" s="20"/>
      <c r="HT758" s="20"/>
      <c r="HU758" s="20"/>
      <c r="HV758" s="20"/>
      <c r="HW758" s="20"/>
      <c r="HX758" s="20"/>
      <c r="HY758" s="20"/>
      <c r="HZ758" s="20"/>
      <c r="IA758" s="20"/>
      <c r="IB758" s="20"/>
      <c r="IC758" s="20"/>
      <c r="ID758" s="20"/>
      <c r="IE758" s="20"/>
      <c r="IF758" s="20"/>
      <c r="IG758" s="20"/>
      <c r="IH758" s="20"/>
      <c r="II758" s="20"/>
      <c r="IJ758" s="20"/>
      <c r="IK758" s="20"/>
      <c r="IL758" s="20"/>
      <c r="IM758" s="20"/>
      <c r="IN758" s="20"/>
      <c r="IO758" s="20"/>
      <c r="IP758" s="20"/>
      <c r="IQ758" s="20"/>
      <c r="IR758" s="20"/>
      <c r="IS758" s="20"/>
      <c r="IT758" s="20"/>
      <c r="IU758" s="20"/>
    </row>
    <row r="759" spans="1:255" x14ac:dyDescent="0.2">
      <c r="A759" s="60"/>
      <c r="B759" s="61"/>
      <c r="C759" s="61" t="s">
        <v>609</v>
      </c>
      <c r="D759" s="62"/>
      <c r="E759" s="63"/>
      <c r="F759" s="64">
        <v>48.39</v>
      </c>
      <c r="G759" s="65" t="s">
        <v>78</v>
      </c>
      <c r="H759" s="64">
        <v>50.81</v>
      </c>
      <c r="I759" s="64">
        <v>50.81</v>
      </c>
      <c r="J759" s="66">
        <v>33.39</v>
      </c>
      <c r="K759" s="67">
        <v>1697</v>
      </c>
      <c r="O759" s="20"/>
      <c r="P759" s="20"/>
      <c r="Q759" s="20"/>
      <c r="R759" s="20"/>
      <c r="S759" s="20"/>
      <c r="T759" s="20">
        <v>50.81</v>
      </c>
      <c r="U759" s="20">
        <v>1697</v>
      </c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  <c r="AY759" s="20"/>
      <c r="AZ759" s="20"/>
      <c r="BA759" s="20"/>
      <c r="BB759" s="20"/>
      <c r="BC759" s="20"/>
      <c r="BD759" s="20"/>
      <c r="BE759" s="20"/>
      <c r="BF759" s="20"/>
      <c r="BG759" s="20"/>
      <c r="BH759" s="20"/>
      <c r="BI759" s="20"/>
      <c r="BJ759" s="20"/>
      <c r="BK759" s="20"/>
      <c r="BL759" s="20"/>
      <c r="BM759" s="20"/>
      <c r="BN759" s="20"/>
      <c r="BO759" s="20"/>
      <c r="BP759" s="20"/>
      <c r="BQ759" s="20"/>
      <c r="BR759" s="20"/>
      <c r="BS759" s="20"/>
      <c r="BT759" s="20"/>
      <c r="BU759" s="20"/>
      <c r="BV759" s="20"/>
      <c r="BW759" s="20"/>
      <c r="BX759" s="20"/>
      <c r="BY759" s="20"/>
      <c r="BZ759" s="20"/>
      <c r="CA759" s="20"/>
      <c r="CB759" s="20"/>
      <c r="CC759" s="20"/>
      <c r="CD759" s="20"/>
      <c r="CE759" s="20"/>
      <c r="CF759" s="20"/>
      <c r="CG759" s="20"/>
      <c r="CH759" s="20"/>
      <c r="CI759" s="20"/>
      <c r="CJ759" s="20"/>
      <c r="CK759" s="20"/>
      <c r="CL759" s="20"/>
      <c r="CM759" s="20"/>
      <c r="CN759" s="20"/>
      <c r="CO759" s="20"/>
      <c r="CP759" s="20"/>
      <c r="CQ759" s="20"/>
      <c r="CR759" s="20"/>
      <c r="CS759" s="20"/>
      <c r="CT759" s="20"/>
      <c r="CU759" s="20"/>
      <c r="CV759" s="20">
        <v>1</v>
      </c>
      <c r="CW759" s="20"/>
      <c r="CX759" s="20"/>
      <c r="CY759" s="20"/>
      <c r="CZ759" s="20"/>
      <c r="DA759" s="20"/>
      <c r="DB759" s="20"/>
      <c r="DC759" s="20"/>
      <c r="DD759" s="20"/>
      <c r="DE759" s="20"/>
      <c r="DF759" s="20"/>
      <c r="DG759" s="20">
        <v>1697</v>
      </c>
      <c r="DH759" s="20">
        <v>1</v>
      </c>
      <c r="DI759" s="20"/>
      <c r="DJ759" s="20"/>
      <c r="DK759" s="20"/>
      <c r="DL759" s="20"/>
      <c r="DM759" s="20"/>
      <c r="DN759" s="20"/>
      <c r="DO759" s="20"/>
      <c r="DP759" s="20"/>
      <c r="DQ759" s="20">
        <v>50.81</v>
      </c>
      <c r="DR759" s="20"/>
      <c r="DS759" s="20">
        <v>1697</v>
      </c>
      <c r="DT759" s="20"/>
      <c r="DU759" s="20"/>
      <c r="DV759" s="20"/>
      <c r="DW759" s="20"/>
      <c r="DX759" s="20"/>
      <c r="DY759" s="20"/>
      <c r="DZ759" s="20"/>
      <c r="EA759" s="20"/>
      <c r="EB759" s="20"/>
      <c r="EC759" s="20"/>
      <c r="ED759" s="20"/>
      <c r="EE759" s="20"/>
      <c r="EF759" s="20"/>
      <c r="EG759" s="20"/>
      <c r="EH759" s="20"/>
      <c r="EI759" s="20"/>
      <c r="EJ759" s="20"/>
      <c r="EK759" s="20"/>
      <c r="EL759" s="20"/>
      <c r="EM759" s="20"/>
      <c r="EN759" s="20"/>
      <c r="EO759" s="20"/>
      <c r="EP759" s="20"/>
      <c r="EQ759" s="20"/>
      <c r="ER759" s="20"/>
      <c r="ES759" s="20"/>
      <c r="ET759" s="20"/>
      <c r="EU759" s="20"/>
      <c r="EV759" s="20"/>
      <c r="EW759" s="20"/>
      <c r="EX759" s="20"/>
      <c r="EY759" s="20"/>
      <c r="EZ759" s="20"/>
      <c r="FA759" s="20"/>
      <c r="FB759" s="20"/>
      <c r="FC759" s="20"/>
      <c r="FD759" s="20"/>
      <c r="FE759" s="20"/>
      <c r="FF759" s="20"/>
      <c r="FG759" s="20"/>
      <c r="FH759" s="20"/>
      <c r="FI759" s="20"/>
      <c r="FJ759" s="20"/>
      <c r="FK759" s="20"/>
      <c r="FL759" s="20"/>
      <c r="FM759" s="20"/>
      <c r="FN759" s="20"/>
      <c r="FO759" s="20"/>
      <c r="FP759" s="20"/>
      <c r="FQ759" s="20"/>
      <c r="FR759" s="20"/>
      <c r="FS759" s="20"/>
      <c r="FT759" s="20"/>
      <c r="FU759" s="20"/>
      <c r="FV759" s="20"/>
      <c r="FW759" s="20"/>
      <c r="FX759" s="20"/>
      <c r="FY759" s="20"/>
      <c r="FZ759" s="20"/>
      <c r="GA759" s="20"/>
      <c r="GB759" s="20"/>
      <c r="GC759" s="20"/>
      <c r="GD759" s="20"/>
      <c r="GE759" s="20"/>
      <c r="GF759" s="20"/>
      <c r="GG759" s="20"/>
      <c r="GH759" s="20"/>
      <c r="GI759" s="20"/>
      <c r="GJ759" s="20">
        <v>50.81</v>
      </c>
      <c r="GK759" s="20">
        <v>50.81</v>
      </c>
      <c r="GL759" s="20"/>
      <c r="GM759" s="20"/>
      <c r="GN759" s="20"/>
      <c r="GO759" s="20"/>
      <c r="GP759" s="20"/>
      <c r="GQ759" s="20"/>
      <c r="GR759" s="20"/>
      <c r="GS759" s="20"/>
      <c r="GT759" s="20"/>
      <c r="GU759" s="20"/>
      <c r="GV759" s="20"/>
      <c r="GW759" s="20"/>
      <c r="GX759" s="20"/>
      <c r="GY759" s="20"/>
      <c r="GZ759" s="20"/>
      <c r="HA759" s="20"/>
      <c r="HB759" s="20">
        <v>50.81</v>
      </c>
      <c r="HC759" s="20"/>
      <c r="HD759" s="20"/>
      <c r="HE759" s="20"/>
      <c r="HF759" s="20">
        <v>50.81</v>
      </c>
      <c r="HG759" s="20"/>
      <c r="HH759" s="20"/>
      <c r="HI759" s="20"/>
      <c r="HJ759" s="20"/>
      <c r="HK759" s="20"/>
      <c r="HL759" s="20">
        <v>50.81</v>
      </c>
      <c r="HM759" s="20"/>
      <c r="HN759" s="20">
        <v>50.81</v>
      </c>
      <c r="HO759" s="20"/>
      <c r="HP759" s="20"/>
      <c r="HQ759" s="20"/>
      <c r="HR759" s="20"/>
      <c r="HS759" s="20"/>
      <c r="HT759" s="20"/>
      <c r="HU759" s="20"/>
      <c r="HV759" s="20"/>
      <c r="HW759" s="20"/>
      <c r="HX759" s="20">
        <v>50.81</v>
      </c>
      <c r="HY759" s="20"/>
      <c r="HZ759" s="20"/>
      <c r="IA759" s="20"/>
      <c r="IB759" s="20"/>
      <c r="IC759" s="20"/>
      <c r="ID759" s="20"/>
      <c r="IE759" s="20"/>
      <c r="IF759" s="20"/>
      <c r="IG759" s="20"/>
      <c r="IH759" s="20"/>
      <c r="II759" s="20"/>
      <c r="IJ759" s="20"/>
      <c r="IK759" s="20"/>
      <c r="IL759" s="20"/>
      <c r="IM759" s="20"/>
      <c r="IN759" s="20"/>
      <c r="IO759" s="20"/>
      <c r="IP759" s="20"/>
      <c r="IQ759" s="20"/>
      <c r="IR759" s="20"/>
      <c r="IS759" s="20"/>
      <c r="IT759" s="20"/>
      <c r="IU759" s="20"/>
    </row>
    <row r="760" spans="1:255" x14ac:dyDescent="0.2">
      <c r="A760" s="71"/>
      <c r="B760" s="72"/>
      <c r="C760" s="72" t="s">
        <v>610</v>
      </c>
      <c r="D760" s="73"/>
      <c r="E760" s="74"/>
      <c r="F760" s="75">
        <v>25.51</v>
      </c>
      <c r="G760" s="76" t="s">
        <v>78</v>
      </c>
      <c r="H760" s="75">
        <v>26.79</v>
      </c>
      <c r="I760" s="75">
        <v>26.79</v>
      </c>
      <c r="J760" s="77">
        <v>13.26</v>
      </c>
      <c r="K760" s="78">
        <v>355</v>
      </c>
      <c r="O760" s="20"/>
      <c r="P760" s="20"/>
      <c r="Q760" s="20"/>
      <c r="R760" s="20"/>
      <c r="S760" s="20"/>
      <c r="T760" s="20">
        <v>26.79</v>
      </c>
      <c r="U760" s="20">
        <v>355</v>
      </c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  <c r="AY760" s="20"/>
      <c r="AZ760" s="20"/>
      <c r="BA760" s="20"/>
      <c r="BB760" s="20"/>
      <c r="BC760" s="20"/>
      <c r="BD760" s="20"/>
      <c r="BE760" s="20"/>
      <c r="BF760" s="20"/>
      <c r="BG760" s="20"/>
      <c r="BH760" s="20"/>
      <c r="BI760" s="20"/>
      <c r="BJ760" s="20"/>
      <c r="BK760" s="20"/>
      <c r="BL760" s="20"/>
      <c r="BM760" s="20"/>
      <c r="BN760" s="20"/>
      <c r="BO760" s="20"/>
      <c r="BP760" s="20"/>
      <c r="BQ760" s="20"/>
      <c r="BR760" s="20"/>
      <c r="BS760" s="20"/>
      <c r="BT760" s="20"/>
      <c r="BU760" s="20"/>
      <c r="BV760" s="20"/>
      <c r="BW760" s="20"/>
      <c r="BX760" s="20"/>
      <c r="BY760" s="20"/>
      <c r="BZ760" s="20"/>
      <c r="CA760" s="20"/>
      <c r="CB760" s="20"/>
      <c r="CC760" s="20"/>
      <c r="CD760" s="20"/>
      <c r="CE760" s="20"/>
      <c r="CF760" s="20"/>
      <c r="CG760" s="20"/>
      <c r="CH760" s="20"/>
      <c r="CI760" s="20"/>
      <c r="CJ760" s="20"/>
      <c r="CK760" s="20"/>
      <c r="CL760" s="20"/>
      <c r="CM760" s="20"/>
      <c r="CN760" s="20"/>
      <c r="CO760" s="20"/>
      <c r="CP760" s="20"/>
      <c r="CQ760" s="20"/>
      <c r="CR760" s="20"/>
      <c r="CS760" s="20"/>
      <c r="CT760" s="20"/>
      <c r="CU760" s="20"/>
      <c r="CV760" s="20">
        <v>1</v>
      </c>
      <c r="CW760" s="20"/>
      <c r="CX760" s="20"/>
      <c r="CY760" s="20"/>
      <c r="CZ760" s="20"/>
      <c r="DA760" s="20"/>
      <c r="DB760" s="20"/>
      <c r="DC760" s="20"/>
      <c r="DD760" s="20"/>
      <c r="DE760" s="20"/>
      <c r="DF760" s="20"/>
      <c r="DG760" s="20"/>
      <c r="DH760" s="20"/>
      <c r="DI760" s="20"/>
      <c r="DJ760" s="20"/>
      <c r="DK760" s="20"/>
      <c r="DL760" s="20"/>
      <c r="DM760" s="20"/>
      <c r="DN760" s="20"/>
      <c r="DO760" s="20"/>
      <c r="DP760" s="20"/>
      <c r="DQ760" s="20">
        <v>26.79</v>
      </c>
      <c r="DR760" s="20"/>
      <c r="DS760" s="20">
        <v>355</v>
      </c>
      <c r="DT760" s="20"/>
      <c r="DU760" s="20"/>
      <c r="DV760" s="20"/>
      <c r="DW760" s="20"/>
      <c r="DX760" s="20"/>
      <c r="DY760" s="20"/>
      <c r="DZ760" s="20"/>
      <c r="EA760" s="20"/>
      <c r="EB760" s="20"/>
      <c r="EC760" s="20"/>
      <c r="ED760" s="20"/>
      <c r="EE760" s="20"/>
      <c r="EF760" s="20"/>
      <c r="EG760" s="20"/>
      <c r="EH760" s="20"/>
      <c r="EI760" s="20"/>
      <c r="EJ760" s="20"/>
      <c r="EK760" s="20"/>
      <c r="EL760" s="20"/>
      <c r="EM760" s="20"/>
      <c r="EN760" s="20"/>
      <c r="EO760" s="20"/>
      <c r="EP760" s="20"/>
      <c r="EQ760" s="20"/>
      <c r="ER760" s="20"/>
      <c r="ES760" s="20"/>
      <c r="ET760" s="20"/>
      <c r="EU760" s="20"/>
      <c r="EV760" s="20"/>
      <c r="EW760" s="20"/>
      <c r="EX760" s="20"/>
      <c r="EY760" s="20"/>
      <c r="EZ760" s="20"/>
      <c r="FA760" s="20"/>
      <c r="FB760" s="20"/>
      <c r="FC760" s="20"/>
      <c r="FD760" s="20"/>
      <c r="FE760" s="20"/>
      <c r="FF760" s="20"/>
      <c r="FG760" s="20"/>
      <c r="FH760" s="20"/>
      <c r="FI760" s="20"/>
      <c r="FJ760" s="20"/>
      <c r="FK760" s="20"/>
      <c r="FL760" s="20"/>
      <c r="FM760" s="20"/>
      <c r="FN760" s="20"/>
      <c r="FO760" s="20"/>
      <c r="FP760" s="20"/>
      <c r="FQ760" s="20"/>
      <c r="FR760" s="20"/>
      <c r="FS760" s="20"/>
      <c r="FT760" s="20"/>
      <c r="FU760" s="20"/>
      <c r="FV760" s="20"/>
      <c r="FW760" s="20"/>
      <c r="FX760" s="20"/>
      <c r="FY760" s="20"/>
      <c r="FZ760" s="20"/>
      <c r="GA760" s="20"/>
      <c r="GB760" s="20"/>
      <c r="GC760" s="20"/>
      <c r="GD760" s="20"/>
      <c r="GE760" s="20"/>
      <c r="GF760" s="20"/>
      <c r="GG760" s="20"/>
      <c r="GH760" s="20"/>
      <c r="GI760" s="20"/>
      <c r="GJ760" s="20">
        <v>26.79</v>
      </c>
      <c r="GK760" s="20"/>
      <c r="GL760" s="20">
        <v>26.79</v>
      </c>
      <c r="GM760" s="20"/>
      <c r="GN760" s="20"/>
      <c r="GO760" s="20"/>
      <c r="GP760" s="20"/>
      <c r="GQ760" s="20"/>
      <c r="GR760" s="20"/>
      <c r="GS760" s="20"/>
      <c r="GT760" s="20"/>
      <c r="GU760" s="20"/>
      <c r="GV760" s="20"/>
      <c r="GW760" s="20"/>
      <c r="GX760" s="20"/>
      <c r="GY760" s="20"/>
      <c r="GZ760" s="20"/>
      <c r="HA760" s="20"/>
      <c r="HB760" s="20">
        <v>26.79</v>
      </c>
      <c r="HC760" s="20"/>
      <c r="HD760" s="20"/>
      <c r="HE760" s="20"/>
      <c r="HF760" s="20">
        <v>26.79</v>
      </c>
      <c r="HG760" s="20"/>
      <c r="HH760" s="20"/>
      <c r="HI760" s="20"/>
      <c r="HJ760" s="20"/>
      <c r="HK760" s="20"/>
      <c r="HL760" s="20">
        <v>26.79</v>
      </c>
      <c r="HM760" s="20"/>
      <c r="HN760" s="20">
        <v>26.79</v>
      </c>
      <c r="HO760" s="20"/>
      <c r="HP760" s="20"/>
      <c r="HQ760" s="20"/>
      <c r="HR760" s="20"/>
      <c r="HS760" s="20"/>
      <c r="HT760" s="20"/>
      <c r="HU760" s="20"/>
      <c r="HV760" s="20"/>
      <c r="HW760" s="20"/>
      <c r="HX760" s="20"/>
      <c r="HY760" s="20"/>
      <c r="HZ760" s="20"/>
      <c r="IA760" s="20"/>
      <c r="IB760" s="20"/>
      <c r="IC760" s="20"/>
      <c r="ID760" s="20"/>
      <c r="IE760" s="20"/>
      <c r="IF760" s="20"/>
      <c r="IG760" s="20"/>
      <c r="IH760" s="20"/>
      <c r="II760" s="20"/>
      <c r="IJ760" s="20"/>
      <c r="IK760" s="20"/>
      <c r="IL760" s="20"/>
      <c r="IM760" s="20"/>
      <c r="IN760" s="20"/>
      <c r="IO760" s="20"/>
      <c r="IP760" s="20"/>
      <c r="IQ760" s="20"/>
      <c r="IR760" s="20"/>
      <c r="IS760" s="20"/>
      <c r="IT760" s="20"/>
      <c r="IU760" s="20"/>
    </row>
    <row r="761" spans="1:255" x14ac:dyDescent="0.2">
      <c r="A761" s="71"/>
      <c r="B761" s="72"/>
      <c r="C761" s="72" t="s">
        <v>611</v>
      </c>
      <c r="D761" s="73"/>
      <c r="E761" s="74"/>
      <c r="F761" s="75">
        <v>3.21</v>
      </c>
      <c r="G761" s="76" t="s">
        <v>78</v>
      </c>
      <c r="H761" s="75">
        <v>3.37</v>
      </c>
      <c r="I761" s="75">
        <v>3.37</v>
      </c>
      <c r="J761" s="77">
        <v>33.39</v>
      </c>
      <c r="K761" s="78">
        <v>113</v>
      </c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  <c r="AY761" s="20"/>
      <c r="AZ761" s="20"/>
      <c r="BA761" s="20"/>
      <c r="BB761" s="20"/>
      <c r="BC761" s="20"/>
      <c r="BD761" s="20"/>
      <c r="BE761" s="20"/>
      <c r="BF761" s="20"/>
      <c r="BG761" s="20"/>
      <c r="BH761" s="20"/>
      <c r="BI761" s="20"/>
      <c r="BJ761" s="20"/>
      <c r="BK761" s="20"/>
      <c r="BL761" s="20"/>
      <c r="BM761" s="20"/>
      <c r="BN761" s="20"/>
      <c r="BO761" s="20"/>
      <c r="BP761" s="20"/>
      <c r="BQ761" s="20"/>
      <c r="BR761" s="20"/>
      <c r="BS761" s="20"/>
      <c r="BT761" s="20"/>
      <c r="BU761" s="20"/>
      <c r="BV761" s="20"/>
      <c r="BW761" s="20"/>
      <c r="BX761" s="20"/>
      <c r="BY761" s="20"/>
      <c r="BZ761" s="20"/>
      <c r="CA761" s="20"/>
      <c r="CB761" s="20"/>
      <c r="CC761" s="20"/>
      <c r="CD761" s="20"/>
      <c r="CE761" s="20"/>
      <c r="CF761" s="20"/>
      <c r="CG761" s="20"/>
      <c r="CH761" s="20"/>
      <c r="CI761" s="20"/>
      <c r="CJ761" s="20"/>
      <c r="CK761" s="20"/>
      <c r="CL761" s="20"/>
      <c r="CM761" s="20"/>
      <c r="CN761" s="20"/>
      <c r="CO761" s="20"/>
      <c r="CP761" s="20"/>
      <c r="CQ761" s="20"/>
      <c r="CR761" s="20"/>
      <c r="CS761" s="20"/>
      <c r="CT761" s="20"/>
      <c r="CU761" s="20"/>
      <c r="CV761" s="20"/>
      <c r="CW761" s="20"/>
      <c r="CX761" s="20"/>
      <c r="CY761" s="20"/>
      <c r="CZ761" s="20"/>
      <c r="DA761" s="20"/>
      <c r="DB761" s="20"/>
      <c r="DC761" s="20"/>
      <c r="DD761" s="20"/>
      <c r="DE761" s="20"/>
      <c r="DF761" s="20"/>
      <c r="DG761" s="20"/>
      <c r="DH761" s="20"/>
      <c r="DI761" s="20"/>
      <c r="DJ761" s="20"/>
      <c r="DK761" s="20"/>
      <c r="DL761" s="20"/>
      <c r="DM761" s="20"/>
      <c r="DN761" s="20"/>
      <c r="DO761" s="20"/>
      <c r="DP761" s="20"/>
      <c r="DQ761" s="20"/>
      <c r="DR761" s="20"/>
      <c r="DS761" s="20"/>
      <c r="DT761" s="20"/>
      <c r="DU761" s="20"/>
      <c r="DV761" s="20"/>
      <c r="DW761" s="20"/>
      <c r="DX761" s="20"/>
      <c r="DY761" s="20"/>
      <c r="DZ761" s="20"/>
      <c r="EA761" s="20"/>
      <c r="EB761" s="20"/>
      <c r="EC761" s="20"/>
      <c r="ED761" s="20"/>
      <c r="EE761" s="20"/>
      <c r="EF761" s="20"/>
      <c r="EG761" s="20"/>
      <c r="EH761" s="20"/>
      <c r="EI761" s="20"/>
      <c r="EJ761" s="20"/>
      <c r="EK761" s="20"/>
      <c r="EL761" s="20"/>
      <c r="EM761" s="20"/>
      <c r="EN761" s="20"/>
      <c r="EO761" s="20"/>
      <c r="EP761" s="20"/>
      <c r="EQ761" s="20"/>
      <c r="ER761" s="20"/>
      <c r="ES761" s="20"/>
      <c r="ET761" s="20"/>
      <c r="EU761" s="20"/>
      <c r="EV761" s="20"/>
      <c r="EW761" s="20"/>
      <c r="EX761" s="20"/>
      <c r="EY761" s="20"/>
      <c r="EZ761" s="20"/>
      <c r="FA761" s="20"/>
      <c r="FB761" s="20"/>
      <c r="FC761" s="20"/>
      <c r="FD761" s="20"/>
      <c r="FE761" s="20"/>
      <c r="FF761" s="20"/>
      <c r="FG761" s="20"/>
      <c r="FH761" s="20"/>
      <c r="FI761" s="20"/>
      <c r="FJ761" s="20"/>
      <c r="FK761" s="20"/>
      <c r="FL761" s="20"/>
      <c r="FM761" s="20"/>
      <c r="FN761" s="20"/>
      <c r="FO761" s="20"/>
      <c r="FP761" s="20"/>
      <c r="FQ761" s="20"/>
      <c r="FR761" s="20"/>
      <c r="FS761" s="20"/>
      <c r="FT761" s="20"/>
      <c r="FU761" s="20"/>
      <c r="FV761" s="20"/>
      <c r="FW761" s="20"/>
      <c r="FX761" s="20"/>
      <c r="FY761" s="20"/>
      <c r="FZ761" s="20"/>
      <c r="GA761" s="20"/>
      <c r="GB761" s="20"/>
      <c r="GC761" s="20"/>
      <c r="GD761" s="20"/>
      <c r="GE761" s="20"/>
      <c r="GF761" s="20"/>
      <c r="GG761" s="20"/>
      <c r="GH761" s="20"/>
      <c r="GI761" s="20"/>
      <c r="GJ761" s="20"/>
      <c r="GK761" s="20"/>
      <c r="GL761" s="20"/>
      <c r="GM761" s="20">
        <v>3.37</v>
      </c>
      <c r="GN761" s="20"/>
      <c r="GO761" s="20"/>
      <c r="GP761" s="20"/>
      <c r="GQ761" s="20"/>
      <c r="GR761" s="20"/>
      <c r="GS761" s="20"/>
      <c r="GT761" s="20"/>
      <c r="GU761" s="20"/>
      <c r="GV761" s="20"/>
      <c r="GW761" s="20"/>
      <c r="GX761" s="20"/>
      <c r="GY761" s="20"/>
      <c r="GZ761" s="20"/>
      <c r="HA761" s="20"/>
      <c r="HB761" s="20"/>
      <c r="HC761" s="20"/>
      <c r="HD761" s="20"/>
      <c r="HE761" s="20"/>
      <c r="HF761" s="20"/>
      <c r="HG761" s="20"/>
      <c r="HH761" s="20"/>
      <c r="HI761" s="20"/>
      <c r="HJ761" s="20"/>
      <c r="HK761" s="20"/>
      <c r="HL761" s="20"/>
      <c r="HM761" s="20"/>
      <c r="HN761" s="20"/>
      <c r="HO761" s="20"/>
      <c r="HP761" s="20"/>
      <c r="HQ761" s="20"/>
      <c r="HR761" s="20"/>
      <c r="HS761" s="20"/>
      <c r="HT761" s="20"/>
      <c r="HU761" s="20"/>
      <c r="HV761" s="20"/>
      <c r="HW761" s="20"/>
      <c r="HX761" s="20">
        <v>3.37</v>
      </c>
      <c r="HY761" s="20"/>
      <c r="HZ761" s="20"/>
      <c r="IA761" s="20"/>
      <c r="IB761" s="20"/>
      <c r="IC761" s="20"/>
      <c r="ID761" s="20"/>
      <c r="IE761" s="20"/>
      <c r="IF761" s="20"/>
      <c r="IG761" s="20"/>
      <c r="IH761" s="20"/>
      <c r="II761" s="20"/>
      <c r="IJ761" s="20"/>
      <c r="IK761" s="20"/>
      <c r="IL761" s="20"/>
      <c r="IM761" s="20"/>
      <c r="IN761" s="20"/>
      <c r="IO761" s="20"/>
      <c r="IP761" s="20"/>
      <c r="IQ761" s="20"/>
      <c r="IR761" s="20"/>
      <c r="IS761" s="20"/>
      <c r="IT761" s="20"/>
      <c r="IU761" s="20"/>
    </row>
    <row r="762" spans="1:255" x14ac:dyDescent="0.2">
      <c r="A762" s="71"/>
      <c r="B762" s="72"/>
      <c r="C762" s="72" t="s">
        <v>612</v>
      </c>
      <c r="D762" s="73"/>
      <c r="E762" s="74"/>
      <c r="F762" s="75">
        <v>40.18</v>
      </c>
      <c r="G762" s="76"/>
      <c r="H762" s="75">
        <v>40.18</v>
      </c>
      <c r="I762" s="75">
        <v>40.18</v>
      </c>
      <c r="J762" s="77">
        <v>9.11</v>
      </c>
      <c r="K762" s="78">
        <v>366</v>
      </c>
      <c r="O762" s="20"/>
      <c r="P762" s="20"/>
      <c r="Q762" s="20"/>
      <c r="R762" s="20"/>
      <c r="S762" s="20"/>
      <c r="T762" s="20">
        <v>40.18</v>
      </c>
      <c r="U762" s="20">
        <v>366</v>
      </c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  <c r="BC762" s="20"/>
      <c r="BD762" s="20"/>
      <c r="BE762" s="20"/>
      <c r="BF762" s="20"/>
      <c r="BG762" s="20"/>
      <c r="BH762" s="20"/>
      <c r="BI762" s="20"/>
      <c r="BJ762" s="20"/>
      <c r="BK762" s="20"/>
      <c r="BL762" s="20"/>
      <c r="BM762" s="20"/>
      <c r="BN762" s="20"/>
      <c r="BO762" s="20"/>
      <c r="BP762" s="20"/>
      <c r="BQ762" s="20"/>
      <c r="BR762" s="20"/>
      <c r="BS762" s="20"/>
      <c r="BT762" s="20"/>
      <c r="BU762" s="20"/>
      <c r="BV762" s="20"/>
      <c r="BW762" s="20"/>
      <c r="BX762" s="20"/>
      <c r="BY762" s="20"/>
      <c r="BZ762" s="20"/>
      <c r="CA762" s="20"/>
      <c r="CB762" s="20"/>
      <c r="CC762" s="20"/>
      <c r="CD762" s="20"/>
      <c r="CE762" s="20"/>
      <c r="CF762" s="20"/>
      <c r="CG762" s="20"/>
      <c r="CH762" s="20"/>
      <c r="CI762" s="20"/>
      <c r="CJ762" s="20"/>
      <c r="CK762" s="20"/>
      <c r="CL762" s="20"/>
      <c r="CM762" s="20"/>
      <c r="CN762" s="20"/>
      <c r="CO762" s="20"/>
      <c r="CP762" s="20"/>
      <c r="CQ762" s="20"/>
      <c r="CR762" s="20"/>
      <c r="CS762" s="20"/>
      <c r="CT762" s="20"/>
      <c r="CU762" s="20"/>
      <c r="CV762" s="20">
        <v>1</v>
      </c>
      <c r="CW762" s="20"/>
      <c r="CX762" s="20"/>
      <c r="CY762" s="20"/>
      <c r="CZ762" s="20"/>
      <c r="DA762" s="20"/>
      <c r="DB762" s="20"/>
      <c r="DC762" s="20"/>
      <c r="DD762" s="20"/>
      <c r="DE762" s="20"/>
      <c r="DF762" s="20"/>
      <c r="DG762" s="20"/>
      <c r="DH762" s="20"/>
      <c r="DI762" s="20"/>
      <c r="DJ762" s="20"/>
      <c r="DK762" s="20">
        <v>40.18</v>
      </c>
      <c r="DL762" s="20"/>
      <c r="DM762" s="20">
        <v>366</v>
      </c>
      <c r="DN762" s="20"/>
      <c r="DO762" s="20"/>
      <c r="DP762" s="20"/>
      <c r="DQ762" s="20"/>
      <c r="DR762" s="20"/>
      <c r="DS762" s="20"/>
      <c r="DT762" s="20"/>
      <c r="DU762" s="20"/>
      <c r="DV762" s="20"/>
      <c r="DW762" s="20"/>
      <c r="DX762" s="20"/>
      <c r="DY762" s="20"/>
      <c r="DZ762" s="20"/>
      <c r="EA762" s="20"/>
      <c r="EB762" s="20"/>
      <c r="EC762" s="20"/>
      <c r="ED762" s="20"/>
      <c r="EE762" s="20"/>
      <c r="EF762" s="20"/>
      <c r="EG762" s="20"/>
      <c r="EH762" s="20"/>
      <c r="EI762" s="20"/>
      <c r="EJ762" s="20"/>
      <c r="EK762" s="20"/>
      <c r="EL762" s="20"/>
      <c r="EM762" s="20"/>
      <c r="EN762" s="20"/>
      <c r="EO762" s="20"/>
      <c r="EP762" s="20"/>
      <c r="EQ762" s="20"/>
      <c r="ER762" s="20"/>
      <c r="ES762" s="20"/>
      <c r="ET762" s="20"/>
      <c r="EU762" s="20"/>
      <c r="EV762" s="20"/>
      <c r="EW762" s="20"/>
      <c r="EX762" s="20"/>
      <c r="EY762" s="20"/>
      <c r="EZ762" s="20"/>
      <c r="FA762" s="20"/>
      <c r="FB762" s="20"/>
      <c r="FC762" s="20"/>
      <c r="FD762" s="20"/>
      <c r="FE762" s="20"/>
      <c r="FF762" s="20"/>
      <c r="FG762" s="20"/>
      <c r="FH762" s="20"/>
      <c r="FI762" s="20"/>
      <c r="FJ762" s="20"/>
      <c r="FK762" s="20"/>
      <c r="FL762" s="20"/>
      <c r="FM762" s="20"/>
      <c r="FN762" s="20"/>
      <c r="FO762" s="20"/>
      <c r="FP762" s="20"/>
      <c r="FQ762" s="20"/>
      <c r="FR762" s="20"/>
      <c r="FS762" s="20"/>
      <c r="FT762" s="20"/>
      <c r="FU762" s="20"/>
      <c r="FV762" s="20"/>
      <c r="FW762" s="20"/>
      <c r="FX762" s="20"/>
      <c r="FY762" s="20"/>
      <c r="FZ762" s="20"/>
      <c r="GA762" s="20"/>
      <c r="GB762" s="20"/>
      <c r="GC762" s="20"/>
      <c r="GD762" s="20"/>
      <c r="GE762" s="20"/>
      <c r="GF762" s="20"/>
      <c r="GG762" s="20"/>
      <c r="GH762" s="20"/>
      <c r="GI762" s="20"/>
      <c r="GJ762" s="20">
        <v>40.18</v>
      </c>
      <c r="GK762" s="20"/>
      <c r="GL762" s="20"/>
      <c r="GM762" s="20"/>
      <c r="GN762" s="20">
        <v>40.18</v>
      </c>
      <c r="GO762" s="20"/>
      <c r="GP762" s="20">
        <v>40.18</v>
      </c>
      <c r="GQ762" s="20">
        <v>40.18</v>
      </c>
      <c r="GR762" s="20"/>
      <c r="GS762" s="20">
        <v>40.18</v>
      </c>
      <c r="GT762" s="20"/>
      <c r="GU762" s="20"/>
      <c r="GV762" s="20"/>
      <c r="GW762" s="20">
        <v>0</v>
      </c>
      <c r="GX762" s="20">
        <v>0</v>
      </c>
      <c r="GY762" s="20"/>
      <c r="GZ762" s="20"/>
      <c r="HA762" s="20"/>
      <c r="HB762" s="20">
        <v>40.18</v>
      </c>
      <c r="HC762" s="20"/>
      <c r="HD762" s="20"/>
      <c r="HE762" s="20"/>
      <c r="HF762" s="20">
        <v>40.18</v>
      </c>
      <c r="HG762" s="20"/>
      <c r="HH762" s="20"/>
      <c r="HI762" s="20"/>
      <c r="HJ762" s="20"/>
      <c r="HK762" s="20"/>
      <c r="HL762" s="20">
        <v>40.18</v>
      </c>
      <c r="HM762" s="20"/>
      <c r="HN762" s="20">
        <v>40.18</v>
      </c>
      <c r="HO762" s="20"/>
      <c r="HP762" s="20"/>
      <c r="HQ762" s="20"/>
      <c r="HR762" s="20"/>
      <c r="HS762" s="20"/>
      <c r="HT762" s="20"/>
      <c r="HU762" s="20"/>
      <c r="HV762" s="20"/>
      <c r="HW762" s="20"/>
      <c r="HX762" s="20"/>
      <c r="HY762" s="20"/>
      <c r="HZ762" s="20"/>
      <c r="IA762" s="20"/>
      <c r="IB762" s="20"/>
      <c r="IC762" s="20"/>
      <c r="ID762" s="20"/>
      <c r="IE762" s="20"/>
      <c r="IF762" s="20"/>
      <c r="IG762" s="20"/>
      <c r="IH762" s="20"/>
      <c r="II762" s="20"/>
      <c r="IJ762" s="20"/>
      <c r="IK762" s="20"/>
      <c r="IL762" s="20"/>
      <c r="IM762" s="20"/>
      <c r="IN762" s="20"/>
      <c r="IO762" s="20"/>
      <c r="IP762" s="20"/>
      <c r="IQ762" s="20"/>
      <c r="IR762" s="20"/>
      <c r="IS762" s="20"/>
      <c r="IT762" s="20"/>
      <c r="IU762" s="20"/>
    </row>
    <row r="763" spans="1:255" x14ac:dyDescent="0.2">
      <c r="A763" s="79"/>
      <c r="B763" s="80"/>
      <c r="C763" s="80" t="s">
        <v>613</v>
      </c>
      <c r="D763" s="81"/>
      <c r="E763" s="82">
        <v>121</v>
      </c>
      <c r="F763" s="83" t="s">
        <v>614</v>
      </c>
      <c r="G763" s="84"/>
      <c r="H763" s="85">
        <v>65.56</v>
      </c>
      <c r="I763" s="85">
        <v>65.56</v>
      </c>
      <c r="J763" s="87">
        <v>1.21</v>
      </c>
      <c r="K763" s="86">
        <v>2190</v>
      </c>
      <c r="O763" s="20"/>
      <c r="P763" s="20"/>
      <c r="Q763" s="20"/>
      <c r="R763" s="20"/>
      <c r="S763" s="20"/>
      <c r="T763" s="20">
        <v>65.56</v>
      </c>
      <c r="U763" s="20">
        <v>2190</v>
      </c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20"/>
      <c r="BB763" s="20"/>
      <c r="BC763" s="20"/>
      <c r="BD763" s="20"/>
      <c r="BE763" s="20"/>
      <c r="BF763" s="20"/>
      <c r="BG763" s="20"/>
      <c r="BH763" s="20"/>
      <c r="BI763" s="20"/>
      <c r="BJ763" s="20"/>
      <c r="BK763" s="20"/>
      <c r="BL763" s="20"/>
      <c r="BM763" s="20"/>
      <c r="BN763" s="20"/>
      <c r="BO763" s="20"/>
      <c r="BP763" s="20"/>
      <c r="BQ763" s="20"/>
      <c r="BR763" s="20"/>
      <c r="BS763" s="20"/>
      <c r="BT763" s="20"/>
      <c r="BU763" s="20"/>
      <c r="BV763" s="20"/>
      <c r="BW763" s="20"/>
      <c r="BX763" s="20"/>
      <c r="BY763" s="20"/>
      <c r="BZ763" s="20"/>
      <c r="CA763" s="20"/>
      <c r="CB763" s="20"/>
      <c r="CC763" s="20"/>
      <c r="CD763" s="20"/>
      <c r="CE763" s="20"/>
      <c r="CF763" s="20"/>
      <c r="CG763" s="20"/>
      <c r="CH763" s="20"/>
      <c r="CI763" s="20"/>
      <c r="CJ763" s="20"/>
      <c r="CK763" s="20"/>
      <c r="CL763" s="20"/>
      <c r="CM763" s="20"/>
      <c r="CN763" s="20"/>
      <c r="CO763" s="20"/>
      <c r="CP763" s="20"/>
      <c r="CQ763" s="20"/>
      <c r="CR763" s="20"/>
      <c r="CS763" s="20"/>
      <c r="CT763" s="20"/>
      <c r="CU763" s="20"/>
      <c r="CV763" s="20">
        <v>1</v>
      </c>
      <c r="CW763" s="20"/>
      <c r="CX763" s="20"/>
      <c r="CY763" s="20"/>
      <c r="CZ763" s="20"/>
      <c r="DA763" s="20"/>
      <c r="DB763" s="20"/>
      <c r="DC763" s="20"/>
      <c r="DD763" s="20"/>
      <c r="DE763" s="20"/>
      <c r="DF763" s="20"/>
      <c r="DG763" s="20"/>
      <c r="DH763" s="20"/>
      <c r="DI763" s="20"/>
      <c r="DJ763" s="20"/>
      <c r="DK763" s="20"/>
      <c r="DL763" s="20"/>
      <c r="DM763" s="20"/>
      <c r="DN763" s="20"/>
      <c r="DO763" s="20"/>
      <c r="DP763" s="20"/>
      <c r="DQ763" s="20">
        <v>65.56</v>
      </c>
      <c r="DR763" s="20"/>
      <c r="DS763" s="20">
        <v>2190</v>
      </c>
      <c r="DT763" s="20"/>
      <c r="DU763" s="20"/>
      <c r="DV763" s="20"/>
      <c r="DW763" s="20"/>
      <c r="DX763" s="20"/>
      <c r="DY763" s="20"/>
      <c r="DZ763" s="20"/>
      <c r="EA763" s="20"/>
      <c r="EB763" s="20"/>
      <c r="EC763" s="20"/>
      <c r="ED763" s="20"/>
      <c r="EE763" s="20"/>
      <c r="EF763" s="20"/>
      <c r="EG763" s="20"/>
      <c r="EH763" s="20"/>
      <c r="EI763" s="20"/>
      <c r="EJ763" s="20"/>
      <c r="EK763" s="20"/>
      <c r="EL763" s="20"/>
      <c r="EM763" s="20"/>
      <c r="EN763" s="20"/>
      <c r="EO763" s="20"/>
      <c r="EP763" s="20"/>
      <c r="EQ763" s="20"/>
      <c r="ER763" s="20"/>
      <c r="ES763" s="20"/>
      <c r="ET763" s="20"/>
      <c r="EU763" s="20"/>
      <c r="EV763" s="20"/>
      <c r="EW763" s="20"/>
      <c r="EX763" s="20"/>
      <c r="EY763" s="20"/>
      <c r="EZ763" s="20"/>
      <c r="FA763" s="20"/>
      <c r="FB763" s="20"/>
      <c r="FC763" s="20"/>
      <c r="FD763" s="20"/>
      <c r="FE763" s="20"/>
      <c r="FF763" s="20"/>
      <c r="FG763" s="20"/>
      <c r="FH763" s="20"/>
      <c r="FI763" s="20"/>
      <c r="FJ763" s="20"/>
      <c r="FK763" s="20"/>
      <c r="FL763" s="20"/>
      <c r="FM763" s="20"/>
      <c r="FN763" s="20"/>
      <c r="FO763" s="20"/>
      <c r="FP763" s="20"/>
      <c r="FQ763" s="20"/>
      <c r="FR763" s="20"/>
      <c r="FS763" s="20"/>
      <c r="FT763" s="20"/>
      <c r="FU763" s="20"/>
      <c r="FV763" s="20"/>
      <c r="FW763" s="20"/>
      <c r="FX763" s="20"/>
      <c r="FY763" s="20"/>
      <c r="FZ763" s="20"/>
      <c r="GA763" s="20"/>
      <c r="GB763" s="20"/>
      <c r="GC763" s="20"/>
      <c r="GD763" s="20"/>
      <c r="GE763" s="20"/>
      <c r="GF763" s="20"/>
      <c r="GG763" s="20"/>
      <c r="GH763" s="20"/>
      <c r="GI763" s="20"/>
      <c r="GJ763" s="20"/>
      <c r="GK763" s="20"/>
      <c r="GL763" s="20"/>
      <c r="GM763" s="20"/>
      <c r="GN763" s="20"/>
      <c r="GO763" s="20"/>
      <c r="GP763" s="20"/>
      <c r="GQ763" s="20"/>
      <c r="GR763" s="20"/>
      <c r="GS763" s="20"/>
      <c r="GT763" s="20"/>
      <c r="GU763" s="20"/>
      <c r="GV763" s="20"/>
      <c r="GW763" s="20"/>
      <c r="GX763" s="20"/>
      <c r="GY763" s="20">
        <v>65.56</v>
      </c>
      <c r="GZ763" s="20"/>
      <c r="HA763" s="20"/>
      <c r="HB763" s="20">
        <v>65.56</v>
      </c>
      <c r="HC763" s="20"/>
      <c r="HD763" s="20"/>
      <c r="HE763" s="20"/>
      <c r="HF763" s="20">
        <v>65.56</v>
      </c>
      <c r="HG763" s="20"/>
      <c r="HH763" s="20"/>
      <c r="HI763" s="20"/>
      <c r="HJ763" s="20"/>
      <c r="HK763" s="20"/>
      <c r="HL763" s="20">
        <v>65.56</v>
      </c>
      <c r="HM763" s="20"/>
      <c r="HN763" s="20">
        <v>65.56</v>
      </c>
      <c r="HO763" s="20"/>
      <c r="HP763" s="20"/>
      <c r="HQ763" s="20"/>
      <c r="HR763" s="20"/>
      <c r="HS763" s="20"/>
      <c r="HT763" s="20"/>
      <c r="HU763" s="20"/>
      <c r="HV763" s="20"/>
      <c r="HW763" s="20"/>
      <c r="HX763" s="20"/>
      <c r="HY763" s="20"/>
      <c r="HZ763" s="20"/>
      <c r="IA763" s="20"/>
      <c r="IB763" s="20"/>
      <c r="IC763" s="20"/>
      <c r="ID763" s="20"/>
      <c r="IE763" s="20"/>
      <c r="IF763" s="20"/>
      <c r="IG763" s="20"/>
      <c r="IH763" s="20"/>
      <c r="II763" s="20"/>
      <c r="IJ763" s="20"/>
      <c r="IK763" s="20"/>
      <c r="IL763" s="20"/>
      <c r="IM763" s="20"/>
      <c r="IN763" s="20"/>
      <c r="IO763" s="20"/>
      <c r="IP763" s="20"/>
      <c r="IQ763" s="20"/>
      <c r="IR763" s="20"/>
      <c r="IS763" s="20"/>
      <c r="IT763" s="20"/>
      <c r="IU763" s="20"/>
    </row>
    <row r="764" spans="1:255" x14ac:dyDescent="0.2">
      <c r="A764" s="79"/>
      <c r="B764" s="80"/>
      <c r="C764" s="80" t="s">
        <v>615</v>
      </c>
      <c r="D764" s="81"/>
      <c r="E764" s="82">
        <v>72</v>
      </c>
      <c r="F764" s="83" t="s">
        <v>614</v>
      </c>
      <c r="G764" s="84"/>
      <c r="H764" s="85">
        <v>39.01</v>
      </c>
      <c r="I764" s="85">
        <v>39.01</v>
      </c>
      <c r="J764" s="87">
        <v>0.72</v>
      </c>
      <c r="K764" s="86">
        <v>1303</v>
      </c>
      <c r="O764" s="20"/>
      <c r="P764" s="20"/>
      <c r="Q764" s="20"/>
      <c r="R764" s="20"/>
      <c r="S764" s="20"/>
      <c r="T764" s="20">
        <v>39.01</v>
      </c>
      <c r="U764" s="20">
        <v>1303</v>
      </c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20"/>
      <c r="BB764" s="20"/>
      <c r="BC764" s="20"/>
      <c r="BD764" s="20"/>
      <c r="BE764" s="20"/>
      <c r="BF764" s="20"/>
      <c r="BG764" s="20"/>
      <c r="BH764" s="20"/>
      <c r="BI764" s="20"/>
      <c r="BJ764" s="20"/>
      <c r="BK764" s="20"/>
      <c r="BL764" s="20"/>
      <c r="BM764" s="20"/>
      <c r="BN764" s="20"/>
      <c r="BO764" s="20"/>
      <c r="BP764" s="20"/>
      <c r="BQ764" s="20"/>
      <c r="BR764" s="20"/>
      <c r="BS764" s="20"/>
      <c r="BT764" s="20"/>
      <c r="BU764" s="20"/>
      <c r="BV764" s="20"/>
      <c r="BW764" s="20"/>
      <c r="BX764" s="20"/>
      <c r="BY764" s="20"/>
      <c r="BZ764" s="20"/>
      <c r="CA764" s="20"/>
      <c r="CB764" s="20"/>
      <c r="CC764" s="20"/>
      <c r="CD764" s="20"/>
      <c r="CE764" s="20"/>
      <c r="CF764" s="20"/>
      <c r="CG764" s="20"/>
      <c r="CH764" s="20"/>
      <c r="CI764" s="20"/>
      <c r="CJ764" s="20"/>
      <c r="CK764" s="20"/>
      <c r="CL764" s="20"/>
      <c r="CM764" s="20"/>
      <c r="CN764" s="20"/>
      <c r="CO764" s="20"/>
      <c r="CP764" s="20"/>
      <c r="CQ764" s="20"/>
      <c r="CR764" s="20"/>
      <c r="CS764" s="20"/>
      <c r="CT764" s="20"/>
      <c r="CU764" s="20"/>
      <c r="CV764" s="20">
        <v>1</v>
      </c>
      <c r="CW764" s="20"/>
      <c r="CX764" s="20"/>
      <c r="CY764" s="20"/>
      <c r="CZ764" s="20"/>
      <c r="DA764" s="20"/>
      <c r="DB764" s="20"/>
      <c r="DC764" s="20"/>
      <c r="DD764" s="20"/>
      <c r="DE764" s="20"/>
      <c r="DF764" s="20"/>
      <c r="DG764" s="20"/>
      <c r="DH764" s="20"/>
      <c r="DI764" s="20"/>
      <c r="DJ764" s="20"/>
      <c r="DK764" s="20"/>
      <c r="DL764" s="20"/>
      <c r="DM764" s="20"/>
      <c r="DN764" s="20"/>
      <c r="DO764" s="20"/>
      <c r="DP764" s="20"/>
      <c r="DQ764" s="20">
        <v>39.01</v>
      </c>
      <c r="DR764" s="20"/>
      <c r="DS764" s="20">
        <v>1303</v>
      </c>
      <c r="DT764" s="20"/>
      <c r="DU764" s="20"/>
      <c r="DV764" s="20"/>
      <c r="DW764" s="20"/>
      <c r="DX764" s="20"/>
      <c r="DY764" s="20"/>
      <c r="DZ764" s="20"/>
      <c r="EA764" s="20"/>
      <c r="EB764" s="20"/>
      <c r="EC764" s="20"/>
      <c r="ED764" s="20"/>
      <c r="EE764" s="20"/>
      <c r="EF764" s="20"/>
      <c r="EG764" s="20"/>
      <c r="EH764" s="20"/>
      <c r="EI764" s="20"/>
      <c r="EJ764" s="20"/>
      <c r="EK764" s="20"/>
      <c r="EL764" s="20"/>
      <c r="EM764" s="20"/>
      <c r="EN764" s="20"/>
      <c r="EO764" s="20"/>
      <c r="EP764" s="20"/>
      <c r="EQ764" s="20"/>
      <c r="ER764" s="20"/>
      <c r="ES764" s="20"/>
      <c r="ET764" s="20"/>
      <c r="EU764" s="20"/>
      <c r="EV764" s="20"/>
      <c r="EW764" s="20"/>
      <c r="EX764" s="20"/>
      <c r="EY764" s="20"/>
      <c r="EZ764" s="20"/>
      <c r="FA764" s="20"/>
      <c r="FB764" s="20"/>
      <c r="FC764" s="20"/>
      <c r="FD764" s="20"/>
      <c r="FE764" s="20"/>
      <c r="FF764" s="20"/>
      <c r="FG764" s="20"/>
      <c r="FH764" s="20"/>
      <c r="FI764" s="20"/>
      <c r="FJ764" s="20"/>
      <c r="FK764" s="20"/>
      <c r="FL764" s="20"/>
      <c r="FM764" s="20"/>
      <c r="FN764" s="20"/>
      <c r="FO764" s="20"/>
      <c r="FP764" s="20"/>
      <c r="FQ764" s="20"/>
      <c r="FR764" s="20"/>
      <c r="FS764" s="20"/>
      <c r="FT764" s="20"/>
      <c r="FU764" s="20"/>
      <c r="FV764" s="20"/>
      <c r="FW764" s="20"/>
      <c r="FX764" s="20"/>
      <c r="FY764" s="20"/>
      <c r="FZ764" s="20"/>
      <c r="GA764" s="20"/>
      <c r="GB764" s="20"/>
      <c r="GC764" s="20"/>
      <c r="GD764" s="20"/>
      <c r="GE764" s="20"/>
      <c r="GF764" s="20"/>
      <c r="GG764" s="20"/>
      <c r="GH764" s="20"/>
      <c r="GI764" s="20"/>
      <c r="GJ764" s="20"/>
      <c r="GK764" s="20"/>
      <c r="GL764" s="20"/>
      <c r="GM764" s="20"/>
      <c r="GN764" s="20"/>
      <c r="GO764" s="20"/>
      <c r="GP764" s="20"/>
      <c r="GQ764" s="20"/>
      <c r="GR764" s="20"/>
      <c r="GS764" s="20"/>
      <c r="GT764" s="20"/>
      <c r="GU764" s="20"/>
      <c r="GV764" s="20"/>
      <c r="GW764" s="20"/>
      <c r="GX764" s="20"/>
      <c r="GY764" s="20"/>
      <c r="GZ764" s="20">
        <v>39.01</v>
      </c>
      <c r="HA764" s="20"/>
      <c r="HB764" s="20">
        <v>39.01</v>
      </c>
      <c r="HC764" s="20"/>
      <c r="HD764" s="20"/>
      <c r="HE764" s="20"/>
      <c r="HF764" s="20">
        <v>39.01</v>
      </c>
      <c r="HG764" s="20"/>
      <c r="HH764" s="20"/>
      <c r="HI764" s="20"/>
      <c r="HJ764" s="20"/>
      <c r="HK764" s="20"/>
      <c r="HL764" s="20">
        <v>39.01</v>
      </c>
      <c r="HM764" s="20"/>
      <c r="HN764" s="20">
        <v>39.01</v>
      </c>
      <c r="HO764" s="20"/>
      <c r="HP764" s="20"/>
      <c r="HQ764" s="20"/>
      <c r="HR764" s="20"/>
      <c r="HS764" s="20"/>
      <c r="HT764" s="20"/>
      <c r="HU764" s="20"/>
      <c r="HV764" s="20"/>
      <c r="HW764" s="20"/>
      <c r="HX764" s="20"/>
      <c r="HY764" s="20"/>
      <c r="HZ764" s="20"/>
      <c r="IA764" s="20"/>
      <c r="IB764" s="20"/>
      <c r="IC764" s="20"/>
      <c r="ID764" s="20"/>
      <c r="IE764" s="20"/>
      <c r="IF764" s="20"/>
      <c r="IG764" s="20"/>
      <c r="IH764" s="20"/>
      <c r="II764" s="20"/>
      <c r="IJ764" s="20"/>
      <c r="IK764" s="20"/>
      <c r="IL764" s="20"/>
      <c r="IM764" s="20"/>
      <c r="IN764" s="20"/>
      <c r="IO764" s="20"/>
      <c r="IP764" s="20"/>
      <c r="IQ764" s="20"/>
      <c r="IR764" s="20"/>
      <c r="IS764" s="20"/>
      <c r="IT764" s="20"/>
      <c r="IU764" s="20"/>
    </row>
    <row r="765" spans="1:255" x14ac:dyDescent="0.2">
      <c r="A765" s="71"/>
      <c r="B765" s="72"/>
      <c r="C765" s="72" t="s">
        <v>616</v>
      </c>
      <c r="D765" s="73" t="s">
        <v>617</v>
      </c>
      <c r="E765" s="74">
        <v>5.03</v>
      </c>
      <c r="F765" s="75"/>
      <c r="G765" s="76" t="s">
        <v>78</v>
      </c>
      <c r="H765" s="75">
        <v>5.28</v>
      </c>
      <c r="I765" s="88">
        <v>5.2815000000000003</v>
      </c>
      <c r="J765" s="77"/>
      <c r="K765" s="78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  <c r="BC765" s="20"/>
      <c r="BD765" s="20"/>
      <c r="BE765" s="20"/>
      <c r="BF765" s="20"/>
      <c r="BG765" s="20"/>
      <c r="BH765" s="20"/>
      <c r="BI765" s="20"/>
      <c r="BJ765" s="20"/>
      <c r="BK765" s="20"/>
      <c r="BL765" s="20"/>
      <c r="BM765" s="20"/>
      <c r="BN765" s="20"/>
      <c r="BO765" s="20"/>
      <c r="BP765" s="20"/>
      <c r="BQ765" s="20"/>
      <c r="BR765" s="20"/>
      <c r="BS765" s="20"/>
      <c r="BT765" s="20"/>
      <c r="BU765" s="20"/>
      <c r="BV765" s="20"/>
      <c r="BW765" s="20"/>
      <c r="BX765" s="20"/>
      <c r="BY765" s="20"/>
      <c r="BZ765" s="20"/>
      <c r="CA765" s="20"/>
      <c r="CB765" s="20"/>
      <c r="CC765" s="20"/>
      <c r="CD765" s="20"/>
      <c r="CE765" s="20"/>
      <c r="CF765" s="20"/>
      <c r="CG765" s="20"/>
      <c r="CH765" s="20"/>
      <c r="CI765" s="20"/>
      <c r="CJ765" s="20"/>
      <c r="CK765" s="20"/>
      <c r="CL765" s="20"/>
      <c r="CM765" s="20"/>
      <c r="CN765" s="20"/>
      <c r="CO765" s="20"/>
      <c r="CP765" s="20"/>
      <c r="CQ765" s="20"/>
      <c r="CR765" s="20"/>
      <c r="CS765" s="20"/>
      <c r="CT765" s="20"/>
      <c r="CU765" s="20"/>
      <c r="CV765" s="20"/>
      <c r="CW765" s="20"/>
      <c r="CX765" s="20"/>
      <c r="CY765" s="20"/>
      <c r="CZ765" s="20"/>
      <c r="DA765" s="20"/>
      <c r="DB765" s="20"/>
      <c r="DC765" s="20"/>
      <c r="DD765" s="20"/>
      <c r="DE765" s="20"/>
      <c r="DF765" s="20"/>
      <c r="DG765" s="20"/>
      <c r="DH765" s="20"/>
      <c r="DI765" s="20"/>
      <c r="DJ765" s="20"/>
      <c r="DK765" s="20"/>
      <c r="DL765" s="20"/>
      <c r="DM765" s="20"/>
      <c r="DN765" s="20"/>
      <c r="DO765" s="20"/>
      <c r="DP765" s="20"/>
      <c r="DQ765" s="20"/>
      <c r="DR765" s="20"/>
      <c r="DS765" s="20"/>
      <c r="DT765" s="20"/>
      <c r="DU765" s="20"/>
      <c r="DV765" s="20"/>
      <c r="DW765" s="20"/>
      <c r="DX765" s="20"/>
      <c r="DY765" s="20"/>
      <c r="DZ765" s="20"/>
      <c r="EA765" s="20"/>
      <c r="EB765" s="20"/>
      <c r="EC765" s="20"/>
      <c r="ED765" s="20"/>
      <c r="EE765" s="20"/>
      <c r="EF765" s="20"/>
      <c r="EG765" s="20"/>
      <c r="EH765" s="20"/>
      <c r="EI765" s="20"/>
      <c r="EJ765" s="20"/>
      <c r="EK765" s="20"/>
      <c r="EL765" s="20"/>
      <c r="EM765" s="20"/>
      <c r="EN765" s="20"/>
      <c r="EO765" s="20"/>
      <c r="EP765" s="20"/>
      <c r="EQ765" s="20"/>
      <c r="ER765" s="20"/>
      <c r="ES765" s="20"/>
      <c r="ET765" s="20"/>
      <c r="EU765" s="20"/>
      <c r="EV765" s="20"/>
      <c r="EW765" s="20"/>
      <c r="EX765" s="20"/>
      <c r="EY765" s="20"/>
      <c r="EZ765" s="20"/>
      <c r="FA765" s="20"/>
      <c r="FB765" s="20"/>
      <c r="FC765" s="20"/>
      <c r="FD765" s="20"/>
      <c r="FE765" s="20"/>
      <c r="FF765" s="20"/>
      <c r="FG765" s="20"/>
      <c r="FH765" s="20"/>
      <c r="FI765" s="20"/>
      <c r="FJ765" s="20"/>
      <c r="FK765" s="20"/>
      <c r="FL765" s="20"/>
      <c r="FM765" s="20"/>
      <c r="FN765" s="20"/>
      <c r="FO765" s="20"/>
      <c r="FP765" s="20"/>
      <c r="FQ765" s="20"/>
      <c r="FR765" s="20"/>
      <c r="FS765" s="20"/>
      <c r="FT765" s="20"/>
      <c r="FU765" s="20"/>
      <c r="FV765" s="20"/>
      <c r="FW765" s="20"/>
      <c r="FX765" s="20"/>
      <c r="FY765" s="20"/>
      <c r="FZ765" s="20"/>
      <c r="GA765" s="20"/>
      <c r="GB765" s="20"/>
      <c r="GC765" s="20"/>
      <c r="GD765" s="20"/>
      <c r="GE765" s="20"/>
      <c r="GF765" s="20"/>
      <c r="GG765" s="20"/>
      <c r="GH765" s="20"/>
      <c r="GI765" s="20"/>
      <c r="GJ765" s="20"/>
      <c r="GK765" s="20"/>
      <c r="GL765" s="20"/>
      <c r="GM765" s="20"/>
      <c r="GN765" s="20"/>
      <c r="GO765" s="20"/>
      <c r="GP765" s="20"/>
      <c r="GQ765" s="20"/>
      <c r="GR765" s="20"/>
      <c r="GS765" s="20"/>
      <c r="GT765" s="20"/>
      <c r="GU765" s="20"/>
      <c r="GV765" s="20"/>
      <c r="GW765" s="20"/>
      <c r="GX765" s="20"/>
      <c r="GY765" s="20"/>
      <c r="GZ765" s="20"/>
      <c r="HA765" s="20"/>
      <c r="HB765" s="20"/>
      <c r="HC765" s="20"/>
      <c r="HD765" s="20"/>
      <c r="HE765" s="20"/>
      <c r="HF765" s="20"/>
      <c r="HG765" s="20"/>
      <c r="HH765" s="20"/>
      <c r="HI765" s="20"/>
      <c r="HJ765" s="20"/>
      <c r="HK765" s="20"/>
      <c r="HL765" s="20"/>
      <c r="HM765" s="20"/>
      <c r="HN765" s="20"/>
      <c r="HO765" s="20"/>
      <c r="HP765" s="20"/>
      <c r="HQ765" s="20"/>
      <c r="HR765" s="20"/>
      <c r="HS765" s="20"/>
      <c r="HT765" s="20"/>
      <c r="HU765" s="20"/>
      <c r="HV765" s="20"/>
      <c r="HW765" s="20"/>
      <c r="HX765" s="20"/>
      <c r="HY765" s="20"/>
      <c r="HZ765" s="20"/>
      <c r="IA765" s="20"/>
      <c r="IB765" s="20"/>
      <c r="IC765" s="20"/>
      <c r="ID765" s="20"/>
      <c r="IE765" s="20"/>
      <c r="IF765" s="20"/>
      <c r="IG765" s="20"/>
      <c r="IH765" s="20"/>
      <c r="II765" s="20"/>
      <c r="IJ765" s="20"/>
      <c r="IK765" s="20"/>
      <c r="IL765" s="20"/>
      <c r="IM765" s="20"/>
      <c r="IN765" s="20"/>
      <c r="IO765" s="20"/>
      <c r="IP765" s="20"/>
      <c r="IQ765" s="20"/>
      <c r="IR765" s="20"/>
      <c r="IS765" s="20"/>
      <c r="IT765" s="20"/>
      <c r="IU765" s="20"/>
    </row>
    <row r="766" spans="1:255" ht="36" x14ac:dyDescent="0.2">
      <c r="A766" s="91" t="s">
        <v>307</v>
      </c>
      <c r="B766" s="99" t="s">
        <v>35</v>
      </c>
      <c r="C766" s="92" t="s">
        <v>737</v>
      </c>
      <c r="D766" s="93" t="s">
        <v>23</v>
      </c>
      <c r="E766" s="94">
        <v>1</v>
      </c>
      <c r="F766" s="100">
        <v>48341.51</v>
      </c>
      <c r="G766" s="96"/>
      <c r="H766" s="100">
        <v>48341.51</v>
      </c>
      <c r="I766" s="95">
        <v>7886.13</v>
      </c>
      <c r="J766" s="97">
        <v>6.13</v>
      </c>
      <c r="K766" s="98">
        <v>48342</v>
      </c>
      <c r="L766" s="20"/>
      <c r="M766" s="20"/>
      <c r="N766" s="20"/>
      <c r="O766" s="20"/>
      <c r="P766" s="20"/>
      <c r="Q766" s="20"/>
      <c r="R766" s="20"/>
      <c r="S766" s="20"/>
      <c r="T766" s="20">
        <v>7886.13</v>
      </c>
      <c r="U766" s="20">
        <v>48342</v>
      </c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  <c r="AY766" s="20"/>
      <c r="AZ766" s="20"/>
      <c r="BA766" s="20"/>
      <c r="BB766" s="20"/>
      <c r="BC766" s="20"/>
      <c r="BD766" s="20"/>
      <c r="BE766" s="20"/>
      <c r="BF766" s="20"/>
      <c r="BG766" s="20"/>
      <c r="BH766" s="20"/>
      <c r="BI766" s="20"/>
      <c r="BJ766" s="20"/>
      <c r="BK766" s="20"/>
      <c r="BL766" s="20"/>
      <c r="BM766" s="20"/>
      <c r="BN766" s="20"/>
      <c r="BO766" s="20"/>
      <c r="BP766" s="20"/>
      <c r="BQ766" s="20"/>
      <c r="BR766" s="20"/>
      <c r="BS766" s="20"/>
      <c r="BT766" s="20"/>
      <c r="BU766" s="20"/>
      <c r="BV766" s="20"/>
      <c r="BW766" s="20"/>
      <c r="BX766" s="20"/>
      <c r="BY766" s="20"/>
      <c r="BZ766" s="20"/>
      <c r="CA766" s="20"/>
      <c r="CB766" s="20"/>
      <c r="CC766" s="20"/>
      <c r="CD766" s="20"/>
      <c r="CE766" s="20"/>
      <c r="CF766" s="20"/>
      <c r="CG766" s="20"/>
      <c r="CH766" s="20"/>
      <c r="CI766" s="20"/>
      <c r="CJ766" s="20"/>
      <c r="CK766" s="20"/>
      <c r="CL766" s="20"/>
      <c r="CM766" s="20"/>
      <c r="CN766" s="20"/>
      <c r="CO766" s="20"/>
      <c r="CP766" s="20"/>
      <c r="CQ766" s="20"/>
      <c r="CR766" s="20"/>
      <c r="CS766" s="20"/>
      <c r="CT766" s="20"/>
      <c r="CU766" s="20"/>
      <c r="CV766" s="20">
        <v>3</v>
      </c>
      <c r="CW766" s="20"/>
      <c r="CX766" s="20"/>
      <c r="CY766" s="20"/>
      <c r="CZ766" s="20"/>
      <c r="DA766" s="20"/>
      <c r="DB766" s="20"/>
      <c r="DC766" s="20"/>
      <c r="DD766" s="20"/>
      <c r="DE766" s="20"/>
      <c r="DF766" s="20">
        <v>48342</v>
      </c>
      <c r="DG766" s="20"/>
      <c r="DH766" s="20"/>
      <c r="DI766" s="20"/>
      <c r="DJ766" s="20"/>
      <c r="DK766" s="20"/>
      <c r="DL766" s="20"/>
      <c r="DM766" s="20"/>
      <c r="DN766" s="20">
        <v>7886.13</v>
      </c>
      <c r="DO766" s="20"/>
      <c r="DP766" s="20">
        <v>48342</v>
      </c>
      <c r="DQ766" s="20"/>
      <c r="DR766" s="20"/>
      <c r="DS766" s="20"/>
      <c r="DT766" s="20"/>
      <c r="DU766" s="20"/>
      <c r="DV766" s="20"/>
      <c r="DW766" s="20"/>
      <c r="DX766" s="20"/>
      <c r="DY766" s="20"/>
      <c r="DZ766" s="20"/>
      <c r="EA766" s="20"/>
      <c r="EB766" s="20"/>
      <c r="EC766" s="20"/>
      <c r="ED766" s="20"/>
      <c r="EE766" s="20"/>
      <c r="EF766" s="20"/>
      <c r="EG766" s="20"/>
      <c r="EH766" s="20"/>
      <c r="EI766" s="20"/>
      <c r="EJ766" s="20"/>
      <c r="EK766" s="20"/>
      <c r="EL766" s="20"/>
      <c r="EM766" s="20"/>
      <c r="EN766" s="20"/>
      <c r="EO766" s="20"/>
      <c r="EP766" s="20"/>
      <c r="EQ766" s="20"/>
      <c r="ER766" s="20"/>
      <c r="ES766" s="20"/>
      <c r="ET766" s="20"/>
      <c r="EU766" s="20"/>
      <c r="EV766" s="20"/>
      <c r="EW766" s="20"/>
      <c r="EX766" s="20"/>
      <c r="EY766" s="20"/>
      <c r="EZ766" s="20"/>
      <c r="FA766" s="20"/>
      <c r="FB766" s="20"/>
      <c r="FC766" s="20"/>
      <c r="FD766" s="20"/>
      <c r="FE766" s="20"/>
      <c r="FF766" s="20"/>
      <c r="FG766" s="20"/>
      <c r="FH766" s="20"/>
      <c r="FI766" s="20"/>
      <c r="FJ766" s="20"/>
      <c r="FK766" s="20"/>
      <c r="FL766" s="20"/>
      <c r="FM766" s="20"/>
      <c r="FN766" s="20"/>
      <c r="FO766" s="20"/>
      <c r="FP766" s="20"/>
      <c r="FQ766" s="20"/>
      <c r="FR766" s="20"/>
      <c r="FS766" s="20"/>
      <c r="FT766" s="20"/>
      <c r="FU766" s="20"/>
      <c r="FV766" s="20"/>
      <c r="FW766" s="20"/>
      <c r="FX766" s="20"/>
      <c r="FY766" s="20"/>
      <c r="FZ766" s="20"/>
      <c r="GA766" s="20"/>
      <c r="GB766" s="20"/>
      <c r="GC766" s="20"/>
      <c r="GD766" s="20"/>
      <c r="GE766" s="20"/>
      <c r="GF766" s="20"/>
      <c r="GG766" s="20"/>
      <c r="GH766" s="20"/>
      <c r="GI766" s="20"/>
      <c r="GJ766" s="20"/>
      <c r="GK766" s="20"/>
      <c r="GL766" s="20"/>
      <c r="GM766" s="20"/>
      <c r="GN766" s="20">
        <v>7886.13</v>
      </c>
      <c r="GO766" s="20"/>
      <c r="GP766" s="20">
        <v>7886.13</v>
      </c>
      <c r="GQ766" s="20"/>
      <c r="GR766" s="20"/>
      <c r="GS766" s="20"/>
      <c r="GT766" s="20">
        <v>7886.13</v>
      </c>
      <c r="GU766" s="20"/>
      <c r="GV766" s="20">
        <v>7886.13</v>
      </c>
      <c r="GW766" s="20"/>
      <c r="GX766" s="20"/>
      <c r="GY766" s="20"/>
      <c r="GZ766" s="20"/>
      <c r="HA766" s="20"/>
      <c r="HB766" s="20"/>
      <c r="HC766" s="20"/>
      <c r="HD766" s="20">
        <v>7886.13</v>
      </c>
      <c r="HE766" s="20"/>
      <c r="HF766" s="20"/>
      <c r="HG766" s="20"/>
      <c r="HH766" s="20"/>
      <c r="HI766" s="20"/>
      <c r="HJ766" s="20"/>
      <c r="HK766" s="20"/>
      <c r="HL766" s="20"/>
      <c r="HM766" s="20"/>
      <c r="HN766" s="20"/>
      <c r="HO766" s="20"/>
      <c r="HP766" s="20"/>
      <c r="HQ766" s="20"/>
      <c r="HR766" s="20">
        <v>7886.13</v>
      </c>
      <c r="HS766" s="20"/>
      <c r="HT766" s="20"/>
      <c r="HU766" s="20"/>
      <c r="HV766" s="20"/>
      <c r="HW766" s="20"/>
      <c r="HX766" s="20"/>
      <c r="HY766" s="20"/>
      <c r="HZ766" s="20">
        <v>7886.13</v>
      </c>
      <c r="IA766" s="20"/>
      <c r="IB766" s="20"/>
      <c r="IC766" s="20"/>
      <c r="ID766" s="20"/>
      <c r="IE766" s="20"/>
      <c r="IF766" s="20"/>
      <c r="IG766" s="20"/>
      <c r="IH766" s="20"/>
      <c r="II766" s="20"/>
      <c r="IJ766" s="20"/>
      <c r="IK766" s="20"/>
      <c r="IL766" s="20"/>
      <c r="IM766" s="20"/>
      <c r="IN766" s="20"/>
      <c r="IO766" s="20"/>
      <c r="IP766" s="20"/>
      <c r="IQ766" s="20"/>
      <c r="IR766" s="20"/>
      <c r="IS766" s="20"/>
      <c r="IT766" s="20"/>
      <c r="IU766" s="20"/>
    </row>
    <row r="767" spans="1:255" x14ac:dyDescent="0.2">
      <c r="A767" s="58"/>
      <c r="B767" s="101" t="s">
        <v>619</v>
      </c>
      <c r="C767" s="101" t="s">
        <v>738</v>
      </c>
      <c r="D767" s="57"/>
      <c r="E767" s="57"/>
      <c r="F767" s="57"/>
      <c r="G767" s="57"/>
      <c r="H767" s="57"/>
      <c r="I767" s="57"/>
      <c r="J767" s="57"/>
      <c r="K767" s="59"/>
    </row>
    <row r="768" spans="1:255" ht="24" x14ac:dyDescent="0.2">
      <c r="A768" s="104" t="s">
        <v>310</v>
      </c>
      <c r="B768" s="105" t="s">
        <v>35</v>
      </c>
      <c r="C768" s="106" t="s">
        <v>739</v>
      </c>
      <c r="D768" s="107" t="s">
        <v>23</v>
      </c>
      <c r="E768" s="108">
        <v>2</v>
      </c>
      <c r="F768" s="109">
        <v>2937.25</v>
      </c>
      <c r="G768" s="65"/>
      <c r="H768" s="109">
        <v>2937.25</v>
      </c>
      <c r="I768" s="110">
        <v>958.4</v>
      </c>
      <c r="J768" s="66">
        <v>6.13</v>
      </c>
      <c r="K768" s="111">
        <v>5875</v>
      </c>
      <c r="L768" s="20"/>
      <c r="M768" s="20"/>
      <c r="N768" s="20"/>
      <c r="O768" s="20"/>
      <c r="P768" s="20"/>
      <c r="Q768" s="20"/>
      <c r="R768" s="20"/>
      <c r="S768" s="20"/>
      <c r="T768" s="20">
        <v>958.4</v>
      </c>
      <c r="U768" s="20">
        <v>5875</v>
      </c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  <c r="AY768" s="20"/>
      <c r="AZ768" s="20"/>
      <c r="BA768" s="20"/>
      <c r="BB768" s="20"/>
      <c r="BC768" s="20"/>
      <c r="BD768" s="20"/>
      <c r="BE768" s="20"/>
      <c r="BF768" s="20"/>
      <c r="BG768" s="20"/>
      <c r="BH768" s="20"/>
      <c r="BI768" s="20"/>
      <c r="BJ768" s="20"/>
      <c r="BK768" s="20"/>
      <c r="BL768" s="20"/>
      <c r="BM768" s="20"/>
      <c r="BN768" s="20"/>
      <c r="BO768" s="20"/>
      <c r="BP768" s="20"/>
      <c r="BQ768" s="20"/>
      <c r="BR768" s="20"/>
      <c r="BS768" s="20"/>
      <c r="BT768" s="20"/>
      <c r="BU768" s="20"/>
      <c r="BV768" s="20"/>
      <c r="BW768" s="20"/>
      <c r="BX768" s="20"/>
      <c r="BY768" s="20"/>
      <c r="BZ768" s="20"/>
      <c r="CA768" s="20"/>
      <c r="CB768" s="20"/>
      <c r="CC768" s="20"/>
      <c r="CD768" s="20"/>
      <c r="CE768" s="20"/>
      <c r="CF768" s="20"/>
      <c r="CG768" s="20"/>
      <c r="CH768" s="20"/>
      <c r="CI768" s="20"/>
      <c r="CJ768" s="20"/>
      <c r="CK768" s="20"/>
      <c r="CL768" s="20"/>
      <c r="CM768" s="20"/>
      <c r="CN768" s="20"/>
      <c r="CO768" s="20"/>
      <c r="CP768" s="20"/>
      <c r="CQ768" s="20"/>
      <c r="CR768" s="20"/>
      <c r="CS768" s="20"/>
      <c r="CT768" s="20"/>
      <c r="CU768" s="20"/>
      <c r="CV768" s="20">
        <v>3</v>
      </c>
      <c r="CW768" s="20"/>
      <c r="CX768" s="20"/>
      <c r="CY768" s="20"/>
      <c r="CZ768" s="20"/>
      <c r="DA768" s="20"/>
      <c r="DB768" s="20"/>
      <c r="DC768" s="20"/>
      <c r="DD768" s="20"/>
      <c r="DE768" s="20"/>
      <c r="DF768" s="20">
        <v>5875</v>
      </c>
      <c r="DG768" s="20"/>
      <c r="DH768" s="20"/>
      <c r="DI768" s="20"/>
      <c r="DJ768" s="20"/>
      <c r="DK768" s="20"/>
      <c r="DL768" s="20"/>
      <c r="DM768" s="20"/>
      <c r="DN768" s="20">
        <v>958.4</v>
      </c>
      <c r="DO768" s="20"/>
      <c r="DP768" s="20">
        <v>5875</v>
      </c>
      <c r="DQ768" s="20"/>
      <c r="DR768" s="20"/>
      <c r="DS768" s="20"/>
      <c r="DT768" s="20"/>
      <c r="DU768" s="20"/>
      <c r="DV768" s="20"/>
      <c r="DW768" s="20"/>
      <c r="DX768" s="20"/>
      <c r="DY768" s="20"/>
      <c r="DZ768" s="20"/>
      <c r="EA768" s="20"/>
      <c r="EB768" s="20"/>
      <c r="EC768" s="20"/>
      <c r="ED768" s="20"/>
      <c r="EE768" s="20"/>
      <c r="EF768" s="20"/>
      <c r="EG768" s="20"/>
      <c r="EH768" s="20"/>
      <c r="EI768" s="20"/>
      <c r="EJ768" s="20"/>
      <c r="EK768" s="20"/>
      <c r="EL768" s="20"/>
      <c r="EM768" s="20"/>
      <c r="EN768" s="20"/>
      <c r="EO768" s="20"/>
      <c r="EP768" s="20"/>
      <c r="EQ768" s="20"/>
      <c r="ER768" s="20"/>
      <c r="ES768" s="20"/>
      <c r="ET768" s="20"/>
      <c r="EU768" s="20"/>
      <c r="EV768" s="20"/>
      <c r="EW768" s="20"/>
      <c r="EX768" s="20"/>
      <c r="EY768" s="20"/>
      <c r="EZ768" s="20"/>
      <c r="FA768" s="20"/>
      <c r="FB768" s="20"/>
      <c r="FC768" s="20"/>
      <c r="FD768" s="20"/>
      <c r="FE768" s="20"/>
      <c r="FF768" s="20"/>
      <c r="FG768" s="20"/>
      <c r="FH768" s="20"/>
      <c r="FI768" s="20"/>
      <c r="FJ768" s="20"/>
      <c r="FK768" s="20"/>
      <c r="FL768" s="20"/>
      <c r="FM768" s="20"/>
      <c r="FN768" s="20"/>
      <c r="FO768" s="20"/>
      <c r="FP768" s="20"/>
      <c r="FQ768" s="20"/>
      <c r="FR768" s="20"/>
      <c r="FS768" s="20"/>
      <c r="FT768" s="20"/>
      <c r="FU768" s="20"/>
      <c r="FV768" s="20"/>
      <c r="FW768" s="20"/>
      <c r="FX768" s="20"/>
      <c r="FY768" s="20"/>
      <c r="FZ768" s="20"/>
      <c r="GA768" s="20"/>
      <c r="GB768" s="20"/>
      <c r="GC768" s="20"/>
      <c r="GD768" s="20"/>
      <c r="GE768" s="20"/>
      <c r="GF768" s="20"/>
      <c r="GG768" s="20"/>
      <c r="GH768" s="20"/>
      <c r="GI768" s="20"/>
      <c r="GJ768" s="20"/>
      <c r="GK768" s="20"/>
      <c r="GL768" s="20"/>
      <c r="GM768" s="20"/>
      <c r="GN768" s="20">
        <v>958.4</v>
      </c>
      <c r="GO768" s="20"/>
      <c r="GP768" s="20">
        <v>958.4</v>
      </c>
      <c r="GQ768" s="20"/>
      <c r="GR768" s="20"/>
      <c r="GS768" s="20"/>
      <c r="GT768" s="20">
        <v>958.4</v>
      </c>
      <c r="GU768" s="20"/>
      <c r="GV768" s="20">
        <v>958.4</v>
      </c>
      <c r="GW768" s="20"/>
      <c r="GX768" s="20"/>
      <c r="GY768" s="20"/>
      <c r="GZ768" s="20"/>
      <c r="HA768" s="20"/>
      <c r="HB768" s="20"/>
      <c r="HC768" s="20"/>
      <c r="HD768" s="20">
        <v>958.4</v>
      </c>
      <c r="HE768" s="20"/>
      <c r="HF768" s="20"/>
      <c r="HG768" s="20"/>
      <c r="HH768" s="20"/>
      <c r="HI768" s="20"/>
      <c r="HJ768" s="20"/>
      <c r="HK768" s="20"/>
      <c r="HL768" s="20"/>
      <c r="HM768" s="20"/>
      <c r="HN768" s="20"/>
      <c r="HO768" s="20"/>
      <c r="HP768" s="20"/>
      <c r="HQ768" s="20"/>
      <c r="HR768" s="20">
        <v>958.4</v>
      </c>
      <c r="HS768" s="20"/>
      <c r="HT768" s="20"/>
      <c r="HU768" s="20"/>
      <c r="HV768" s="20"/>
      <c r="HW768" s="20"/>
      <c r="HX768" s="20"/>
      <c r="HY768" s="20"/>
      <c r="HZ768" s="20">
        <v>958.4</v>
      </c>
      <c r="IA768" s="20"/>
      <c r="IB768" s="20"/>
      <c r="IC768" s="20"/>
      <c r="ID768" s="20"/>
      <c r="IE768" s="20"/>
      <c r="IF768" s="20"/>
      <c r="IG768" s="20"/>
      <c r="IH768" s="20"/>
      <c r="II768" s="20"/>
      <c r="IJ768" s="20"/>
      <c r="IK768" s="20"/>
      <c r="IL768" s="20"/>
      <c r="IM768" s="20"/>
      <c r="IN768" s="20"/>
      <c r="IO768" s="20"/>
      <c r="IP768" s="20"/>
      <c r="IQ768" s="20"/>
      <c r="IR768" s="20"/>
      <c r="IS768" s="20"/>
      <c r="IT768" s="20"/>
      <c r="IU768" s="20"/>
    </row>
    <row r="769" spans="1:255" x14ac:dyDescent="0.2">
      <c r="A769" s="89"/>
      <c r="B769" s="103" t="s">
        <v>619</v>
      </c>
      <c r="C769" s="103" t="s">
        <v>740</v>
      </c>
      <c r="D769" s="29"/>
      <c r="E769" s="29"/>
      <c r="F769" s="29"/>
      <c r="G769" s="29"/>
      <c r="H769" s="29"/>
      <c r="I769" s="29"/>
      <c r="J769" s="29"/>
      <c r="K769" s="90"/>
    </row>
    <row r="770" spans="1:255" ht="13.5" thickBot="1" x14ac:dyDescent="0.25">
      <c r="A770" s="114"/>
      <c r="B770" s="115"/>
      <c r="C770" s="115" t="s">
        <v>621</v>
      </c>
      <c r="D770" s="115"/>
      <c r="E770" s="115"/>
      <c r="F770" s="115"/>
      <c r="G770" s="115"/>
      <c r="H770" s="194">
        <v>8844.5300000000007</v>
      </c>
      <c r="I770" s="195"/>
      <c r="J770" s="194">
        <v>54217</v>
      </c>
      <c r="K770" s="196"/>
      <c r="L770" s="102"/>
      <c r="M770" s="102"/>
      <c r="N770" s="102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  <c r="AY770" s="20"/>
      <c r="AZ770" s="20"/>
      <c r="BA770" s="20"/>
      <c r="BB770" s="20"/>
      <c r="BC770" s="20"/>
      <c r="BD770" s="20"/>
      <c r="BE770" s="20"/>
      <c r="BF770" s="20"/>
      <c r="BG770" s="20"/>
      <c r="BH770" s="20"/>
      <c r="BI770" s="20"/>
      <c r="BJ770" s="20"/>
      <c r="BK770" s="20"/>
      <c r="BL770" s="20"/>
      <c r="BM770" s="20"/>
      <c r="BN770" s="20"/>
      <c r="BO770" s="20"/>
      <c r="BP770" s="20"/>
      <c r="BQ770" s="20"/>
      <c r="BR770" s="20"/>
      <c r="BS770" s="20"/>
      <c r="BT770" s="20"/>
      <c r="BU770" s="20"/>
      <c r="BV770" s="20"/>
      <c r="BW770" s="20"/>
      <c r="BX770" s="20"/>
      <c r="BY770" s="20"/>
      <c r="BZ770" s="20"/>
      <c r="CA770" s="20"/>
      <c r="CB770" s="20"/>
      <c r="CC770" s="20"/>
      <c r="CD770" s="20"/>
      <c r="CE770" s="20"/>
      <c r="CF770" s="20"/>
      <c r="CG770" s="20"/>
      <c r="CH770" s="20"/>
      <c r="CI770" s="20"/>
      <c r="CJ770" s="20"/>
      <c r="CK770" s="20"/>
      <c r="CL770" s="20"/>
      <c r="CM770" s="20"/>
      <c r="CN770" s="20"/>
      <c r="CO770" s="20"/>
      <c r="CP770" s="20"/>
      <c r="CQ770" s="20"/>
      <c r="CR770" s="20"/>
      <c r="CS770" s="20"/>
      <c r="CT770" s="20"/>
      <c r="CU770" s="20"/>
      <c r="CV770" s="20"/>
      <c r="CW770" s="20"/>
      <c r="CX770" s="20"/>
      <c r="CY770" s="20"/>
      <c r="CZ770" s="20"/>
      <c r="DA770" s="20"/>
      <c r="DB770" s="20"/>
      <c r="DC770" s="20"/>
      <c r="DD770" s="20"/>
      <c r="DE770" s="20"/>
      <c r="DF770" s="20"/>
      <c r="DG770" s="20"/>
      <c r="DH770" s="20"/>
      <c r="DI770" s="20"/>
      <c r="DJ770" s="20"/>
      <c r="DK770" s="20"/>
      <c r="DL770" s="20"/>
      <c r="DM770" s="20"/>
      <c r="DN770" s="20"/>
      <c r="DO770" s="20"/>
      <c r="DP770" s="20"/>
      <c r="DQ770" s="20"/>
      <c r="DR770" s="20"/>
      <c r="DS770" s="20"/>
      <c r="DT770" s="20"/>
      <c r="DU770" s="20"/>
      <c r="DV770" s="20"/>
      <c r="DW770" s="20"/>
      <c r="DX770" s="20"/>
      <c r="DY770" s="20"/>
      <c r="DZ770" s="20"/>
      <c r="EA770" s="20"/>
      <c r="EB770" s="20"/>
      <c r="EC770" s="20"/>
      <c r="ED770" s="20"/>
      <c r="EE770" s="20"/>
      <c r="EF770" s="20"/>
      <c r="EG770" s="20"/>
      <c r="EH770" s="20"/>
      <c r="EI770" s="20"/>
      <c r="EJ770" s="20"/>
      <c r="EK770" s="20"/>
      <c r="EL770" s="20"/>
      <c r="EM770" s="20"/>
      <c r="EN770" s="20"/>
      <c r="EO770" s="20"/>
      <c r="EP770" s="20"/>
      <c r="EQ770" s="20"/>
      <c r="ER770" s="20"/>
      <c r="ES770" s="20"/>
      <c r="ET770" s="20"/>
      <c r="EU770" s="20"/>
      <c r="EV770" s="20"/>
      <c r="EW770" s="20"/>
      <c r="EX770" s="20"/>
      <c r="EY770" s="20"/>
      <c r="EZ770" s="20"/>
      <c r="FA770" s="20"/>
      <c r="FB770" s="20"/>
      <c r="FC770" s="20"/>
      <c r="FD770" s="20"/>
      <c r="FE770" s="20"/>
      <c r="FF770" s="20"/>
      <c r="FG770" s="20"/>
      <c r="FH770" s="20"/>
      <c r="FI770" s="20"/>
      <c r="FJ770" s="20"/>
      <c r="FK770" s="20"/>
      <c r="FL770" s="20"/>
      <c r="FM770" s="20"/>
      <c r="FN770" s="20"/>
      <c r="FO770" s="20"/>
      <c r="FP770" s="20"/>
      <c r="FQ770" s="20"/>
      <c r="FR770" s="20"/>
      <c r="FS770" s="20"/>
      <c r="FT770" s="20"/>
      <c r="FU770" s="20"/>
      <c r="FV770" s="20"/>
      <c r="FW770" s="20"/>
      <c r="FX770" s="20"/>
      <c r="FY770" s="20"/>
      <c r="FZ770" s="20"/>
      <c r="GA770" s="20"/>
      <c r="GB770" s="20"/>
      <c r="GC770" s="20"/>
      <c r="GD770" s="20"/>
      <c r="GE770" s="20"/>
      <c r="GF770" s="20"/>
      <c r="GG770" s="20"/>
      <c r="GH770" s="20"/>
      <c r="GI770" s="20"/>
      <c r="GJ770" s="20"/>
      <c r="GK770" s="20"/>
      <c r="GL770" s="20"/>
      <c r="GM770" s="20"/>
      <c r="GN770" s="20"/>
      <c r="GO770" s="20"/>
      <c r="GP770" s="20"/>
      <c r="GQ770" s="20"/>
      <c r="GR770" s="20"/>
      <c r="GS770" s="20"/>
      <c r="GT770" s="20"/>
      <c r="GU770" s="20"/>
      <c r="GV770" s="20"/>
      <c r="GW770" s="20"/>
      <c r="GX770" s="20"/>
      <c r="GY770" s="20"/>
      <c r="GZ770" s="20"/>
      <c r="HA770" s="20"/>
      <c r="HB770" s="20"/>
      <c r="HC770" s="20"/>
      <c r="HD770" s="20"/>
      <c r="HE770" s="20"/>
      <c r="HF770" s="20"/>
      <c r="HG770" s="20"/>
      <c r="HH770" s="20"/>
      <c r="HI770" s="20"/>
      <c r="HJ770" s="20"/>
      <c r="HK770" s="20"/>
      <c r="HL770" s="20"/>
      <c r="HM770" s="20"/>
      <c r="HN770" s="20"/>
      <c r="HO770" s="20"/>
      <c r="HP770" s="20"/>
      <c r="HQ770" s="20"/>
      <c r="HR770" s="20"/>
      <c r="HS770" s="20"/>
      <c r="HT770" s="20"/>
      <c r="HU770" s="20"/>
      <c r="HV770" s="20"/>
      <c r="HW770" s="20"/>
      <c r="HX770" s="20"/>
      <c r="HY770" s="20"/>
      <c r="HZ770" s="20"/>
      <c r="IA770" s="20"/>
      <c r="IB770" s="20"/>
      <c r="IC770" s="20"/>
      <c r="ID770" s="20"/>
      <c r="IE770" s="20"/>
      <c r="IF770" s="20"/>
      <c r="IG770" s="20"/>
      <c r="IH770" s="20"/>
      <c r="II770" s="20"/>
      <c r="IJ770" s="20"/>
      <c r="IK770" s="20"/>
      <c r="IL770" s="20"/>
      <c r="IM770" s="20"/>
      <c r="IN770" s="20"/>
      <c r="IO770" s="20"/>
      <c r="IP770" s="20"/>
      <c r="IQ770" s="20"/>
      <c r="IR770" s="20"/>
      <c r="IS770" s="20"/>
      <c r="IT770" s="20"/>
      <c r="IU770" s="20"/>
    </row>
    <row r="771" spans="1:255" x14ac:dyDescent="0.2">
      <c r="A771" s="113"/>
      <c r="B771" s="112"/>
      <c r="C771" s="112" t="s">
        <v>622</v>
      </c>
      <c r="D771" s="112"/>
      <c r="E771" s="112"/>
      <c r="F771" s="112"/>
      <c r="G771" s="112"/>
      <c r="H771" s="185">
        <v>9066.880000000001</v>
      </c>
      <c r="I771" s="186"/>
      <c r="J771" s="185">
        <v>60128</v>
      </c>
      <c r="K771" s="187"/>
      <c r="O771" s="20"/>
      <c r="P771" s="20"/>
      <c r="Q771" s="20"/>
      <c r="R771" s="20">
        <v>9066.880000000001</v>
      </c>
      <c r="S771" s="20">
        <v>60128</v>
      </c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20"/>
      <c r="BB771" s="20"/>
      <c r="BC771" s="20"/>
      <c r="BD771" s="20"/>
      <c r="BE771" s="20"/>
      <c r="BF771" s="20"/>
      <c r="BG771" s="20"/>
      <c r="BH771" s="20"/>
      <c r="BI771" s="20"/>
      <c r="BJ771" s="20"/>
      <c r="BK771" s="20"/>
      <c r="BL771" s="20"/>
      <c r="BM771" s="20"/>
      <c r="BN771" s="20"/>
      <c r="BO771" s="20"/>
      <c r="BP771" s="20"/>
      <c r="BQ771" s="20"/>
      <c r="BR771" s="20"/>
      <c r="BS771" s="20"/>
      <c r="BT771" s="20"/>
      <c r="BU771" s="20"/>
      <c r="BV771" s="20"/>
      <c r="BW771" s="20"/>
      <c r="BX771" s="20"/>
      <c r="BY771" s="20"/>
      <c r="BZ771" s="20"/>
      <c r="CA771" s="20"/>
      <c r="CB771" s="20"/>
      <c r="CC771" s="20"/>
      <c r="CD771" s="20"/>
      <c r="CE771" s="20"/>
      <c r="CF771" s="20"/>
      <c r="CG771" s="20"/>
      <c r="CH771" s="20"/>
      <c r="CI771" s="20"/>
      <c r="CJ771" s="20"/>
      <c r="CK771" s="20"/>
      <c r="CL771" s="20"/>
      <c r="CM771" s="20"/>
      <c r="CN771" s="20"/>
      <c r="CO771" s="20"/>
      <c r="CP771" s="20"/>
      <c r="CQ771" s="20"/>
      <c r="CR771" s="20"/>
      <c r="CS771" s="20"/>
      <c r="CT771" s="20"/>
      <c r="CU771" s="20"/>
      <c r="CV771" s="20"/>
      <c r="CW771" s="20"/>
      <c r="CX771" s="20"/>
      <c r="CY771" s="20"/>
      <c r="CZ771" s="20"/>
      <c r="DA771" s="20"/>
      <c r="DB771" s="20"/>
      <c r="DC771" s="20"/>
      <c r="DD771" s="20"/>
      <c r="DE771" s="20"/>
      <c r="DF771" s="20"/>
      <c r="DG771" s="20"/>
      <c r="DH771" s="20"/>
      <c r="DI771" s="20"/>
      <c r="DJ771" s="20"/>
      <c r="DK771" s="20"/>
      <c r="DL771" s="20"/>
      <c r="DM771" s="20"/>
      <c r="DN771" s="20"/>
      <c r="DO771" s="20"/>
      <c r="DP771" s="20"/>
      <c r="DQ771" s="20"/>
      <c r="DR771" s="20"/>
      <c r="DS771" s="20"/>
      <c r="DT771" s="20"/>
      <c r="DU771" s="20"/>
      <c r="DV771" s="20"/>
      <c r="DW771" s="20"/>
      <c r="DX771" s="20"/>
      <c r="DY771" s="20"/>
      <c r="DZ771" s="20"/>
      <c r="EA771" s="20"/>
      <c r="EB771" s="20"/>
      <c r="EC771" s="20"/>
      <c r="ED771" s="20"/>
      <c r="EE771" s="20"/>
      <c r="EF771" s="20"/>
      <c r="EG771" s="20"/>
      <c r="EH771" s="20"/>
      <c r="EI771" s="20"/>
      <c r="EJ771" s="20"/>
      <c r="EK771" s="20"/>
      <c r="EL771" s="20"/>
      <c r="EM771" s="20"/>
      <c r="EN771" s="20"/>
      <c r="EO771" s="20"/>
      <c r="EP771" s="20"/>
      <c r="EQ771" s="20"/>
      <c r="ER771" s="20"/>
      <c r="ES771" s="20"/>
      <c r="ET771" s="20"/>
      <c r="EU771" s="20"/>
      <c r="EV771" s="20"/>
      <c r="EW771" s="20"/>
      <c r="EX771" s="20"/>
      <c r="EY771" s="20"/>
      <c r="EZ771" s="20"/>
      <c r="FA771" s="20"/>
      <c r="FB771" s="20"/>
      <c r="FC771" s="20"/>
      <c r="FD771" s="20"/>
      <c r="FE771" s="20"/>
      <c r="FF771" s="20"/>
      <c r="FG771" s="20"/>
      <c r="FH771" s="20"/>
      <c r="FI771" s="20"/>
      <c r="FJ771" s="20"/>
      <c r="FK771" s="20"/>
      <c r="FL771" s="20"/>
      <c r="FM771" s="20"/>
      <c r="FN771" s="20"/>
      <c r="FO771" s="20"/>
      <c r="FP771" s="20"/>
      <c r="FQ771" s="20"/>
      <c r="FR771" s="20"/>
      <c r="FS771" s="20"/>
      <c r="FT771" s="20"/>
      <c r="FU771" s="20"/>
      <c r="FV771" s="20"/>
      <c r="FW771" s="20"/>
      <c r="FX771" s="20"/>
      <c r="FY771" s="20"/>
      <c r="FZ771" s="20"/>
      <c r="GA771" s="20"/>
      <c r="GB771" s="20"/>
      <c r="GC771" s="20"/>
      <c r="GD771" s="20"/>
      <c r="GE771" s="20"/>
      <c r="GF771" s="20"/>
      <c r="GG771" s="20"/>
      <c r="GH771" s="20"/>
      <c r="GI771" s="20"/>
      <c r="GJ771" s="20"/>
      <c r="GK771" s="20"/>
      <c r="GL771" s="20"/>
      <c r="GM771" s="20"/>
      <c r="GN771" s="20"/>
      <c r="GO771" s="20"/>
      <c r="GP771" s="20"/>
      <c r="GQ771" s="20"/>
      <c r="GR771" s="20"/>
      <c r="GS771" s="20"/>
      <c r="GT771" s="20"/>
      <c r="GU771" s="20"/>
      <c r="GV771" s="20"/>
      <c r="GW771" s="20"/>
      <c r="GX771" s="20"/>
      <c r="GY771" s="20"/>
      <c r="GZ771" s="20"/>
      <c r="HA771" s="20">
        <v>9066.880000000001</v>
      </c>
      <c r="HB771" s="20"/>
      <c r="HC771" s="20"/>
      <c r="HD771" s="20"/>
      <c r="HE771" s="20"/>
      <c r="HF771" s="20"/>
      <c r="HG771" s="20"/>
      <c r="HH771" s="20"/>
      <c r="HI771" s="20"/>
      <c r="HJ771" s="20"/>
      <c r="HK771" s="20"/>
      <c r="HL771" s="20"/>
      <c r="HM771" s="20"/>
      <c r="HN771" s="20"/>
      <c r="HO771" s="20"/>
      <c r="HP771" s="20"/>
      <c r="HQ771" s="20"/>
      <c r="HR771" s="20"/>
      <c r="HS771" s="20"/>
      <c r="HT771" s="20"/>
      <c r="HU771" s="20"/>
      <c r="HV771" s="20"/>
      <c r="HW771" s="20"/>
      <c r="HX771" s="20"/>
      <c r="HY771" s="20"/>
      <c r="HZ771" s="20"/>
      <c r="IA771" s="20"/>
      <c r="IB771" s="20"/>
      <c r="IC771" s="20"/>
      <c r="ID771" s="20"/>
      <c r="IE771" s="20"/>
      <c r="IF771" s="20"/>
      <c r="IG771" s="20"/>
      <c r="IH771" s="20"/>
      <c r="II771" s="20"/>
      <c r="IJ771" s="20"/>
      <c r="IK771" s="20"/>
      <c r="IL771" s="20"/>
      <c r="IM771" s="20"/>
      <c r="IN771" s="20"/>
      <c r="IO771" s="20"/>
      <c r="IP771" s="20"/>
      <c r="IQ771" s="20"/>
      <c r="IR771" s="20"/>
      <c r="IS771" s="20"/>
      <c r="IT771" s="20"/>
      <c r="IU771" s="20"/>
    </row>
    <row r="772" spans="1:255" x14ac:dyDescent="0.2">
      <c r="A772" s="70"/>
      <c r="B772" s="69"/>
      <c r="C772" s="69"/>
      <c r="D772" s="69"/>
      <c r="E772" s="69"/>
      <c r="F772" s="69"/>
      <c r="G772" s="69"/>
      <c r="H772" s="188"/>
      <c r="I772" s="189"/>
      <c r="J772" s="188"/>
      <c r="K772" s="190"/>
    </row>
    <row r="773" spans="1:255" ht="24" x14ac:dyDescent="0.2">
      <c r="A773" s="116">
        <v>32</v>
      </c>
      <c r="B773" s="123" t="s">
        <v>50</v>
      </c>
      <c r="C773" s="117" t="s">
        <v>627</v>
      </c>
      <c r="D773" s="118" t="s">
        <v>52</v>
      </c>
      <c r="E773" s="119">
        <v>0.66</v>
      </c>
      <c r="F773" s="120">
        <v>53.309999999999995</v>
      </c>
      <c r="G773" s="124" t="s">
        <v>6</v>
      </c>
      <c r="H773" s="120"/>
      <c r="I773" s="121">
        <v>102.67999999999999</v>
      </c>
      <c r="J773" s="97"/>
      <c r="K773" s="122">
        <v>3420</v>
      </c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20"/>
      <c r="BB773" s="20"/>
      <c r="BC773" s="20"/>
      <c r="BD773" s="20"/>
      <c r="BE773" s="20"/>
      <c r="BF773" s="20"/>
      <c r="BG773" s="20"/>
      <c r="BH773" s="20"/>
      <c r="BI773" s="20"/>
      <c r="BJ773" s="20"/>
      <c r="BK773" s="20"/>
      <c r="BL773" s="20"/>
      <c r="BM773" s="20"/>
      <c r="BN773" s="20"/>
      <c r="BO773" s="20"/>
      <c r="BP773" s="20"/>
      <c r="BQ773" s="20"/>
      <c r="BR773" s="20"/>
      <c r="BS773" s="20"/>
      <c r="BT773" s="20"/>
      <c r="BU773" s="20"/>
      <c r="BV773" s="20"/>
      <c r="BW773" s="20"/>
      <c r="BX773" s="20"/>
      <c r="BY773" s="20"/>
      <c r="BZ773" s="20"/>
      <c r="CA773" s="20"/>
      <c r="CB773" s="20"/>
      <c r="CC773" s="20"/>
      <c r="CD773" s="20"/>
      <c r="CE773" s="20"/>
      <c r="CF773" s="20"/>
      <c r="CG773" s="20"/>
      <c r="CH773" s="20"/>
      <c r="CI773" s="20"/>
      <c r="CJ773" s="20"/>
      <c r="CK773" s="20"/>
      <c r="CL773" s="20"/>
      <c r="CM773" s="20"/>
      <c r="CN773" s="20"/>
      <c r="CO773" s="20"/>
      <c r="CP773" s="20"/>
      <c r="CQ773" s="20"/>
      <c r="CR773" s="20"/>
      <c r="CS773" s="20"/>
      <c r="CT773" s="20"/>
      <c r="CU773" s="20"/>
      <c r="CV773" s="20"/>
      <c r="CW773" s="20"/>
      <c r="CX773" s="20"/>
      <c r="CY773" s="20"/>
      <c r="CZ773" s="20"/>
      <c r="DA773" s="20"/>
      <c r="DB773" s="20"/>
      <c r="DC773" s="20"/>
      <c r="DD773" s="20"/>
      <c r="DE773" s="20"/>
      <c r="DF773" s="20"/>
      <c r="DG773" s="20"/>
      <c r="DH773" s="20"/>
      <c r="DI773" s="20"/>
      <c r="DJ773" s="20"/>
      <c r="DK773" s="20"/>
      <c r="DL773" s="20"/>
      <c r="DM773" s="20"/>
      <c r="DN773" s="20"/>
      <c r="DO773" s="20"/>
      <c r="DP773" s="20"/>
      <c r="DQ773" s="20"/>
      <c r="DR773" s="20"/>
      <c r="DS773" s="20"/>
      <c r="DT773" s="20"/>
      <c r="DU773" s="20"/>
      <c r="DV773" s="20"/>
      <c r="DW773" s="20"/>
      <c r="DX773" s="20"/>
      <c r="DY773" s="20"/>
      <c r="DZ773" s="20"/>
      <c r="EA773" s="20"/>
      <c r="EB773" s="20"/>
      <c r="EC773" s="20"/>
      <c r="ED773" s="20"/>
      <c r="EE773" s="20"/>
      <c r="EF773" s="20"/>
      <c r="EG773" s="20"/>
      <c r="EH773" s="20"/>
      <c r="EI773" s="20"/>
      <c r="EJ773" s="20"/>
      <c r="EK773" s="20"/>
      <c r="EL773" s="20"/>
      <c r="EM773" s="20"/>
      <c r="EN773" s="20"/>
      <c r="EO773" s="20"/>
      <c r="EP773" s="20"/>
      <c r="EQ773" s="20"/>
      <c r="ER773" s="20"/>
      <c r="ES773" s="20"/>
      <c r="ET773" s="20"/>
      <c r="EU773" s="20"/>
      <c r="EV773" s="20"/>
      <c r="EW773" s="20"/>
      <c r="EX773" s="20"/>
      <c r="EY773" s="20"/>
      <c r="EZ773" s="20"/>
      <c r="FA773" s="20"/>
      <c r="FB773" s="20"/>
      <c r="FC773" s="20"/>
      <c r="FD773" s="20"/>
      <c r="FE773" s="20"/>
      <c r="FF773" s="20"/>
      <c r="FG773" s="20"/>
      <c r="FH773" s="20"/>
      <c r="FI773" s="20"/>
      <c r="FJ773" s="20"/>
      <c r="FK773" s="20"/>
      <c r="FL773" s="20"/>
      <c r="FM773" s="20"/>
      <c r="FN773" s="20"/>
      <c r="FO773" s="20"/>
      <c r="FP773" s="20"/>
      <c r="FQ773" s="20"/>
      <c r="FR773" s="20"/>
      <c r="FS773" s="20"/>
      <c r="FT773" s="20"/>
      <c r="FU773" s="20"/>
      <c r="FV773" s="20"/>
      <c r="FW773" s="20"/>
      <c r="FX773" s="20"/>
      <c r="FY773" s="20"/>
      <c r="FZ773" s="20"/>
      <c r="GA773" s="20"/>
      <c r="GB773" s="20"/>
      <c r="GC773" s="20"/>
      <c r="GD773" s="20"/>
      <c r="GE773" s="20"/>
      <c r="GF773" s="20"/>
      <c r="GG773" s="20"/>
      <c r="GH773" s="20"/>
      <c r="GI773" s="20"/>
      <c r="GJ773" s="20"/>
      <c r="GK773" s="20"/>
      <c r="GL773" s="20"/>
      <c r="GM773" s="20"/>
      <c r="GN773" s="20"/>
      <c r="GO773" s="20"/>
      <c r="GP773" s="20"/>
      <c r="GQ773" s="20"/>
      <c r="GR773" s="20"/>
      <c r="GS773" s="20"/>
      <c r="GT773" s="20"/>
      <c r="GU773" s="20"/>
      <c r="GV773" s="20"/>
      <c r="GW773" s="20"/>
      <c r="GX773" s="20"/>
      <c r="GY773" s="20"/>
      <c r="GZ773" s="20"/>
      <c r="HA773" s="20"/>
      <c r="HB773" s="20"/>
      <c r="HC773" s="20"/>
      <c r="HD773" s="20"/>
      <c r="HE773" s="20"/>
      <c r="HF773" s="20"/>
      <c r="HG773" s="20"/>
      <c r="HH773" s="20"/>
      <c r="HI773" s="20"/>
      <c r="HJ773" s="20"/>
      <c r="HK773" s="20"/>
      <c r="HL773" s="20"/>
      <c r="HM773" s="20"/>
      <c r="HN773" s="20"/>
      <c r="HO773" s="20"/>
      <c r="HP773" s="20"/>
      <c r="HQ773" s="20"/>
      <c r="HR773" s="20"/>
      <c r="HS773" s="20"/>
      <c r="HT773" s="20"/>
      <c r="HU773" s="20"/>
      <c r="HV773" s="20"/>
      <c r="HW773" s="20"/>
      <c r="HX773" s="20"/>
      <c r="HY773" s="20"/>
      <c r="HZ773" s="20"/>
      <c r="IA773" s="20"/>
      <c r="IB773" s="20"/>
      <c r="IC773" s="20"/>
      <c r="ID773" s="20"/>
      <c r="IE773" s="20"/>
      <c r="IF773" s="20"/>
      <c r="IG773" s="20"/>
      <c r="IH773" s="20"/>
      <c r="II773" s="20"/>
      <c r="IJ773" s="20"/>
      <c r="IK773" s="20"/>
      <c r="IL773" s="20"/>
      <c r="IM773" s="20"/>
      <c r="IN773" s="20"/>
      <c r="IO773" s="20"/>
      <c r="IP773" s="20"/>
      <c r="IQ773" s="20"/>
      <c r="IR773" s="20"/>
      <c r="IS773" s="20"/>
      <c r="IT773" s="20"/>
      <c r="IU773" s="20"/>
    </row>
    <row r="774" spans="1:255" x14ac:dyDescent="0.2">
      <c r="A774" s="60"/>
      <c r="B774" s="61"/>
      <c r="C774" s="61" t="s">
        <v>609</v>
      </c>
      <c r="D774" s="62"/>
      <c r="E774" s="63"/>
      <c r="F774" s="64">
        <v>50.26</v>
      </c>
      <c r="G774" s="65" t="s">
        <v>78</v>
      </c>
      <c r="H774" s="64">
        <v>52.77</v>
      </c>
      <c r="I774" s="64">
        <v>34.83</v>
      </c>
      <c r="J774" s="66">
        <v>33.39</v>
      </c>
      <c r="K774" s="67">
        <v>1163</v>
      </c>
      <c r="O774" s="20"/>
      <c r="P774" s="20"/>
      <c r="Q774" s="20"/>
      <c r="R774" s="20"/>
      <c r="S774" s="20"/>
      <c r="T774" s="20">
        <v>34.83</v>
      </c>
      <c r="U774" s="20">
        <v>1163</v>
      </c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  <c r="AY774" s="20"/>
      <c r="AZ774" s="20"/>
      <c r="BA774" s="20"/>
      <c r="BB774" s="20"/>
      <c r="BC774" s="20"/>
      <c r="BD774" s="20"/>
      <c r="BE774" s="20"/>
      <c r="BF774" s="20"/>
      <c r="BG774" s="20"/>
      <c r="BH774" s="20"/>
      <c r="BI774" s="20"/>
      <c r="BJ774" s="20"/>
      <c r="BK774" s="20"/>
      <c r="BL774" s="20"/>
      <c r="BM774" s="20"/>
      <c r="BN774" s="20"/>
      <c r="BO774" s="20"/>
      <c r="BP774" s="20"/>
      <c r="BQ774" s="20"/>
      <c r="BR774" s="20"/>
      <c r="BS774" s="20"/>
      <c r="BT774" s="20"/>
      <c r="BU774" s="20"/>
      <c r="BV774" s="20"/>
      <c r="BW774" s="20"/>
      <c r="BX774" s="20"/>
      <c r="BY774" s="20"/>
      <c r="BZ774" s="20"/>
      <c r="CA774" s="20"/>
      <c r="CB774" s="20"/>
      <c r="CC774" s="20"/>
      <c r="CD774" s="20"/>
      <c r="CE774" s="20"/>
      <c r="CF774" s="20"/>
      <c r="CG774" s="20"/>
      <c r="CH774" s="20"/>
      <c r="CI774" s="20"/>
      <c r="CJ774" s="20"/>
      <c r="CK774" s="20"/>
      <c r="CL774" s="20"/>
      <c r="CM774" s="20"/>
      <c r="CN774" s="20"/>
      <c r="CO774" s="20"/>
      <c r="CP774" s="20"/>
      <c r="CQ774" s="20"/>
      <c r="CR774" s="20"/>
      <c r="CS774" s="20"/>
      <c r="CT774" s="20"/>
      <c r="CU774" s="20"/>
      <c r="CV774" s="20">
        <v>1</v>
      </c>
      <c r="CW774" s="20"/>
      <c r="CX774" s="20"/>
      <c r="CY774" s="20"/>
      <c r="CZ774" s="20"/>
      <c r="DA774" s="20"/>
      <c r="DB774" s="20"/>
      <c r="DC774" s="20"/>
      <c r="DD774" s="20"/>
      <c r="DE774" s="20"/>
      <c r="DF774" s="20"/>
      <c r="DG774" s="20">
        <v>1163</v>
      </c>
      <c r="DH774" s="20">
        <v>1</v>
      </c>
      <c r="DI774" s="20"/>
      <c r="DJ774" s="20"/>
      <c r="DK774" s="20"/>
      <c r="DL774" s="20"/>
      <c r="DM774" s="20"/>
      <c r="DN774" s="20"/>
      <c r="DO774" s="20"/>
      <c r="DP774" s="20"/>
      <c r="DQ774" s="20">
        <v>34.83</v>
      </c>
      <c r="DR774" s="20"/>
      <c r="DS774" s="20">
        <v>1163</v>
      </c>
      <c r="DT774" s="20"/>
      <c r="DU774" s="20"/>
      <c r="DV774" s="20"/>
      <c r="DW774" s="20"/>
      <c r="DX774" s="20"/>
      <c r="DY774" s="20"/>
      <c r="DZ774" s="20"/>
      <c r="EA774" s="20"/>
      <c r="EB774" s="20"/>
      <c r="EC774" s="20"/>
      <c r="ED774" s="20"/>
      <c r="EE774" s="20"/>
      <c r="EF774" s="20"/>
      <c r="EG774" s="20"/>
      <c r="EH774" s="20"/>
      <c r="EI774" s="20"/>
      <c r="EJ774" s="20"/>
      <c r="EK774" s="20"/>
      <c r="EL774" s="20"/>
      <c r="EM774" s="20"/>
      <c r="EN774" s="20"/>
      <c r="EO774" s="20"/>
      <c r="EP774" s="20"/>
      <c r="EQ774" s="20"/>
      <c r="ER774" s="20"/>
      <c r="ES774" s="20"/>
      <c r="ET774" s="20"/>
      <c r="EU774" s="20"/>
      <c r="EV774" s="20"/>
      <c r="EW774" s="20"/>
      <c r="EX774" s="20"/>
      <c r="EY774" s="20"/>
      <c r="EZ774" s="20"/>
      <c r="FA774" s="20"/>
      <c r="FB774" s="20"/>
      <c r="FC774" s="20"/>
      <c r="FD774" s="20"/>
      <c r="FE774" s="20"/>
      <c r="FF774" s="20"/>
      <c r="FG774" s="20"/>
      <c r="FH774" s="20"/>
      <c r="FI774" s="20"/>
      <c r="FJ774" s="20"/>
      <c r="FK774" s="20"/>
      <c r="FL774" s="20"/>
      <c r="FM774" s="20"/>
      <c r="FN774" s="20"/>
      <c r="FO774" s="20"/>
      <c r="FP774" s="20"/>
      <c r="FQ774" s="20"/>
      <c r="FR774" s="20"/>
      <c r="FS774" s="20"/>
      <c r="FT774" s="20"/>
      <c r="FU774" s="20"/>
      <c r="FV774" s="20"/>
      <c r="FW774" s="20"/>
      <c r="FX774" s="20"/>
      <c r="FY774" s="20"/>
      <c r="FZ774" s="20"/>
      <c r="GA774" s="20"/>
      <c r="GB774" s="20"/>
      <c r="GC774" s="20"/>
      <c r="GD774" s="20"/>
      <c r="GE774" s="20"/>
      <c r="GF774" s="20"/>
      <c r="GG774" s="20"/>
      <c r="GH774" s="20"/>
      <c r="GI774" s="20"/>
      <c r="GJ774" s="20">
        <v>34.83</v>
      </c>
      <c r="GK774" s="20">
        <v>34.83</v>
      </c>
      <c r="GL774" s="20"/>
      <c r="GM774" s="20"/>
      <c r="GN774" s="20"/>
      <c r="GO774" s="20"/>
      <c r="GP774" s="20"/>
      <c r="GQ774" s="20"/>
      <c r="GR774" s="20"/>
      <c r="GS774" s="20"/>
      <c r="GT774" s="20"/>
      <c r="GU774" s="20"/>
      <c r="GV774" s="20"/>
      <c r="GW774" s="20"/>
      <c r="GX774" s="20"/>
      <c r="GY774" s="20"/>
      <c r="GZ774" s="20"/>
      <c r="HA774" s="20"/>
      <c r="HB774" s="20">
        <v>34.83</v>
      </c>
      <c r="HC774" s="20"/>
      <c r="HD774" s="20"/>
      <c r="HE774" s="20"/>
      <c r="HF774" s="20">
        <v>34.83</v>
      </c>
      <c r="HG774" s="20"/>
      <c r="HH774" s="20"/>
      <c r="HI774" s="20"/>
      <c r="HJ774" s="20"/>
      <c r="HK774" s="20"/>
      <c r="HL774" s="20">
        <v>34.83</v>
      </c>
      <c r="HM774" s="20"/>
      <c r="HN774" s="20">
        <v>34.83</v>
      </c>
      <c r="HO774" s="20"/>
      <c r="HP774" s="20"/>
      <c r="HQ774" s="20"/>
      <c r="HR774" s="20"/>
      <c r="HS774" s="20"/>
      <c r="HT774" s="20"/>
      <c r="HU774" s="20"/>
      <c r="HV774" s="20"/>
      <c r="HW774" s="20"/>
      <c r="HX774" s="20">
        <v>34.83</v>
      </c>
      <c r="HY774" s="20"/>
      <c r="HZ774" s="20"/>
      <c r="IA774" s="20"/>
      <c r="IB774" s="20"/>
      <c r="IC774" s="20"/>
      <c r="ID774" s="20"/>
      <c r="IE774" s="20"/>
      <c r="IF774" s="20"/>
      <c r="IG774" s="20"/>
      <c r="IH774" s="20"/>
      <c r="II774" s="20"/>
      <c r="IJ774" s="20"/>
      <c r="IK774" s="20"/>
      <c r="IL774" s="20"/>
      <c r="IM774" s="20"/>
      <c r="IN774" s="20"/>
      <c r="IO774" s="20"/>
      <c r="IP774" s="20"/>
      <c r="IQ774" s="20"/>
      <c r="IR774" s="20"/>
      <c r="IS774" s="20"/>
      <c r="IT774" s="20"/>
      <c r="IU774" s="20"/>
    </row>
    <row r="775" spans="1:255" x14ac:dyDescent="0.2">
      <c r="A775" s="71"/>
      <c r="B775" s="72"/>
      <c r="C775" s="72" t="s">
        <v>610</v>
      </c>
      <c r="D775" s="73"/>
      <c r="E775" s="74"/>
      <c r="F775" s="75">
        <v>0.66</v>
      </c>
      <c r="G775" s="76" t="s">
        <v>78</v>
      </c>
      <c r="H775" s="75">
        <v>0.7</v>
      </c>
      <c r="I775" s="75">
        <v>0.46</v>
      </c>
      <c r="J775" s="77">
        <v>13.26</v>
      </c>
      <c r="K775" s="78">
        <v>6</v>
      </c>
      <c r="O775" s="20"/>
      <c r="P775" s="20"/>
      <c r="Q775" s="20"/>
      <c r="R775" s="20"/>
      <c r="S775" s="20"/>
      <c r="T775" s="20">
        <v>0.46</v>
      </c>
      <c r="U775" s="20">
        <v>6</v>
      </c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  <c r="AY775" s="20"/>
      <c r="AZ775" s="20"/>
      <c r="BA775" s="20"/>
      <c r="BB775" s="20"/>
      <c r="BC775" s="20"/>
      <c r="BD775" s="20"/>
      <c r="BE775" s="20"/>
      <c r="BF775" s="20"/>
      <c r="BG775" s="20"/>
      <c r="BH775" s="20"/>
      <c r="BI775" s="20"/>
      <c r="BJ775" s="20"/>
      <c r="BK775" s="20"/>
      <c r="BL775" s="20"/>
      <c r="BM775" s="20"/>
      <c r="BN775" s="20"/>
      <c r="BO775" s="20"/>
      <c r="BP775" s="20"/>
      <c r="BQ775" s="20"/>
      <c r="BR775" s="20"/>
      <c r="BS775" s="20"/>
      <c r="BT775" s="20"/>
      <c r="BU775" s="20"/>
      <c r="BV775" s="20"/>
      <c r="BW775" s="20"/>
      <c r="BX775" s="20"/>
      <c r="BY775" s="20"/>
      <c r="BZ775" s="20"/>
      <c r="CA775" s="20"/>
      <c r="CB775" s="20"/>
      <c r="CC775" s="20"/>
      <c r="CD775" s="20"/>
      <c r="CE775" s="20"/>
      <c r="CF775" s="20"/>
      <c r="CG775" s="20"/>
      <c r="CH775" s="20"/>
      <c r="CI775" s="20"/>
      <c r="CJ775" s="20"/>
      <c r="CK775" s="20"/>
      <c r="CL775" s="20"/>
      <c r="CM775" s="20"/>
      <c r="CN775" s="20"/>
      <c r="CO775" s="20"/>
      <c r="CP775" s="20"/>
      <c r="CQ775" s="20"/>
      <c r="CR775" s="20"/>
      <c r="CS775" s="20"/>
      <c r="CT775" s="20"/>
      <c r="CU775" s="20"/>
      <c r="CV775" s="20">
        <v>1</v>
      </c>
      <c r="CW775" s="20"/>
      <c r="CX775" s="20"/>
      <c r="CY775" s="20"/>
      <c r="CZ775" s="20"/>
      <c r="DA775" s="20"/>
      <c r="DB775" s="20"/>
      <c r="DC775" s="20"/>
      <c r="DD775" s="20"/>
      <c r="DE775" s="20"/>
      <c r="DF775" s="20"/>
      <c r="DG775" s="20"/>
      <c r="DH775" s="20"/>
      <c r="DI775" s="20"/>
      <c r="DJ775" s="20"/>
      <c r="DK775" s="20"/>
      <c r="DL775" s="20"/>
      <c r="DM775" s="20"/>
      <c r="DN775" s="20"/>
      <c r="DO775" s="20"/>
      <c r="DP775" s="20"/>
      <c r="DQ775" s="20">
        <v>0.46</v>
      </c>
      <c r="DR775" s="20"/>
      <c r="DS775" s="20">
        <v>6</v>
      </c>
      <c r="DT775" s="20"/>
      <c r="DU775" s="20"/>
      <c r="DV775" s="20"/>
      <c r="DW775" s="20"/>
      <c r="DX775" s="20"/>
      <c r="DY775" s="20"/>
      <c r="DZ775" s="20"/>
      <c r="EA775" s="20"/>
      <c r="EB775" s="20"/>
      <c r="EC775" s="20"/>
      <c r="ED775" s="20"/>
      <c r="EE775" s="20"/>
      <c r="EF775" s="20"/>
      <c r="EG775" s="20"/>
      <c r="EH775" s="20"/>
      <c r="EI775" s="20"/>
      <c r="EJ775" s="20"/>
      <c r="EK775" s="20"/>
      <c r="EL775" s="20"/>
      <c r="EM775" s="20"/>
      <c r="EN775" s="20"/>
      <c r="EO775" s="20"/>
      <c r="EP775" s="20"/>
      <c r="EQ775" s="20"/>
      <c r="ER775" s="20"/>
      <c r="ES775" s="20"/>
      <c r="ET775" s="20"/>
      <c r="EU775" s="20"/>
      <c r="EV775" s="20"/>
      <c r="EW775" s="20"/>
      <c r="EX775" s="20"/>
      <c r="EY775" s="20"/>
      <c r="EZ775" s="20"/>
      <c r="FA775" s="20"/>
      <c r="FB775" s="20"/>
      <c r="FC775" s="20"/>
      <c r="FD775" s="20"/>
      <c r="FE775" s="20"/>
      <c r="FF775" s="20"/>
      <c r="FG775" s="20"/>
      <c r="FH775" s="20"/>
      <c r="FI775" s="20"/>
      <c r="FJ775" s="20"/>
      <c r="FK775" s="20"/>
      <c r="FL775" s="20"/>
      <c r="FM775" s="20"/>
      <c r="FN775" s="20"/>
      <c r="FO775" s="20"/>
      <c r="FP775" s="20"/>
      <c r="FQ775" s="20"/>
      <c r="FR775" s="20"/>
      <c r="FS775" s="20"/>
      <c r="FT775" s="20"/>
      <c r="FU775" s="20"/>
      <c r="FV775" s="20"/>
      <c r="FW775" s="20"/>
      <c r="FX775" s="20"/>
      <c r="FY775" s="20"/>
      <c r="FZ775" s="20"/>
      <c r="GA775" s="20"/>
      <c r="GB775" s="20"/>
      <c r="GC775" s="20"/>
      <c r="GD775" s="20"/>
      <c r="GE775" s="20"/>
      <c r="GF775" s="20"/>
      <c r="GG775" s="20"/>
      <c r="GH775" s="20"/>
      <c r="GI775" s="20"/>
      <c r="GJ775" s="20">
        <v>0.46</v>
      </c>
      <c r="GK775" s="20"/>
      <c r="GL775" s="20">
        <v>0.46</v>
      </c>
      <c r="GM775" s="20"/>
      <c r="GN775" s="20"/>
      <c r="GO775" s="20"/>
      <c r="GP775" s="20"/>
      <c r="GQ775" s="20"/>
      <c r="GR775" s="20"/>
      <c r="GS775" s="20"/>
      <c r="GT775" s="20"/>
      <c r="GU775" s="20"/>
      <c r="GV775" s="20"/>
      <c r="GW775" s="20"/>
      <c r="GX775" s="20"/>
      <c r="GY775" s="20"/>
      <c r="GZ775" s="20"/>
      <c r="HA775" s="20"/>
      <c r="HB775" s="20">
        <v>0.46</v>
      </c>
      <c r="HC775" s="20"/>
      <c r="HD775" s="20"/>
      <c r="HE775" s="20"/>
      <c r="HF775" s="20">
        <v>0.46</v>
      </c>
      <c r="HG775" s="20"/>
      <c r="HH775" s="20"/>
      <c r="HI775" s="20"/>
      <c r="HJ775" s="20"/>
      <c r="HK775" s="20"/>
      <c r="HL775" s="20">
        <v>0.46</v>
      </c>
      <c r="HM775" s="20"/>
      <c r="HN775" s="20">
        <v>0.46</v>
      </c>
      <c r="HO775" s="20"/>
      <c r="HP775" s="20"/>
      <c r="HQ775" s="20"/>
      <c r="HR775" s="20"/>
      <c r="HS775" s="20"/>
      <c r="HT775" s="20"/>
      <c r="HU775" s="20"/>
      <c r="HV775" s="20"/>
      <c r="HW775" s="20"/>
      <c r="HX775" s="20"/>
      <c r="HY775" s="20"/>
      <c r="HZ775" s="20"/>
      <c r="IA775" s="20"/>
      <c r="IB775" s="20"/>
      <c r="IC775" s="20"/>
      <c r="ID775" s="20"/>
      <c r="IE775" s="20"/>
      <c r="IF775" s="20"/>
      <c r="IG775" s="20"/>
      <c r="IH775" s="20"/>
      <c r="II775" s="20"/>
      <c r="IJ775" s="20"/>
      <c r="IK775" s="20"/>
      <c r="IL775" s="20"/>
      <c r="IM775" s="20"/>
      <c r="IN775" s="20"/>
      <c r="IO775" s="20"/>
      <c r="IP775" s="20"/>
      <c r="IQ775" s="20"/>
      <c r="IR775" s="20"/>
      <c r="IS775" s="20"/>
      <c r="IT775" s="20"/>
      <c r="IU775" s="20"/>
    </row>
    <row r="776" spans="1:255" x14ac:dyDescent="0.2">
      <c r="A776" s="71"/>
      <c r="B776" s="72"/>
      <c r="C776" s="72" t="s">
        <v>611</v>
      </c>
      <c r="D776" s="73"/>
      <c r="E776" s="74"/>
      <c r="F776" s="75">
        <v>0.12</v>
      </c>
      <c r="G776" s="76" t="s">
        <v>78</v>
      </c>
      <c r="H776" s="75">
        <v>0.13</v>
      </c>
      <c r="I776" s="75">
        <v>0.09</v>
      </c>
      <c r="J776" s="77">
        <v>33.39</v>
      </c>
      <c r="K776" s="78">
        <v>3</v>
      </c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  <c r="AY776" s="20"/>
      <c r="AZ776" s="20"/>
      <c r="BA776" s="20"/>
      <c r="BB776" s="20"/>
      <c r="BC776" s="20"/>
      <c r="BD776" s="20"/>
      <c r="BE776" s="20"/>
      <c r="BF776" s="20"/>
      <c r="BG776" s="20"/>
      <c r="BH776" s="20"/>
      <c r="BI776" s="20"/>
      <c r="BJ776" s="20"/>
      <c r="BK776" s="20"/>
      <c r="BL776" s="20"/>
      <c r="BM776" s="20"/>
      <c r="BN776" s="20"/>
      <c r="BO776" s="20"/>
      <c r="BP776" s="20"/>
      <c r="BQ776" s="20"/>
      <c r="BR776" s="20"/>
      <c r="BS776" s="20"/>
      <c r="BT776" s="20"/>
      <c r="BU776" s="20"/>
      <c r="BV776" s="20"/>
      <c r="BW776" s="20"/>
      <c r="BX776" s="20"/>
      <c r="BY776" s="20"/>
      <c r="BZ776" s="20"/>
      <c r="CA776" s="20"/>
      <c r="CB776" s="20"/>
      <c r="CC776" s="20"/>
      <c r="CD776" s="20"/>
      <c r="CE776" s="20"/>
      <c r="CF776" s="20"/>
      <c r="CG776" s="20"/>
      <c r="CH776" s="20"/>
      <c r="CI776" s="20"/>
      <c r="CJ776" s="20"/>
      <c r="CK776" s="20"/>
      <c r="CL776" s="20"/>
      <c r="CM776" s="20"/>
      <c r="CN776" s="20"/>
      <c r="CO776" s="20"/>
      <c r="CP776" s="20"/>
      <c r="CQ776" s="20"/>
      <c r="CR776" s="20"/>
      <c r="CS776" s="20"/>
      <c r="CT776" s="20"/>
      <c r="CU776" s="20"/>
      <c r="CV776" s="20"/>
      <c r="CW776" s="20"/>
      <c r="CX776" s="20"/>
      <c r="CY776" s="20"/>
      <c r="CZ776" s="20"/>
      <c r="DA776" s="20"/>
      <c r="DB776" s="20"/>
      <c r="DC776" s="20"/>
      <c r="DD776" s="20"/>
      <c r="DE776" s="20"/>
      <c r="DF776" s="20"/>
      <c r="DG776" s="20"/>
      <c r="DH776" s="20"/>
      <c r="DI776" s="20"/>
      <c r="DJ776" s="20"/>
      <c r="DK776" s="20"/>
      <c r="DL776" s="20"/>
      <c r="DM776" s="20"/>
      <c r="DN776" s="20"/>
      <c r="DO776" s="20"/>
      <c r="DP776" s="20"/>
      <c r="DQ776" s="20"/>
      <c r="DR776" s="20"/>
      <c r="DS776" s="20"/>
      <c r="DT776" s="20"/>
      <c r="DU776" s="20"/>
      <c r="DV776" s="20"/>
      <c r="DW776" s="20"/>
      <c r="DX776" s="20"/>
      <c r="DY776" s="20"/>
      <c r="DZ776" s="20"/>
      <c r="EA776" s="20"/>
      <c r="EB776" s="20"/>
      <c r="EC776" s="20"/>
      <c r="ED776" s="20"/>
      <c r="EE776" s="20"/>
      <c r="EF776" s="20"/>
      <c r="EG776" s="20"/>
      <c r="EH776" s="20"/>
      <c r="EI776" s="20"/>
      <c r="EJ776" s="20"/>
      <c r="EK776" s="20"/>
      <c r="EL776" s="20"/>
      <c r="EM776" s="20"/>
      <c r="EN776" s="20"/>
      <c r="EO776" s="20"/>
      <c r="EP776" s="20"/>
      <c r="EQ776" s="20"/>
      <c r="ER776" s="20"/>
      <c r="ES776" s="20"/>
      <c r="ET776" s="20"/>
      <c r="EU776" s="20"/>
      <c r="EV776" s="20"/>
      <c r="EW776" s="20"/>
      <c r="EX776" s="20"/>
      <c r="EY776" s="20"/>
      <c r="EZ776" s="20"/>
      <c r="FA776" s="20"/>
      <c r="FB776" s="20"/>
      <c r="FC776" s="20"/>
      <c r="FD776" s="20"/>
      <c r="FE776" s="20"/>
      <c r="FF776" s="20"/>
      <c r="FG776" s="20"/>
      <c r="FH776" s="20"/>
      <c r="FI776" s="20"/>
      <c r="FJ776" s="20"/>
      <c r="FK776" s="20"/>
      <c r="FL776" s="20"/>
      <c r="FM776" s="20"/>
      <c r="FN776" s="20"/>
      <c r="FO776" s="20"/>
      <c r="FP776" s="20"/>
      <c r="FQ776" s="20"/>
      <c r="FR776" s="20"/>
      <c r="FS776" s="20"/>
      <c r="FT776" s="20"/>
      <c r="FU776" s="20"/>
      <c r="FV776" s="20"/>
      <c r="FW776" s="20"/>
      <c r="FX776" s="20"/>
      <c r="FY776" s="20"/>
      <c r="FZ776" s="20"/>
      <c r="GA776" s="20"/>
      <c r="GB776" s="20"/>
      <c r="GC776" s="20"/>
      <c r="GD776" s="20"/>
      <c r="GE776" s="20"/>
      <c r="GF776" s="20"/>
      <c r="GG776" s="20"/>
      <c r="GH776" s="20"/>
      <c r="GI776" s="20"/>
      <c r="GJ776" s="20"/>
      <c r="GK776" s="20"/>
      <c r="GL776" s="20"/>
      <c r="GM776" s="20">
        <v>0.09</v>
      </c>
      <c r="GN776" s="20"/>
      <c r="GO776" s="20"/>
      <c r="GP776" s="20"/>
      <c r="GQ776" s="20"/>
      <c r="GR776" s="20"/>
      <c r="GS776" s="20"/>
      <c r="GT776" s="20"/>
      <c r="GU776" s="20"/>
      <c r="GV776" s="20"/>
      <c r="GW776" s="20"/>
      <c r="GX776" s="20"/>
      <c r="GY776" s="20"/>
      <c r="GZ776" s="20"/>
      <c r="HA776" s="20"/>
      <c r="HB776" s="20"/>
      <c r="HC776" s="20"/>
      <c r="HD776" s="20"/>
      <c r="HE776" s="20"/>
      <c r="HF776" s="20"/>
      <c r="HG776" s="20"/>
      <c r="HH776" s="20"/>
      <c r="HI776" s="20"/>
      <c r="HJ776" s="20"/>
      <c r="HK776" s="20"/>
      <c r="HL776" s="20"/>
      <c r="HM776" s="20"/>
      <c r="HN776" s="20"/>
      <c r="HO776" s="20"/>
      <c r="HP776" s="20"/>
      <c r="HQ776" s="20"/>
      <c r="HR776" s="20"/>
      <c r="HS776" s="20"/>
      <c r="HT776" s="20"/>
      <c r="HU776" s="20"/>
      <c r="HV776" s="20"/>
      <c r="HW776" s="20"/>
      <c r="HX776" s="20">
        <v>0.09</v>
      </c>
      <c r="HY776" s="20"/>
      <c r="HZ776" s="20"/>
      <c r="IA776" s="20"/>
      <c r="IB776" s="20"/>
      <c r="IC776" s="20"/>
      <c r="ID776" s="20"/>
      <c r="IE776" s="20"/>
      <c r="IF776" s="20"/>
      <c r="IG776" s="20"/>
      <c r="IH776" s="20"/>
      <c r="II776" s="20"/>
      <c r="IJ776" s="20"/>
      <c r="IK776" s="20"/>
      <c r="IL776" s="20"/>
      <c r="IM776" s="20"/>
      <c r="IN776" s="20"/>
      <c r="IO776" s="20"/>
      <c r="IP776" s="20"/>
      <c r="IQ776" s="20"/>
      <c r="IR776" s="20"/>
      <c r="IS776" s="20"/>
      <c r="IT776" s="20"/>
      <c r="IU776" s="20"/>
    </row>
    <row r="777" spans="1:255" x14ac:dyDescent="0.2">
      <c r="A777" s="71"/>
      <c r="B777" s="72"/>
      <c r="C777" s="72" t="s">
        <v>612</v>
      </c>
      <c r="D777" s="73"/>
      <c r="E777" s="74"/>
      <c r="F777" s="75">
        <v>2.39</v>
      </c>
      <c r="G777" s="76"/>
      <c r="H777" s="75">
        <v>2.39</v>
      </c>
      <c r="I777" s="75">
        <v>1.58</v>
      </c>
      <c r="J777" s="77">
        <v>9.11</v>
      </c>
      <c r="K777" s="78">
        <v>14</v>
      </c>
      <c r="O777" s="20"/>
      <c r="P777" s="20"/>
      <c r="Q777" s="20"/>
      <c r="R777" s="20"/>
      <c r="S777" s="20"/>
      <c r="T777" s="20">
        <v>1.58</v>
      </c>
      <c r="U777" s="20">
        <v>14</v>
      </c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  <c r="AY777" s="20"/>
      <c r="AZ777" s="20"/>
      <c r="BA777" s="20"/>
      <c r="BB777" s="20"/>
      <c r="BC777" s="20"/>
      <c r="BD777" s="20"/>
      <c r="BE777" s="20"/>
      <c r="BF777" s="20"/>
      <c r="BG777" s="20"/>
      <c r="BH777" s="20"/>
      <c r="BI777" s="20"/>
      <c r="BJ777" s="20"/>
      <c r="BK777" s="20"/>
      <c r="BL777" s="20"/>
      <c r="BM777" s="20"/>
      <c r="BN777" s="20"/>
      <c r="BO777" s="20"/>
      <c r="BP777" s="20"/>
      <c r="BQ777" s="20"/>
      <c r="BR777" s="20"/>
      <c r="BS777" s="20"/>
      <c r="BT777" s="20"/>
      <c r="BU777" s="20"/>
      <c r="BV777" s="20"/>
      <c r="BW777" s="20"/>
      <c r="BX777" s="20"/>
      <c r="BY777" s="20"/>
      <c r="BZ777" s="20"/>
      <c r="CA777" s="20"/>
      <c r="CB777" s="20"/>
      <c r="CC777" s="20"/>
      <c r="CD777" s="20"/>
      <c r="CE777" s="20"/>
      <c r="CF777" s="20"/>
      <c r="CG777" s="20"/>
      <c r="CH777" s="20"/>
      <c r="CI777" s="20"/>
      <c r="CJ777" s="20"/>
      <c r="CK777" s="20"/>
      <c r="CL777" s="20"/>
      <c r="CM777" s="20"/>
      <c r="CN777" s="20"/>
      <c r="CO777" s="20"/>
      <c r="CP777" s="20"/>
      <c r="CQ777" s="20"/>
      <c r="CR777" s="20"/>
      <c r="CS777" s="20"/>
      <c r="CT777" s="20"/>
      <c r="CU777" s="20"/>
      <c r="CV777" s="20">
        <v>1</v>
      </c>
      <c r="CW777" s="20"/>
      <c r="CX777" s="20"/>
      <c r="CY777" s="20"/>
      <c r="CZ777" s="20"/>
      <c r="DA777" s="20"/>
      <c r="DB777" s="20"/>
      <c r="DC777" s="20"/>
      <c r="DD777" s="20"/>
      <c r="DE777" s="20"/>
      <c r="DF777" s="20"/>
      <c r="DG777" s="20"/>
      <c r="DH777" s="20"/>
      <c r="DI777" s="20"/>
      <c r="DJ777" s="20"/>
      <c r="DK777" s="20">
        <v>1.58</v>
      </c>
      <c r="DL777" s="20"/>
      <c r="DM777" s="20">
        <v>14</v>
      </c>
      <c r="DN777" s="20"/>
      <c r="DO777" s="20"/>
      <c r="DP777" s="20"/>
      <c r="DQ777" s="20"/>
      <c r="DR777" s="20"/>
      <c r="DS777" s="20"/>
      <c r="DT777" s="20"/>
      <c r="DU777" s="20"/>
      <c r="DV777" s="20"/>
      <c r="DW777" s="20"/>
      <c r="DX777" s="20"/>
      <c r="DY777" s="20"/>
      <c r="DZ777" s="20"/>
      <c r="EA777" s="20"/>
      <c r="EB777" s="20"/>
      <c r="EC777" s="20"/>
      <c r="ED777" s="20"/>
      <c r="EE777" s="20"/>
      <c r="EF777" s="20"/>
      <c r="EG777" s="20"/>
      <c r="EH777" s="20"/>
      <c r="EI777" s="20"/>
      <c r="EJ777" s="20"/>
      <c r="EK777" s="20"/>
      <c r="EL777" s="20"/>
      <c r="EM777" s="20"/>
      <c r="EN777" s="20"/>
      <c r="EO777" s="20"/>
      <c r="EP777" s="20"/>
      <c r="EQ777" s="20"/>
      <c r="ER777" s="20"/>
      <c r="ES777" s="20"/>
      <c r="ET777" s="20"/>
      <c r="EU777" s="20"/>
      <c r="EV777" s="20"/>
      <c r="EW777" s="20"/>
      <c r="EX777" s="20"/>
      <c r="EY777" s="20"/>
      <c r="EZ777" s="20"/>
      <c r="FA777" s="20"/>
      <c r="FB777" s="20"/>
      <c r="FC777" s="20"/>
      <c r="FD777" s="20"/>
      <c r="FE777" s="20"/>
      <c r="FF777" s="20"/>
      <c r="FG777" s="20"/>
      <c r="FH777" s="20"/>
      <c r="FI777" s="20"/>
      <c r="FJ777" s="20"/>
      <c r="FK777" s="20"/>
      <c r="FL777" s="20"/>
      <c r="FM777" s="20"/>
      <c r="FN777" s="20"/>
      <c r="FO777" s="20"/>
      <c r="FP777" s="20"/>
      <c r="FQ777" s="20"/>
      <c r="FR777" s="20"/>
      <c r="FS777" s="20"/>
      <c r="FT777" s="20"/>
      <c r="FU777" s="20"/>
      <c r="FV777" s="20"/>
      <c r="FW777" s="20"/>
      <c r="FX777" s="20"/>
      <c r="FY777" s="20"/>
      <c r="FZ777" s="20"/>
      <c r="GA777" s="20"/>
      <c r="GB777" s="20"/>
      <c r="GC777" s="20"/>
      <c r="GD777" s="20"/>
      <c r="GE777" s="20"/>
      <c r="GF777" s="20"/>
      <c r="GG777" s="20"/>
      <c r="GH777" s="20"/>
      <c r="GI777" s="20"/>
      <c r="GJ777" s="20">
        <v>1.58</v>
      </c>
      <c r="GK777" s="20"/>
      <c r="GL777" s="20"/>
      <c r="GM777" s="20"/>
      <c r="GN777" s="20">
        <v>1.58</v>
      </c>
      <c r="GO777" s="20"/>
      <c r="GP777" s="20">
        <v>1.58</v>
      </c>
      <c r="GQ777" s="20">
        <v>1.58</v>
      </c>
      <c r="GR777" s="20"/>
      <c r="GS777" s="20">
        <v>1.58</v>
      </c>
      <c r="GT777" s="20"/>
      <c r="GU777" s="20"/>
      <c r="GV777" s="20"/>
      <c r="GW777" s="20">
        <v>0</v>
      </c>
      <c r="GX777" s="20">
        <v>0</v>
      </c>
      <c r="GY777" s="20"/>
      <c r="GZ777" s="20"/>
      <c r="HA777" s="20"/>
      <c r="HB777" s="20">
        <v>1.58</v>
      </c>
      <c r="HC777" s="20"/>
      <c r="HD777" s="20"/>
      <c r="HE777" s="20"/>
      <c r="HF777" s="20">
        <v>1.58</v>
      </c>
      <c r="HG777" s="20"/>
      <c r="HH777" s="20"/>
      <c r="HI777" s="20"/>
      <c r="HJ777" s="20"/>
      <c r="HK777" s="20"/>
      <c r="HL777" s="20">
        <v>1.58</v>
      </c>
      <c r="HM777" s="20"/>
      <c r="HN777" s="20">
        <v>1.58</v>
      </c>
      <c r="HO777" s="20"/>
      <c r="HP777" s="20"/>
      <c r="HQ777" s="20"/>
      <c r="HR777" s="20"/>
      <c r="HS777" s="20"/>
      <c r="HT777" s="20"/>
      <c r="HU777" s="20"/>
      <c r="HV777" s="20"/>
      <c r="HW777" s="20"/>
      <c r="HX777" s="20"/>
      <c r="HY777" s="20"/>
      <c r="HZ777" s="20"/>
      <c r="IA777" s="20"/>
      <c r="IB777" s="20"/>
      <c r="IC777" s="20"/>
      <c r="ID777" s="20"/>
      <c r="IE777" s="20"/>
      <c r="IF777" s="20"/>
      <c r="IG777" s="20"/>
      <c r="IH777" s="20"/>
      <c r="II777" s="20"/>
      <c r="IJ777" s="20"/>
      <c r="IK777" s="20"/>
      <c r="IL777" s="20"/>
      <c r="IM777" s="20"/>
      <c r="IN777" s="20"/>
      <c r="IO777" s="20"/>
      <c r="IP777" s="20"/>
      <c r="IQ777" s="20"/>
      <c r="IR777" s="20"/>
      <c r="IS777" s="20"/>
      <c r="IT777" s="20"/>
      <c r="IU777" s="20"/>
    </row>
    <row r="778" spans="1:255" x14ac:dyDescent="0.2">
      <c r="A778" s="79"/>
      <c r="B778" s="80"/>
      <c r="C778" s="80" t="s">
        <v>613</v>
      </c>
      <c r="D778" s="81"/>
      <c r="E778" s="82">
        <v>121</v>
      </c>
      <c r="F778" s="83" t="s">
        <v>614</v>
      </c>
      <c r="G778" s="84"/>
      <c r="H778" s="85">
        <v>64.010000000000005</v>
      </c>
      <c r="I778" s="85">
        <v>42.25</v>
      </c>
      <c r="J778" s="87">
        <v>1.21</v>
      </c>
      <c r="K778" s="86">
        <v>1411</v>
      </c>
      <c r="O778" s="20"/>
      <c r="P778" s="20"/>
      <c r="Q778" s="20"/>
      <c r="R778" s="20"/>
      <c r="S778" s="20"/>
      <c r="T778" s="20">
        <v>42.25</v>
      </c>
      <c r="U778" s="20">
        <v>1411</v>
      </c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  <c r="AY778" s="20"/>
      <c r="AZ778" s="20"/>
      <c r="BA778" s="20"/>
      <c r="BB778" s="20"/>
      <c r="BC778" s="20"/>
      <c r="BD778" s="20"/>
      <c r="BE778" s="20"/>
      <c r="BF778" s="20"/>
      <c r="BG778" s="20"/>
      <c r="BH778" s="20"/>
      <c r="BI778" s="20"/>
      <c r="BJ778" s="20"/>
      <c r="BK778" s="20"/>
      <c r="BL778" s="20"/>
      <c r="BM778" s="20"/>
      <c r="BN778" s="20"/>
      <c r="BO778" s="20"/>
      <c r="BP778" s="20"/>
      <c r="BQ778" s="20"/>
      <c r="BR778" s="20"/>
      <c r="BS778" s="20"/>
      <c r="BT778" s="20"/>
      <c r="BU778" s="20"/>
      <c r="BV778" s="20"/>
      <c r="BW778" s="20"/>
      <c r="BX778" s="20"/>
      <c r="BY778" s="20"/>
      <c r="BZ778" s="20"/>
      <c r="CA778" s="20"/>
      <c r="CB778" s="20"/>
      <c r="CC778" s="20"/>
      <c r="CD778" s="20"/>
      <c r="CE778" s="20"/>
      <c r="CF778" s="20"/>
      <c r="CG778" s="20"/>
      <c r="CH778" s="20"/>
      <c r="CI778" s="20"/>
      <c r="CJ778" s="20"/>
      <c r="CK778" s="20"/>
      <c r="CL778" s="20"/>
      <c r="CM778" s="20"/>
      <c r="CN778" s="20"/>
      <c r="CO778" s="20"/>
      <c r="CP778" s="20"/>
      <c r="CQ778" s="20"/>
      <c r="CR778" s="20"/>
      <c r="CS778" s="20"/>
      <c r="CT778" s="20"/>
      <c r="CU778" s="20"/>
      <c r="CV778" s="20">
        <v>1</v>
      </c>
      <c r="CW778" s="20"/>
      <c r="CX778" s="20"/>
      <c r="CY778" s="20"/>
      <c r="CZ778" s="20"/>
      <c r="DA778" s="20"/>
      <c r="DB778" s="20"/>
      <c r="DC778" s="20"/>
      <c r="DD778" s="20"/>
      <c r="DE778" s="20"/>
      <c r="DF778" s="20"/>
      <c r="DG778" s="20"/>
      <c r="DH778" s="20"/>
      <c r="DI778" s="20"/>
      <c r="DJ778" s="20"/>
      <c r="DK778" s="20"/>
      <c r="DL778" s="20"/>
      <c r="DM778" s="20"/>
      <c r="DN778" s="20"/>
      <c r="DO778" s="20"/>
      <c r="DP778" s="20"/>
      <c r="DQ778" s="20">
        <v>42.25</v>
      </c>
      <c r="DR778" s="20"/>
      <c r="DS778" s="20">
        <v>1411</v>
      </c>
      <c r="DT778" s="20"/>
      <c r="DU778" s="20"/>
      <c r="DV778" s="20"/>
      <c r="DW778" s="20"/>
      <c r="DX778" s="20"/>
      <c r="DY778" s="20"/>
      <c r="DZ778" s="20"/>
      <c r="EA778" s="20"/>
      <c r="EB778" s="20"/>
      <c r="EC778" s="20"/>
      <c r="ED778" s="20"/>
      <c r="EE778" s="20"/>
      <c r="EF778" s="20"/>
      <c r="EG778" s="20"/>
      <c r="EH778" s="20"/>
      <c r="EI778" s="20"/>
      <c r="EJ778" s="20"/>
      <c r="EK778" s="20"/>
      <c r="EL778" s="20"/>
      <c r="EM778" s="20"/>
      <c r="EN778" s="20"/>
      <c r="EO778" s="20"/>
      <c r="EP778" s="20"/>
      <c r="EQ778" s="20"/>
      <c r="ER778" s="20"/>
      <c r="ES778" s="20"/>
      <c r="ET778" s="20"/>
      <c r="EU778" s="20"/>
      <c r="EV778" s="20"/>
      <c r="EW778" s="20"/>
      <c r="EX778" s="20"/>
      <c r="EY778" s="20"/>
      <c r="EZ778" s="20"/>
      <c r="FA778" s="20"/>
      <c r="FB778" s="20"/>
      <c r="FC778" s="20"/>
      <c r="FD778" s="20"/>
      <c r="FE778" s="20"/>
      <c r="FF778" s="20"/>
      <c r="FG778" s="20"/>
      <c r="FH778" s="20"/>
      <c r="FI778" s="20"/>
      <c r="FJ778" s="20"/>
      <c r="FK778" s="20"/>
      <c r="FL778" s="20"/>
      <c r="FM778" s="20"/>
      <c r="FN778" s="20"/>
      <c r="FO778" s="20"/>
      <c r="FP778" s="20"/>
      <c r="FQ778" s="20"/>
      <c r="FR778" s="20"/>
      <c r="FS778" s="20"/>
      <c r="FT778" s="20"/>
      <c r="FU778" s="20"/>
      <c r="FV778" s="20"/>
      <c r="FW778" s="20"/>
      <c r="FX778" s="20"/>
      <c r="FY778" s="20"/>
      <c r="FZ778" s="20"/>
      <c r="GA778" s="20"/>
      <c r="GB778" s="20"/>
      <c r="GC778" s="20"/>
      <c r="GD778" s="20"/>
      <c r="GE778" s="20"/>
      <c r="GF778" s="20"/>
      <c r="GG778" s="20"/>
      <c r="GH778" s="20"/>
      <c r="GI778" s="20"/>
      <c r="GJ778" s="20"/>
      <c r="GK778" s="20"/>
      <c r="GL778" s="20"/>
      <c r="GM778" s="20"/>
      <c r="GN778" s="20"/>
      <c r="GO778" s="20"/>
      <c r="GP778" s="20"/>
      <c r="GQ778" s="20"/>
      <c r="GR778" s="20"/>
      <c r="GS778" s="20"/>
      <c r="GT778" s="20"/>
      <c r="GU778" s="20"/>
      <c r="GV778" s="20"/>
      <c r="GW778" s="20"/>
      <c r="GX778" s="20"/>
      <c r="GY778" s="20">
        <v>42.25</v>
      </c>
      <c r="GZ778" s="20"/>
      <c r="HA778" s="20"/>
      <c r="HB778" s="20">
        <v>42.25</v>
      </c>
      <c r="HC778" s="20"/>
      <c r="HD778" s="20"/>
      <c r="HE778" s="20"/>
      <c r="HF778" s="20">
        <v>42.25</v>
      </c>
      <c r="HG778" s="20"/>
      <c r="HH778" s="20"/>
      <c r="HI778" s="20"/>
      <c r="HJ778" s="20"/>
      <c r="HK778" s="20"/>
      <c r="HL778" s="20">
        <v>42.25</v>
      </c>
      <c r="HM778" s="20"/>
      <c r="HN778" s="20">
        <v>42.25</v>
      </c>
      <c r="HO778" s="20"/>
      <c r="HP778" s="20"/>
      <c r="HQ778" s="20"/>
      <c r="HR778" s="20"/>
      <c r="HS778" s="20"/>
      <c r="HT778" s="20"/>
      <c r="HU778" s="20"/>
      <c r="HV778" s="20"/>
      <c r="HW778" s="20"/>
      <c r="HX778" s="20"/>
      <c r="HY778" s="20"/>
      <c r="HZ778" s="20"/>
      <c r="IA778" s="20"/>
      <c r="IB778" s="20"/>
      <c r="IC778" s="20"/>
      <c r="ID778" s="20"/>
      <c r="IE778" s="20"/>
      <c r="IF778" s="20"/>
      <c r="IG778" s="20"/>
      <c r="IH778" s="20"/>
      <c r="II778" s="20"/>
      <c r="IJ778" s="20"/>
      <c r="IK778" s="20"/>
      <c r="IL778" s="20"/>
      <c r="IM778" s="20"/>
      <c r="IN778" s="20"/>
      <c r="IO778" s="20"/>
      <c r="IP778" s="20"/>
      <c r="IQ778" s="20"/>
      <c r="IR778" s="20"/>
      <c r="IS778" s="20"/>
      <c r="IT778" s="20"/>
      <c r="IU778" s="20"/>
    </row>
    <row r="779" spans="1:255" x14ac:dyDescent="0.2">
      <c r="A779" s="79"/>
      <c r="B779" s="80"/>
      <c r="C779" s="80" t="s">
        <v>615</v>
      </c>
      <c r="D779" s="81"/>
      <c r="E779" s="82">
        <v>72</v>
      </c>
      <c r="F779" s="83" t="s">
        <v>614</v>
      </c>
      <c r="G779" s="84"/>
      <c r="H779" s="85">
        <v>38.090000000000003</v>
      </c>
      <c r="I779" s="85">
        <v>25.14</v>
      </c>
      <c r="J779" s="87">
        <v>0.72</v>
      </c>
      <c r="K779" s="86">
        <v>840</v>
      </c>
      <c r="O779" s="20"/>
      <c r="P779" s="20"/>
      <c r="Q779" s="20"/>
      <c r="R779" s="20"/>
      <c r="S779" s="20"/>
      <c r="T779" s="20">
        <v>25.14</v>
      </c>
      <c r="U779" s="20">
        <v>840</v>
      </c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20"/>
      <c r="BB779" s="20"/>
      <c r="BC779" s="20"/>
      <c r="BD779" s="20"/>
      <c r="BE779" s="20"/>
      <c r="BF779" s="20"/>
      <c r="BG779" s="20"/>
      <c r="BH779" s="20"/>
      <c r="BI779" s="20"/>
      <c r="BJ779" s="20"/>
      <c r="BK779" s="20"/>
      <c r="BL779" s="20"/>
      <c r="BM779" s="20"/>
      <c r="BN779" s="20"/>
      <c r="BO779" s="20"/>
      <c r="BP779" s="20"/>
      <c r="BQ779" s="20"/>
      <c r="BR779" s="20"/>
      <c r="BS779" s="20"/>
      <c r="BT779" s="20"/>
      <c r="BU779" s="20"/>
      <c r="BV779" s="20"/>
      <c r="BW779" s="20"/>
      <c r="BX779" s="20"/>
      <c r="BY779" s="20"/>
      <c r="BZ779" s="20"/>
      <c r="CA779" s="20"/>
      <c r="CB779" s="20"/>
      <c r="CC779" s="20"/>
      <c r="CD779" s="20"/>
      <c r="CE779" s="20"/>
      <c r="CF779" s="20"/>
      <c r="CG779" s="20"/>
      <c r="CH779" s="20"/>
      <c r="CI779" s="20"/>
      <c r="CJ779" s="20"/>
      <c r="CK779" s="20"/>
      <c r="CL779" s="20"/>
      <c r="CM779" s="20"/>
      <c r="CN779" s="20"/>
      <c r="CO779" s="20"/>
      <c r="CP779" s="20"/>
      <c r="CQ779" s="20"/>
      <c r="CR779" s="20"/>
      <c r="CS779" s="20"/>
      <c r="CT779" s="20"/>
      <c r="CU779" s="20"/>
      <c r="CV779" s="20">
        <v>1</v>
      </c>
      <c r="CW779" s="20"/>
      <c r="CX779" s="20"/>
      <c r="CY779" s="20"/>
      <c r="CZ779" s="20"/>
      <c r="DA779" s="20"/>
      <c r="DB779" s="20"/>
      <c r="DC779" s="20"/>
      <c r="DD779" s="20"/>
      <c r="DE779" s="20"/>
      <c r="DF779" s="20"/>
      <c r="DG779" s="20"/>
      <c r="DH779" s="20"/>
      <c r="DI779" s="20"/>
      <c r="DJ779" s="20"/>
      <c r="DK779" s="20"/>
      <c r="DL779" s="20"/>
      <c r="DM779" s="20"/>
      <c r="DN779" s="20"/>
      <c r="DO779" s="20"/>
      <c r="DP779" s="20"/>
      <c r="DQ779" s="20">
        <v>25.14</v>
      </c>
      <c r="DR779" s="20"/>
      <c r="DS779" s="20">
        <v>840</v>
      </c>
      <c r="DT779" s="20"/>
      <c r="DU779" s="20"/>
      <c r="DV779" s="20"/>
      <c r="DW779" s="20"/>
      <c r="DX779" s="20"/>
      <c r="DY779" s="20"/>
      <c r="DZ779" s="20"/>
      <c r="EA779" s="20"/>
      <c r="EB779" s="20"/>
      <c r="EC779" s="20"/>
      <c r="ED779" s="20"/>
      <c r="EE779" s="20"/>
      <c r="EF779" s="20"/>
      <c r="EG779" s="20"/>
      <c r="EH779" s="20"/>
      <c r="EI779" s="20"/>
      <c r="EJ779" s="20"/>
      <c r="EK779" s="20"/>
      <c r="EL779" s="20"/>
      <c r="EM779" s="20"/>
      <c r="EN779" s="20"/>
      <c r="EO779" s="20"/>
      <c r="EP779" s="20"/>
      <c r="EQ779" s="20"/>
      <c r="ER779" s="20"/>
      <c r="ES779" s="20"/>
      <c r="ET779" s="20"/>
      <c r="EU779" s="20"/>
      <c r="EV779" s="20"/>
      <c r="EW779" s="20"/>
      <c r="EX779" s="20"/>
      <c r="EY779" s="20"/>
      <c r="EZ779" s="20"/>
      <c r="FA779" s="20"/>
      <c r="FB779" s="20"/>
      <c r="FC779" s="20"/>
      <c r="FD779" s="20"/>
      <c r="FE779" s="20"/>
      <c r="FF779" s="20"/>
      <c r="FG779" s="20"/>
      <c r="FH779" s="20"/>
      <c r="FI779" s="20"/>
      <c r="FJ779" s="20"/>
      <c r="FK779" s="20"/>
      <c r="FL779" s="20"/>
      <c r="FM779" s="20"/>
      <c r="FN779" s="20"/>
      <c r="FO779" s="20"/>
      <c r="FP779" s="20"/>
      <c r="FQ779" s="20"/>
      <c r="FR779" s="20"/>
      <c r="FS779" s="20"/>
      <c r="FT779" s="20"/>
      <c r="FU779" s="20"/>
      <c r="FV779" s="20"/>
      <c r="FW779" s="20"/>
      <c r="FX779" s="20"/>
      <c r="FY779" s="20"/>
      <c r="FZ779" s="20"/>
      <c r="GA779" s="20"/>
      <c r="GB779" s="20"/>
      <c r="GC779" s="20"/>
      <c r="GD779" s="20"/>
      <c r="GE779" s="20"/>
      <c r="GF779" s="20"/>
      <c r="GG779" s="20"/>
      <c r="GH779" s="20"/>
      <c r="GI779" s="20"/>
      <c r="GJ779" s="20"/>
      <c r="GK779" s="20"/>
      <c r="GL779" s="20"/>
      <c r="GM779" s="20"/>
      <c r="GN779" s="20"/>
      <c r="GO779" s="20"/>
      <c r="GP779" s="20"/>
      <c r="GQ779" s="20"/>
      <c r="GR779" s="20"/>
      <c r="GS779" s="20"/>
      <c r="GT779" s="20"/>
      <c r="GU779" s="20"/>
      <c r="GV779" s="20"/>
      <c r="GW779" s="20"/>
      <c r="GX779" s="20"/>
      <c r="GY779" s="20"/>
      <c r="GZ779" s="20">
        <v>25.14</v>
      </c>
      <c r="HA779" s="20"/>
      <c r="HB779" s="20">
        <v>25.14</v>
      </c>
      <c r="HC779" s="20"/>
      <c r="HD779" s="20"/>
      <c r="HE779" s="20"/>
      <c r="HF779" s="20">
        <v>25.14</v>
      </c>
      <c r="HG779" s="20"/>
      <c r="HH779" s="20"/>
      <c r="HI779" s="20"/>
      <c r="HJ779" s="20"/>
      <c r="HK779" s="20"/>
      <c r="HL779" s="20">
        <v>25.14</v>
      </c>
      <c r="HM779" s="20"/>
      <c r="HN779" s="20">
        <v>25.14</v>
      </c>
      <c r="HO779" s="20"/>
      <c r="HP779" s="20"/>
      <c r="HQ779" s="20"/>
      <c r="HR779" s="20"/>
      <c r="HS779" s="20"/>
      <c r="HT779" s="20"/>
      <c r="HU779" s="20"/>
      <c r="HV779" s="20"/>
      <c r="HW779" s="20"/>
      <c r="HX779" s="20"/>
      <c r="HY779" s="20"/>
      <c r="HZ779" s="20"/>
      <c r="IA779" s="20"/>
      <c r="IB779" s="20"/>
      <c r="IC779" s="20"/>
      <c r="ID779" s="20"/>
      <c r="IE779" s="20"/>
      <c r="IF779" s="20"/>
      <c r="IG779" s="20"/>
      <c r="IH779" s="20"/>
      <c r="II779" s="20"/>
      <c r="IJ779" s="20"/>
      <c r="IK779" s="20"/>
      <c r="IL779" s="20"/>
      <c r="IM779" s="20"/>
      <c r="IN779" s="20"/>
      <c r="IO779" s="20"/>
      <c r="IP779" s="20"/>
      <c r="IQ779" s="20"/>
      <c r="IR779" s="20"/>
      <c r="IS779" s="20"/>
      <c r="IT779" s="20"/>
      <c r="IU779" s="20"/>
    </row>
    <row r="780" spans="1:255" x14ac:dyDescent="0.2">
      <c r="A780" s="71"/>
      <c r="B780" s="72"/>
      <c r="C780" s="72" t="s">
        <v>616</v>
      </c>
      <c r="D780" s="73" t="s">
        <v>617</v>
      </c>
      <c r="E780" s="74">
        <v>5.75</v>
      </c>
      <c r="F780" s="75"/>
      <c r="G780" s="76" t="s">
        <v>78</v>
      </c>
      <c r="H780" s="75">
        <v>6.04</v>
      </c>
      <c r="I780" s="88">
        <v>3.98475</v>
      </c>
      <c r="J780" s="77"/>
      <c r="K780" s="78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20"/>
      <c r="BB780" s="20"/>
      <c r="BC780" s="20"/>
      <c r="BD780" s="20"/>
      <c r="BE780" s="20"/>
      <c r="BF780" s="20"/>
      <c r="BG780" s="20"/>
      <c r="BH780" s="20"/>
      <c r="BI780" s="20"/>
      <c r="BJ780" s="20"/>
      <c r="BK780" s="20"/>
      <c r="BL780" s="20"/>
      <c r="BM780" s="20"/>
      <c r="BN780" s="20"/>
      <c r="BO780" s="20"/>
      <c r="BP780" s="20"/>
      <c r="BQ780" s="20"/>
      <c r="BR780" s="20"/>
      <c r="BS780" s="20"/>
      <c r="BT780" s="20"/>
      <c r="BU780" s="20"/>
      <c r="BV780" s="20"/>
      <c r="BW780" s="20"/>
      <c r="BX780" s="20"/>
      <c r="BY780" s="20"/>
      <c r="BZ780" s="20"/>
      <c r="CA780" s="20"/>
      <c r="CB780" s="20"/>
      <c r="CC780" s="20"/>
      <c r="CD780" s="20"/>
      <c r="CE780" s="20"/>
      <c r="CF780" s="20"/>
      <c r="CG780" s="20"/>
      <c r="CH780" s="20"/>
      <c r="CI780" s="20"/>
      <c r="CJ780" s="20"/>
      <c r="CK780" s="20"/>
      <c r="CL780" s="20"/>
      <c r="CM780" s="20"/>
      <c r="CN780" s="20"/>
      <c r="CO780" s="20"/>
      <c r="CP780" s="20"/>
      <c r="CQ780" s="20"/>
      <c r="CR780" s="20"/>
      <c r="CS780" s="20"/>
      <c r="CT780" s="20"/>
      <c r="CU780" s="20"/>
      <c r="CV780" s="20"/>
      <c r="CW780" s="20"/>
      <c r="CX780" s="20"/>
      <c r="CY780" s="20"/>
      <c r="CZ780" s="20"/>
      <c r="DA780" s="20"/>
      <c r="DB780" s="20"/>
      <c r="DC780" s="20"/>
      <c r="DD780" s="20"/>
      <c r="DE780" s="20"/>
      <c r="DF780" s="20"/>
      <c r="DG780" s="20"/>
      <c r="DH780" s="20"/>
      <c r="DI780" s="20"/>
      <c r="DJ780" s="20"/>
      <c r="DK780" s="20"/>
      <c r="DL780" s="20"/>
      <c r="DM780" s="20"/>
      <c r="DN780" s="20"/>
      <c r="DO780" s="20"/>
      <c r="DP780" s="20"/>
      <c r="DQ780" s="20"/>
      <c r="DR780" s="20"/>
      <c r="DS780" s="20"/>
      <c r="DT780" s="20"/>
      <c r="DU780" s="20"/>
      <c r="DV780" s="20"/>
      <c r="DW780" s="20"/>
      <c r="DX780" s="20"/>
      <c r="DY780" s="20"/>
      <c r="DZ780" s="20"/>
      <c r="EA780" s="20"/>
      <c r="EB780" s="20"/>
      <c r="EC780" s="20"/>
      <c r="ED780" s="20"/>
      <c r="EE780" s="20"/>
      <c r="EF780" s="20"/>
      <c r="EG780" s="20"/>
      <c r="EH780" s="20"/>
      <c r="EI780" s="20"/>
      <c r="EJ780" s="20"/>
      <c r="EK780" s="20"/>
      <c r="EL780" s="20"/>
      <c r="EM780" s="20"/>
      <c r="EN780" s="20"/>
      <c r="EO780" s="20"/>
      <c r="EP780" s="20"/>
      <c r="EQ780" s="20"/>
      <c r="ER780" s="20"/>
      <c r="ES780" s="20"/>
      <c r="ET780" s="20"/>
      <c r="EU780" s="20"/>
      <c r="EV780" s="20"/>
      <c r="EW780" s="20"/>
      <c r="EX780" s="20"/>
      <c r="EY780" s="20"/>
      <c r="EZ780" s="20"/>
      <c r="FA780" s="20"/>
      <c r="FB780" s="20"/>
      <c r="FC780" s="20"/>
      <c r="FD780" s="20"/>
      <c r="FE780" s="20"/>
      <c r="FF780" s="20"/>
      <c r="FG780" s="20"/>
      <c r="FH780" s="20"/>
      <c r="FI780" s="20"/>
      <c r="FJ780" s="20"/>
      <c r="FK780" s="20"/>
      <c r="FL780" s="20"/>
      <c r="FM780" s="20"/>
      <c r="FN780" s="20"/>
      <c r="FO780" s="20"/>
      <c r="FP780" s="20"/>
      <c r="FQ780" s="20"/>
      <c r="FR780" s="20"/>
      <c r="FS780" s="20"/>
      <c r="FT780" s="20"/>
      <c r="FU780" s="20"/>
      <c r="FV780" s="20"/>
      <c r="FW780" s="20"/>
      <c r="FX780" s="20"/>
      <c r="FY780" s="20"/>
      <c r="FZ780" s="20"/>
      <c r="GA780" s="20"/>
      <c r="GB780" s="20"/>
      <c r="GC780" s="20"/>
      <c r="GD780" s="20"/>
      <c r="GE780" s="20"/>
      <c r="GF780" s="20"/>
      <c r="GG780" s="20"/>
      <c r="GH780" s="20"/>
      <c r="GI780" s="20"/>
      <c r="GJ780" s="20"/>
      <c r="GK780" s="20"/>
      <c r="GL780" s="20"/>
      <c r="GM780" s="20"/>
      <c r="GN780" s="20"/>
      <c r="GO780" s="20"/>
      <c r="GP780" s="20"/>
      <c r="GQ780" s="20"/>
      <c r="GR780" s="20"/>
      <c r="GS780" s="20"/>
      <c r="GT780" s="20"/>
      <c r="GU780" s="20"/>
      <c r="GV780" s="20"/>
      <c r="GW780" s="20"/>
      <c r="GX780" s="20"/>
      <c r="GY780" s="20"/>
      <c r="GZ780" s="20"/>
      <c r="HA780" s="20"/>
      <c r="HB780" s="20"/>
      <c r="HC780" s="20"/>
      <c r="HD780" s="20"/>
      <c r="HE780" s="20"/>
      <c r="HF780" s="20"/>
      <c r="HG780" s="20"/>
      <c r="HH780" s="20"/>
      <c r="HI780" s="20"/>
      <c r="HJ780" s="20"/>
      <c r="HK780" s="20"/>
      <c r="HL780" s="20"/>
      <c r="HM780" s="20"/>
      <c r="HN780" s="20"/>
      <c r="HO780" s="20"/>
      <c r="HP780" s="20"/>
      <c r="HQ780" s="20"/>
      <c r="HR780" s="20"/>
      <c r="HS780" s="20"/>
      <c r="HT780" s="20"/>
      <c r="HU780" s="20"/>
      <c r="HV780" s="20"/>
      <c r="HW780" s="20"/>
      <c r="HX780" s="20"/>
      <c r="HY780" s="20"/>
      <c r="HZ780" s="20"/>
      <c r="IA780" s="20"/>
      <c r="IB780" s="20"/>
      <c r="IC780" s="20"/>
      <c r="ID780" s="20"/>
      <c r="IE780" s="20"/>
      <c r="IF780" s="20"/>
      <c r="IG780" s="20"/>
      <c r="IH780" s="20"/>
      <c r="II780" s="20"/>
      <c r="IJ780" s="20"/>
      <c r="IK780" s="20"/>
      <c r="IL780" s="20"/>
      <c r="IM780" s="20"/>
      <c r="IN780" s="20"/>
      <c r="IO780" s="20"/>
      <c r="IP780" s="20"/>
      <c r="IQ780" s="20"/>
      <c r="IR780" s="20"/>
      <c r="IS780" s="20"/>
      <c r="IT780" s="20"/>
      <c r="IU780" s="20"/>
    </row>
    <row r="781" spans="1:255" x14ac:dyDescent="0.2">
      <c r="A781" s="133" t="s">
        <v>314</v>
      </c>
      <c r="B781" s="134" t="s">
        <v>35</v>
      </c>
      <c r="C781" s="135" t="s">
        <v>315</v>
      </c>
      <c r="D781" s="136" t="s">
        <v>23</v>
      </c>
      <c r="E781" s="137">
        <v>2</v>
      </c>
      <c r="F781" s="109">
        <v>4846.92</v>
      </c>
      <c r="G781" s="65"/>
      <c r="H781" s="109">
        <v>4846.92</v>
      </c>
      <c r="I781" s="138">
        <v>1064.1099999999999</v>
      </c>
      <c r="J781" s="66">
        <v>9.11</v>
      </c>
      <c r="K781" s="139">
        <v>9694</v>
      </c>
      <c r="L781" s="20"/>
      <c r="M781" s="20"/>
      <c r="N781" s="20"/>
      <c r="O781" s="20"/>
      <c r="P781" s="20"/>
      <c r="Q781" s="20"/>
      <c r="R781" s="20"/>
      <c r="S781" s="20"/>
      <c r="T781" s="20">
        <v>1064.1099999999999</v>
      </c>
      <c r="U781" s="20">
        <v>9694</v>
      </c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  <c r="AY781" s="20"/>
      <c r="AZ781" s="20"/>
      <c r="BA781" s="20"/>
      <c r="BB781" s="20"/>
      <c r="BC781" s="20"/>
      <c r="BD781" s="20"/>
      <c r="BE781" s="20"/>
      <c r="BF781" s="20"/>
      <c r="BG781" s="20"/>
      <c r="BH781" s="20"/>
      <c r="BI781" s="20"/>
      <c r="BJ781" s="20"/>
      <c r="BK781" s="20"/>
      <c r="BL781" s="20"/>
      <c r="BM781" s="20"/>
      <c r="BN781" s="20"/>
      <c r="BO781" s="20"/>
      <c r="BP781" s="20"/>
      <c r="BQ781" s="20"/>
      <c r="BR781" s="20"/>
      <c r="BS781" s="20"/>
      <c r="BT781" s="20"/>
      <c r="BU781" s="20"/>
      <c r="BV781" s="20"/>
      <c r="BW781" s="20"/>
      <c r="BX781" s="20"/>
      <c r="BY781" s="20"/>
      <c r="BZ781" s="20"/>
      <c r="CA781" s="20"/>
      <c r="CB781" s="20"/>
      <c r="CC781" s="20"/>
      <c r="CD781" s="20"/>
      <c r="CE781" s="20"/>
      <c r="CF781" s="20"/>
      <c r="CG781" s="20"/>
      <c r="CH781" s="20"/>
      <c r="CI781" s="20"/>
      <c r="CJ781" s="20"/>
      <c r="CK781" s="20"/>
      <c r="CL781" s="20"/>
      <c r="CM781" s="20"/>
      <c r="CN781" s="20"/>
      <c r="CO781" s="20"/>
      <c r="CP781" s="20"/>
      <c r="CQ781" s="20"/>
      <c r="CR781" s="20"/>
      <c r="CS781" s="20"/>
      <c r="CT781" s="20"/>
      <c r="CU781" s="20"/>
      <c r="CV781" s="20">
        <v>1</v>
      </c>
      <c r="CW781" s="20"/>
      <c r="CX781" s="20"/>
      <c r="CY781" s="20"/>
      <c r="CZ781" s="20"/>
      <c r="DA781" s="20"/>
      <c r="DB781" s="20"/>
      <c r="DC781" s="20"/>
      <c r="DD781" s="20"/>
      <c r="DE781" s="20">
        <v>9694</v>
      </c>
      <c r="DF781" s="20"/>
      <c r="DG781" s="20"/>
      <c r="DH781" s="20"/>
      <c r="DI781" s="20"/>
      <c r="DJ781" s="20"/>
      <c r="DK781" s="20">
        <v>1064.1099999999999</v>
      </c>
      <c r="DL781" s="20"/>
      <c r="DM781" s="20">
        <v>9694</v>
      </c>
      <c r="DN781" s="20"/>
      <c r="DO781" s="20"/>
      <c r="DP781" s="20"/>
      <c r="DQ781" s="20"/>
      <c r="DR781" s="20"/>
      <c r="DS781" s="20"/>
      <c r="DT781" s="20"/>
      <c r="DU781" s="20"/>
      <c r="DV781" s="20"/>
      <c r="DW781" s="20"/>
      <c r="DX781" s="20"/>
      <c r="DY781" s="20"/>
      <c r="DZ781" s="20"/>
      <c r="EA781" s="20"/>
      <c r="EB781" s="20"/>
      <c r="EC781" s="20"/>
      <c r="ED781" s="20"/>
      <c r="EE781" s="20"/>
      <c r="EF781" s="20"/>
      <c r="EG781" s="20"/>
      <c r="EH781" s="20"/>
      <c r="EI781" s="20"/>
      <c r="EJ781" s="20"/>
      <c r="EK781" s="20"/>
      <c r="EL781" s="20"/>
      <c r="EM781" s="20"/>
      <c r="EN781" s="20"/>
      <c r="EO781" s="20"/>
      <c r="EP781" s="20"/>
      <c r="EQ781" s="20"/>
      <c r="ER781" s="20"/>
      <c r="ES781" s="20"/>
      <c r="ET781" s="20"/>
      <c r="EU781" s="20"/>
      <c r="EV781" s="20"/>
      <c r="EW781" s="20"/>
      <c r="EX781" s="20"/>
      <c r="EY781" s="20"/>
      <c r="EZ781" s="20"/>
      <c r="FA781" s="20"/>
      <c r="FB781" s="20"/>
      <c r="FC781" s="20"/>
      <c r="FD781" s="20"/>
      <c r="FE781" s="20"/>
      <c r="FF781" s="20"/>
      <c r="FG781" s="20"/>
      <c r="FH781" s="20"/>
      <c r="FI781" s="20"/>
      <c r="FJ781" s="20"/>
      <c r="FK781" s="20"/>
      <c r="FL781" s="20"/>
      <c r="FM781" s="20"/>
      <c r="FN781" s="20"/>
      <c r="FO781" s="20"/>
      <c r="FP781" s="20"/>
      <c r="FQ781" s="20"/>
      <c r="FR781" s="20"/>
      <c r="FS781" s="20"/>
      <c r="FT781" s="20"/>
      <c r="FU781" s="20"/>
      <c r="FV781" s="20"/>
      <c r="FW781" s="20"/>
      <c r="FX781" s="20"/>
      <c r="FY781" s="20"/>
      <c r="FZ781" s="20"/>
      <c r="GA781" s="20"/>
      <c r="GB781" s="20"/>
      <c r="GC781" s="20"/>
      <c r="GD781" s="20"/>
      <c r="GE781" s="20"/>
      <c r="GF781" s="20"/>
      <c r="GG781" s="20"/>
      <c r="GH781" s="20"/>
      <c r="GI781" s="20"/>
      <c r="GJ781" s="20">
        <v>1064.1099999999999</v>
      </c>
      <c r="GK781" s="20"/>
      <c r="GL781" s="20"/>
      <c r="GM781" s="20"/>
      <c r="GN781" s="20">
        <v>1064.1099999999999</v>
      </c>
      <c r="GO781" s="20"/>
      <c r="GP781" s="20">
        <v>1064.1099999999999</v>
      </c>
      <c r="GQ781" s="20">
        <v>1064.1099999999999</v>
      </c>
      <c r="GR781" s="20"/>
      <c r="GS781" s="20">
        <v>1064.1099999999999</v>
      </c>
      <c r="GT781" s="20"/>
      <c r="GU781" s="20"/>
      <c r="GV781" s="20"/>
      <c r="GW781" s="20"/>
      <c r="GX781" s="20"/>
      <c r="GY781" s="20"/>
      <c r="GZ781" s="20"/>
      <c r="HA781" s="20"/>
      <c r="HB781" s="20">
        <v>1064.1099999999999</v>
      </c>
      <c r="HC781" s="20"/>
      <c r="HD781" s="20"/>
      <c r="HE781" s="20"/>
      <c r="HF781" s="20">
        <v>1064.1099999999999</v>
      </c>
      <c r="HG781" s="20"/>
      <c r="HH781" s="20"/>
      <c r="HI781" s="20"/>
      <c r="HJ781" s="20"/>
      <c r="HK781" s="20"/>
      <c r="HL781" s="20">
        <v>1064.1099999999999</v>
      </c>
      <c r="HM781" s="20"/>
      <c r="HN781" s="20">
        <v>1064.1099999999999</v>
      </c>
      <c r="HO781" s="20"/>
      <c r="HP781" s="20"/>
      <c r="HQ781" s="20"/>
      <c r="HR781" s="20"/>
      <c r="HS781" s="20"/>
      <c r="HT781" s="20"/>
      <c r="HU781" s="20"/>
      <c r="HV781" s="20"/>
      <c r="HW781" s="20"/>
      <c r="HX781" s="20"/>
      <c r="HY781" s="20">
        <v>1064.1099999999999</v>
      </c>
      <c r="HZ781" s="20"/>
      <c r="IA781" s="20"/>
      <c r="IB781" s="20"/>
      <c r="IC781" s="20"/>
      <c r="ID781" s="20"/>
      <c r="IE781" s="20"/>
      <c r="IF781" s="20"/>
      <c r="IG781" s="20"/>
      <c r="IH781" s="20"/>
      <c r="II781" s="20"/>
      <c r="IJ781" s="20"/>
      <c r="IK781" s="20"/>
      <c r="IL781" s="20"/>
      <c r="IM781" s="20"/>
      <c r="IN781" s="20"/>
      <c r="IO781" s="20"/>
      <c r="IP781" s="20"/>
      <c r="IQ781" s="20"/>
      <c r="IR781" s="20"/>
      <c r="IS781" s="20"/>
      <c r="IT781" s="20"/>
      <c r="IU781" s="20"/>
    </row>
    <row r="782" spans="1:255" x14ac:dyDescent="0.2">
      <c r="A782" s="89"/>
      <c r="B782" s="103" t="s">
        <v>619</v>
      </c>
      <c r="C782" s="103" t="s">
        <v>741</v>
      </c>
      <c r="D782" s="29"/>
      <c r="E782" s="29"/>
      <c r="F782" s="29"/>
      <c r="G782" s="29"/>
      <c r="H782" s="29"/>
      <c r="I782" s="29"/>
      <c r="J782" s="29"/>
      <c r="K782" s="90"/>
    </row>
    <row r="783" spans="1:255" ht="13.5" thickBot="1" x14ac:dyDescent="0.25">
      <c r="A783" s="140"/>
      <c r="B783" s="141"/>
      <c r="C783" s="141" t="s">
        <v>632</v>
      </c>
      <c r="D783" s="141"/>
      <c r="E783" s="141"/>
      <c r="F783" s="141"/>
      <c r="G783" s="141"/>
      <c r="H783" s="191">
        <v>1065.6899999999998</v>
      </c>
      <c r="I783" s="192"/>
      <c r="J783" s="191">
        <v>9708</v>
      </c>
      <c r="K783" s="193"/>
      <c r="L783" s="132"/>
      <c r="M783" s="132"/>
      <c r="N783" s="132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  <c r="AY783" s="20"/>
      <c r="AZ783" s="20"/>
      <c r="BA783" s="20"/>
      <c r="BB783" s="20"/>
      <c r="BC783" s="20"/>
      <c r="BD783" s="20"/>
      <c r="BE783" s="20"/>
      <c r="BF783" s="20"/>
      <c r="BG783" s="20"/>
      <c r="BH783" s="20"/>
      <c r="BI783" s="20"/>
      <c r="BJ783" s="20"/>
      <c r="BK783" s="20"/>
      <c r="BL783" s="20"/>
      <c r="BM783" s="20"/>
      <c r="BN783" s="20"/>
      <c r="BO783" s="20"/>
      <c r="BP783" s="20"/>
      <c r="BQ783" s="20"/>
      <c r="BR783" s="20"/>
      <c r="BS783" s="20"/>
      <c r="BT783" s="20"/>
      <c r="BU783" s="20"/>
      <c r="BV783" s="20"/>
      <c r="BW783" s="20"/>
      <c r="BX783" s="20"/>
      <c r="BY783" s="20"/>
      <c r="BZ783" s="20"/>
      <c r="CA783" s="20"/>
      <c r="CB783" s="20"/>
      <c r="CC783" s="20"/>
      <c r="CD783" s="20"/>
      <c r="CE783" s="20"/>
      <c r="CF783" s="20"/>
      <c r="CG783" s="20"/>
      <c r="CH783" s="20"/>
      <c r="CI783" s="20"/>
      <c r="CJ783" s="20"/>
      <c r="CK783" s="20"/>
      <c r="CL783" s="20"/>
      <c r="CM783" s="20"/>
      <c r="CN783" s="20"/>
      <c r="CO783" s="20"/>
      <c r="CP783" s="20"/>
      <c r="CQ783" s="20"/>
      <c r="CR783" s="20"/>
      <c r="CS783" s="20"/>
      <c r="CT783" s="20"/>
      <c r="CU783" s="20"/>
      <c r="CV783" s="20"/>
      <c r="CW783" s="20"/>
      <c r="CX783" s="20"/>
      <c r="CY783" s="20"/>
      <c r="CZ783" s="20"/>
      <c r="DA783" s="20"/>
      <c r="DB783" s="20"/>
      <c r="DC783" s="20"/>
      <c r="DD783" s="20"/>
      <c r="DE783" s="20"/>
      <c r="DF783" s="20"/>
      <c r="DG783" s="20"/>
      <c r="DH783" s="20"/>
      <c r="DI783" s="20"/>
      <c r="DJ783" s="20"/>
      <c r="DK783" s="20"/>
      <c r="DL783" s="20"/>
      <c r="DM783" s="20"/>
      <c r="DN783" s="20"/>
      <c r="DO783" s="20"/>
      <c r="DP783" s="20"/>
      <c r="DQ783" s="20"/>
      <c r="DR783" s="20"/>
      <c r="DS783" s="20"/>
      <c r="DT783" s="20"/>
      <c r="DU783" s="20"/>
      <c r="DV783" s="20"/>
      <c r="DW783" s="20"/>
      <c r="DX783" s="20"/>
      <c r="DY783" s="20"/>
      <c r="DZ783" s="20"/>
      <c r="EA783" s="20"/>
      <c r="EB783" s="20"/>
      <c r="EC783" s="20"/>
      <c r="ED783" s="20"/>
      <c r="EE783" s="20"/>
      <c r="EF783" s="20"/>
      <c r="EG783" s="20"/>
      <c r="EH783" s="20"/>
      <c r="EI783" s="20"/>
      <c r="EJ783" s="20"/>
      <c r="EK783" s="20"/>
      <c r="EL783" s="20"/>
      <c r="EM783" s="20"/>
      <c r="EN783" s="20"/>
      <c r="EO783" s="20"/>
      <c r="EP783" s="20"/>
      <c r="EQ783" s="20"/>
      <c r="ER783" s="20"/>
      <c r="ES783" s="20"/>
      <c r="ET783" s="20"/>
      <c r="EU783" s="20"/>
      <c r="EV783" s="20"/>
      <c r="EW783" s="20"/>
      <c r="EX783" s="20"/>
      <c r="EY783" s="20"/>
      <c r="EZ783" s="20"/>
      <c r="FA783" s="20"/>
      <c r="FB783" s="20"/>
      <c r="FC783" s="20"/>
      <c r="FD783" s="20"/>
      <c r="FE783" s="20"/>
      <c r="FF783" s="20"/>
      <c r="FG783" s="20"/>
      <c r="FH783" s="20"/>
      <c r="FI783" s="20"/>
      <c r="FJ783" s="20"/>
      <c r="FK783" s="20"/>
      <c r="FL783" s="20"/>
      <c r="FM783" s="20"/>
      <c r="FN783" s="20"/>
      <c r="FO783" s="20"/>
      <c r="FP783" s="20"/>
      <c r="FQ783" s="20"/>
      <c r="FR783" s="20"/>
      <c r="FS783" s="20"/>
      <c r="FT783" s="20"/>
      <c r="FU783" s="20"/>
      <c r="FV783" s="20"/>
      <c r="FW783" s="20"/>
      <c r="FX783" s="20"/>
      <c r="FY783" s="20"/>
      <c r="FZ783" s="20"/>
      <c r="GA783" s="20"/>
      <c r="GB783" s="20"/>
      <c r="GC783" s="20"/>
      <c r="GD783" s="20"/>
      <c r="GE783" s="20"/>
      <c r="GF783" s="20"/>
      <c r="GG783" s="20"/>
      <c r="GH783" s="20"/>
      <c r="GI783" s="20"/>
      <c r="GJ783" s="20"/>
      <c r="GK783" s="20"/>
      <c r="GL783" s="20"/>
      <c r="GM783" s="20"/>
      <c r="GN783" s="20"/>
      <c r="GO783" s="20"/>
      <c r="GP783" s="20"/>
      <c r="GQ783" s="20"/>
      <c r="GR783" s="20"/>
      <c r="GS783" s="20"/>
      <c r="GT783" s="20"/>
      <c r="GU783" s="20"/>
      <c r="GV783" s="20"/>
      <c r="GW783" s="20"/>
      <c r="GX783" s="20"/>
      <c r="GY783" s="20"/>
      <c r="GZ783" s="20"/>
      <c r="HA783" s="20"/>
      <c r="HB783" s="20"/>
      <c r="HC783" s="20"/>
      <c r="HD783" s="20"/>
      <c r="HE783" s="20"/>
      <c r="HF783" s="20"/>
      <c r="HG783" s="20"/>
      <c r="HH783" s="20"/>
      <c r="HI783" s="20"/>
      <c r="HJ783" s="20"/>
      <c r="HK783" s="20"/>
      <c r="HL783" s="20"/>
      <c r="HM783" s="20"/>
      <c r="HN783" s="20"/>
      <c r="HO783" s="20"/>
      <c r="HP783" s="20"/>
      <c r="HQ783" s="20"/>
      <c r="HR783" s="20"/>
      <c r="HS783" s="20"/>
      <c r="HT783" s="20"/>
      <c r="HU783" s="20"/>
      <c r="HV783" s="20"/>
      <c r="HW783" s="20"/>
      <c r="HX783" s="20"/>
      <c r="HY783" s="20"/>
      <c r="HZ783" s="20"/>
      <c r="IA783" s="20"/>
      <c r="IB783" s="20"/>
      <c r="IC783" s="20"/>
      <c r="ID783" s="20"/>
      <c r="IE783" s="20"/>
      <c r="IF783" s="20"/>
      <c r="IG783" s="20"/>
      <c r="IH783" s="20"/>
      <c r="II783" s="20"/>
      <c r="IJ783" s="20"/>
      <c r="IK783" s="20"/>
      <c r="IL783" s="20"/>
      <c r="IM783" s="20"/>
      <c r="IN783" s="20"/>
      <c r="IO783" s="20"/>
      <c r="IP783" s="20"/>
      <c r="IQ783" s="20"/>
      <c r="IR783" s="20"/>
      <c r="IS783" s="20"/>
      <c r="IT783" s="20"/>
      <c r="IU783" s="20"/>
    </row>
    <row r="784" spans="1:255" x14ac:dyDescent="0.2">
      <c r="A784" s="113"/>
      <c r="B784" s="112"/>
      <c r="C784" s="112" t="s">
        <v>622</v>
      </c>
      <c r="D784" s="112"/>
      <c r="E784" s="112"/>
      <c r="F784" s="112"/>
      <c r="G784" s="112"/>
      <c r="H784" s="185">
        <v>1168.3699999999999</v>
      </c>
      <c r="I784" s="186"/>
      <c r="J784" s="185">
        <v>13128</v>
      </c>
      <c r="K784" s="187"/>
      <c r="O784" s="20"/>
      <c r="P784" s="20"/>
      <c r="Q784" s="20"/>
      <c r="R784" s="20">
        <v>1168.3699999999999</v>
      </c>
      <c r="S784" s="20">
        <v>13128</v>
      </c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  <c r="AW784" s="20"/>
      <c r="AX784" s="20"/>
      <c r="AY784" s="20"/>
      <c r="AZ784" s="20"/>
      <c r="BA784" s="20"/>
      <c r="BB784" s="20"/>
      <c r="BC784" s="20"/>
      <c r="BD784" s="20"/>
      <c r="BE784" s="20"/>
      <c r="BF784" s="20"/>
      <c r="BG784" s="20"/>
      <c r="BH784" s="20"/>
      <c r="BI784" s="20"/>
      <c r="BJ784" s="20"/>
      <c r="BK784" s="20"/>
      <c r="BL784" s="20"/>
      <c r="BM784" s="20"/>
      <c r="BN784" s="20"/>
      <c r="BO784" s="20"/>
      <c r="BP784" s="20"/>
      <c r="BQ784" s="20"/>
      <c r="BR784" s="20"/>
      <c r="BS784" s="20"/>
      <c r="BT784" s="20"/>
      <c r="BU784" s="20"/>
      <c r="BV784" s="20"/>
      <c r="BW784" s="20"/>
      <c r="BX784" s="20"/>
      <c r="BY784" s="20"/>
      <c r="BZ784" s="20"/>
      <c r="CA784" s="20"/>
      <c r="CB784" s="20"/>
      <c r="CC784" s="20"/>
      <c r="CD784" s="20"/>
      <c r="CE784" s="20"/>
      <c r="CF784" s="20"/>
      <c r="CG784" s="20"/>
      <c r="CH784" s="20"/>
      <c r="CI784" s="20"/>
      <c r="CJ784" s="20"/>
      <c r="CK784" s="20"/>
      <c r="CL784" s="20"/>
      <c r="CM784" s="20"/>
      <c r="CN784" s="20"/>
      <c r="CO784" s="20"/>
      <c r="CP784" s="20"/>
      <c r="CQ784" s="20"/>
      <c r="CR784" s="20"/>
      <c r="CS784" s="20"/>
      <c r="CT784" s="20"/>
      <c r="CU784" s="20"/>
      <c r="CV784" s="20"/>
      <c r="CW784" s="20"/>
      <c r="CX784" s="20"/>
      <c r="CY784" s="20"/>
      <c r="CZ784" s="20"/>
      <c r="DA784" s="20"/>
      <c r="DB784" s="20"/>
      <c r="DC784" s="20"/>
      <c r="DD784" s="20"/>
      <c r="DE784" s="20"/>
      <c r="DF784" s="20"/>
      <c r="DG784" s="20"/>
      <c r="DH784" s="20"/>
      <c r="DI784" s="20"/>
      <c r="DJ784" s="20"/>
      <c r="DK784" s="20"/>
      <c r="DL784" s="20"/>
      <c r="DM784" s="20"/>
      <c r="DN784" s="20"/>
      <c r="DO784" s="20"/>
      <c r="DP784" s="20"/>
      <c r="DQ784" s="20"/>
      <c r="DR784" s="20"/>
      <c r="DS784" s="20"/>
      <c r="DT784" s="20"/>
      <c r="DU784" s="20"/>
      <c r="DV784" s="20"/>
      <c r="DW784" s="20"/>
      <c r="DX784" s="20"/>
      <c r="DY784" s="20"/>
      <c r="DZ784" s="20"/>
      <c r="EA784" s="20"/>
      <c r="EB784" s="20"/>
      <c r="EC784" s="20"/>
      <c r="ED784" s="20"/>
      <c r="EE784" s="20"/>
      <c r="EF784" s="20"/>
      <c r="EG784" s="20"/>
      <c r="EH784" s="20"/>
      <c r="EI784" s="20"/>
      <c r="EJ784" s="20"/>
      <c r="EK784" s="20"/>
      <c r="EL784" s="20"/>
      <c r="EM784" s="20"/>
      <c r="EN784" s="20"/>
      <c r="EO784" s="20"/>
      <c r="EP784" s="20"/>
      <c r="EQ784" s="20"/>
      <c r="ER784" s="20"/>
      <c r="ES784" s="20"/>
      <c r="ET784" s="20"/>
      <c r="EU784" s="20"/>
      <c r="EV784" s="20"/>
      <c r="EW784" s="20"/>
      <c r="EX784" s="20"/>
      <c r="EY784" s="20"/>
      <c r="EZ784" s="20"/>
      <c r="FA784" s="20"/>
      <c r="FB784" s="20"/>
      <c r="FC784" s="20"/>
      <c r="FD784" s="20"/>
      <c r="FE784" s="20"/>
      <c r="FF784" s="20"/>
      <c r="FG784" s="20"/>
      <c r="FH784" s="20"/>
      <c r="FI784" s="20"/>
      <c r="FJ784" s="20"/>
      <c r="FK784" s="20"/>
      <c r="FL784" s="20"/>
      <c r="FM784" s="20"/>
      <c r="FN784" s="20"/>
      <c r="FO784" s="20"/>
      <c r="FP784" s="20"/>
      <c r="FQ784" s="20"/>
      <c r="FR784" s="20"/>
      <c r="FS784" s="20"/>
      <c r="FT784" s="20"/>
      <c r="FU784" s="20"/>
      <c r="FV784" s="20"/>
      <c r="FW784" s="20"/>
      <c r="FX784" s="20"/>
      <c r="FY784" s="20"/>
      <c r="FZ784" s="20"/>
      <c r="GA784" s="20"/>
      <c r="GB784" s="20"/>
      <c r="GC784" s="20"/>
      <c r="GD784" s="20"/>
      <c r="GE784" s="20"/>
      <c r="GF784" s="20"/>
      <c r="GG784" s="20"/>
      <c r="GH784" s="20"/>
      <c r="GI784" s="20"/>
      <c r="GJ784" s="20"/>
      <c r="GK784" s="20"/>
      <c r="GL784" s="20"/>
      <c r="GM784" s="20"/>
      <c r="GN784" s="20"/>
      <c r="GO784" s="20"/>
      <c r="GP784" s="20"/>
      <c r="GQ784" s="20"/>
      <c r="GR784" s="20"/>
      <c r="GS784" s="20"/>
      <c r="GT784" s="20"/>
      <c r="GU784" s="20"/>
      <c r="GV784" s="20"/>
      <c r="GW784" s="20"/>
      <c r="GX784" s="20"/>
      <c r="GY784" s="20"/>
      <c r="GZ784" s="20"/>
      <c r="HA784" s="20">
        <v>1168.3699999999999</v>
      </c>
      <c r="HB784" s="20"/>
      <c r="HC784" s="20"/>
      <c r="HD784" s="20"/>
      <c r="HE784" s="20"/>
      <c r="HF784" s="20"/>
      <c r="HG784" s="20"/>
      <c r="HH784" s="20"/>
      <c r="HI784" s="20"/>
      <c r="HJ784" s="20"/>
      <c r="HK784" s="20"/>
      <c r="HL784" s="20"/>
      <c r="HM784" s="20"/>
      <c r="HN784" s="20"/>
      <c r="HO784" s="20"/>
      <c r="HP784" s="20"/>
      <c r="HQ784" s="20"/>
      <c r="HR784" s="20"/>
      <c r="HS784" s="20"/>
      <c r="HT784" s="20"/>
      <c r="HU784" s="20"/>
      <c r="HV784" s="20"/>
      <c r="HW784" s="20"/>
      <c r="HX784" s="20"/>
      <c r="HY784" s="20"/>
      <c r="HZ784" s="20"/>
      <c r="IA784" s="20"/>
      <c r="IB784" s="20"/>
      <c r="IC784" s="20"/>
      <c r="ID784" s="20"/>
      <c r="IE784" s="20"/>
      <c r="IF784" s="20"/>
      <c r="IG784" s="20"/>
      <c r="IH784" s="20"/>
      <c r="II784" s="20"/>
      <c r="IJ784" s="20"/>
      <c r="IK784" s="20"/>
      <c r="IL784" s="20"/>
      <c r="IM784" s="20"/>
      <c r="IN784" s="20"/>
      <c r="IO784" s="20"/>
      <c r="IP784" s="20"/>
      <c r="IQ784" s="20"/>
      <c r="IR784" s="20"/>
      <c r="IS784" s="20"/>
      <c r="IT784" s="20"/>
      <c r="IU784" s="20"/>
    </row>
    <row r="785" spans="1:255" x14ac:dyDescent="0.2">
      <c r="A785" s="70"/>
      <c r="B785" s="69"/>
      <c r="C785" s="69"/>
      <c r="D785" s="69"/>
      <c r="E785" s="69"/>
      <c r="F785" s="69"/>
      <c r="G785" s="69"/>
      <c r="H785" s="188"/>
      <c r="I785" s="189"/>
      <c r="J785" s="188"/>
      <c r="K785" s="190"/>
    </row>
    <row r="786" spans="1:255" ht="48" x14ac:dyDescent="0.2">
      <c r="A786" s="116">
        <v>33</v>
      </c>
      <c r="B786" s="123" t="s">
        <v>318</v>
      </c>
      <c r="C786" s="117" t="s">
        <v>742</v>
      </c>
      <c r="D786" s="118" t="s">
        <v>23</v>
      </c>
      <c r="E786" s="119">
        <v>1</v>
      </c>
      <c r="F786" s="120">
        <v>26.36</v>
      </c>
      <c r="G786" s="124" t="s">
        <v>6</v>
      </c>
      <c r="H786" s="120"/>
      <c r="I786" s="121">
        <v>46.41</v>
      </c>
      <c r="J786" s="97"/>
      <c r="K786" s="122">
        <v>1508</v>
      </c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  <c r="AW786" s="20"/>
      <c r="AX786" s="20"/>
      <c r="AY786" s="20"/>
      <c r="AZ786" s="20"/>
      <c r="BA786" s="20"/>
      <c r="BB786" s="20"/>
      <c r="BC786" s="20"/>
      <c r="BD786" s="20"/>
      <c r="BE786" s="20"/>
      <c r="BF786" s="20"/>
      <c r="BG786" s="20"/>
      <c r="BH786" s="20"/>
      <c r="BI786" s="20"/>
      <c r="BJ786" s="20"/>
      <c r="BK786" s="20"/>
      <c r="BL786" s="20"/>
      <c r="BM786" s="20"/>
      <c r="BN786" s="20"/>
      <c r="BO786" s="20"/>
      <c r="BP786" s="20"/>
      <c r="BQ786" s="20"/>
      <c r="BR786" s="20"/>
      <c r="BS786" s="20"/>
      <c r="BT786" s="20"/>
      <c r="BU786" s="20"/>
      <c r="BV786" s="20"/>
      <c r="BW786" s="20"/>
      <c r="BX786" s="20"/>
      <c r="BY786" s="20"/>
      <c r="BZ786" s="20"/>
      <c r="CA786" s="20"/>
      <c r="CB786" s="20"/>
      <c r="CC786" s="20"/>
      <c r="CD786" s="20"/>
      <c r="CE786" s="20"/>
      <c r="CF786" s="20"/>
      <c r="CG786" s="20"/>
      <c r="CH786" s="20"/>
      <c r="CI786" s="20"/>
      <c r="CJ786" s="20"/>
      <c r="CK786" s="20"/>
      <c r="CL786" s="20"/>
      <c r="CM786" s="20"/>
      <c r="CN786" s="20"/>
      <c r="CO786" s="20"/>
      <c r="CP786" s="20"/>
      <c r="CQ786" s="20"/>
      <c r="CR786" s="20"/>
      <c r="CS786" s="20"/>
      <c r="CT786" s="20"/>
      <c r="CU786" s="20"/>
      <c r="CV786" s="20"/>
      <c r="CW786" s="20"/>
      <c r="CX786" s="20"/>
      <c r="CY786" s="20"/>
      <c r="CZ786" s="20"/>
      <c r="DA786" s="20"/>
      <c r="DB786" s="20"/>
      <c r="DC786" s="20"/>
      <c r="DD786" s="20"/>
      <c r="DE786" s="20"/>
      <c r="DF786" s="20"/>
      <c r="DG786" s="20"/>
      <c r="DH786" s="20"/>
      <c r="DI786" s="20"/>
      <c r="DJ786" s="20"/>
      <c r="DK786" s="20"/>
      <c r="DL786" s="20"/>
      <c r="DM786" s="20"/>
      <c r="DN786" s="20"/>
      <c r="DO786" s="20"/>
      <c r="DP786" s="20"/>
      <c r="DQ786" s="20"/>
      <c r="DR786" s="20"/>
      <c r="DS786" s="20"/>
      <c r="DT786" s="20"/>
      <c r="DU786" s="20"/>
      <c r="DV786" s="20"/>
      <c r="DW786" s="20"/>
      <c r="DX786" s="20"/>
      <c r="DY786" s="20"/>
      <c r="DZ786" s="20"/>
      <c r="EA786" s="20"/>
      <c r="EB786" s="20"/>
      <c r="EC786" s="20"/>
      <c r="ED786" s="20"/>
      <c r="EE786" s="20"/>
      <c r="EF786" s="20"/>
      <c r="EG786" s="20"/>
      <c r="EH786" s="20"/>
      <c r="EI786" s="20"/>
      <c r="EJ786" s="20"/>
      <c r="EK786" s="20"/>
      <c r="EL786" s="20"/>
      <c r="EM786" s="20"/>
      <c r="EN786" s="20"/>
      <c r="EO786" s="20"/>
      <c r="EP786" s="20"/>
      <c r="EQ786" s="20"/>
      <c r="ER786" s="20"/>
      <c r="ES786" s="20"/>
      <c r="ET786" s="20"/>
      <c r="EU786" s="20"/>
      <c r="EV786" s="20"/>
      <c r="EW786" s="20"/>
      <c r="EX786" s="20"/>
      <c r="EY786" s="20"/>
      <c r="EZ786" s="20"/>
      <c r="FA786" s="20"/>
      <c r="FB786" s="20"/>
      <c r="FC786" s="20"/>
      <c r="FD786" s="20"/>
      <c r="FE786" s="20"/>
      <c r="FF786" s="20"/>
      <c r="FG786" s="20"/>
      <c r="FH786" s="20"/>
      <c r="FI786" s="20"/>
      <c r="FJ786" s="20"/>
      <c r="FK786" s="20"/>
      <c r="FL786" s="20"/>
      <c r="FM786" s="20"/>
      <c r="FN786" s="20"/>
      <c r="FO786" s="20"/>
      <c r="FP786" s="20"/>
      <c r="FQ786" s="20"/>
      <c r="FR786" s="20"/>
      <c r="FS786" s="20"/>
      <c r="FT786" s="20"/>
      <c r="FU786" s="20"/>
      <c r="FV786" s="20"/>
      <c r="FW786" s="20"/>
      <c r="FX786" s="20"/>
      <c r="FY786" s="20"/>
      <c r="FZ786" s="20"/>
      <c r="GA786" s="20"/>
      <c r="GB786" s="20"/>
      <c r="GC786" s="20"/>
      <c r="GD786" s="20"/>
      <c r="GE786" s="20"/>
      <c r="GF786" s="20"/>
      <c r="GG786" s="20"/>
      <c r="GH786" s="20"/>
      <c r="GI786" s="20"/>
      <c r="GJ786" s="20"/>
      <c r="GK786" s="20"/>
      <c r="GL786" s="20"/>
      <c r="GM786" s="20"/>
      <c r="GN786" s="20"/>
      <c r="GO786" s="20"/>
      <c r="GP786" s="20"/>
      <c r="GQ786" s="20"/>
      <c r="GR786" s="20"/>
      <c r="GS786" s="20"/>
      <c r="GT786" s="20"/>
      <c r="GU786" s="20"/>
      <c r="GV786" s="20"/>
      <c r="GW786" s="20"/>
      <c r="GX786" s="20"/>
      <c r="GY786" s="20"/>
      <c r="GZ786" s="20"/>
      <c r="HA786" s="20"/>
      <c r="HB786" s="20"/>
      <c r="HC786" s="20"/>
      <c r="HD786" s="20"/>
      <c r="HE786" s="20"/>
      <c r="HF786" s="20"/>
      <c r="HG786" s="20"/>
      <c r="HH786" s="20"/>
      <c r="HI786" s="20"/>
      <c r="HJ786" s="20"/>
      <c r="HK786" s="20"/>
      <c r="HL786" s="20"/>
      <c r="HM786" s="20"/>
      <c r="HN786" s="20"/>
      <c r="HO786" s="20"/>
      <c r="HP786" s="20"/>
      <c r="HQ786" s="20"/>
      <c r="HR786" s="20"/>
      <c r="HS786" s="20"/>
      <c r="HT786" s="20"/>
      <c r="HU786" s="20"/>
      <c r="HV786" s="20"/>
      <c r="HW786" s="20"/>
      <c r="HX786" s="20"/>
      <c r="HY786" s="20"/>
      <c r="HZ786" s="20"/>
      <c r="IA786" s="20"/>
      <c r="IB786" s="20"/>
      <c r="IC786" s="20"/>
      <c r="ID786" s="20"/>
      <c r="IE786" s="20"/>
      <c r="IF786" s="20"/>
      <c r="IG786" s="20"/>
      <c r="IH786" s="20"/>
      <c r="II786" s="20"/>
      <c r="IJ786" s="20"/>
      <c r="IK786" s="20"/>
      <c r="IL786" s="20"/>
      <c r="IM786" s="20"/>
      <c r="IN786" s="20"/>
      <c r="IO786" s="20"/>
      <c r="IP786" s="20"/>
      <c r="IQ786" s="20"/>
      <c r="IR786" s="20"/>
      <c r="IS786" s="20"/>
      <c r="IT786" s="20"/>
      <c r="IU786" s="20"/>
    </row>
    <row r="787" spans="1:255" x14ac:dyDescent="0.2">
      <c r="A787" s="60"/>
      <c r="B787" s="61"/>
      <c r="C787" s="61" t="s">
        <v>609</v>
      </c>
      <c r="D787" s="62"/>
      <c r="E787" s="63"/>
      <c r="F787" s="64">
        <v>14.35</v>
      </c>
      <c r="G787" s="65" t="s">
        <v>78</v>
      </c>
      <c r="H787" s="64">
        <v>15.07</v>
      </c>
      <c r="I787" s="64">
        <v>15.07</v>
      </c>
      <c r="J787" s="66">
        <v>33.39</v>
      </c>
      <c r="K787" s="67">
        <v>503</v>
      </c>
      <c r="O787" s="20"/>
      <c r="P787" s="20"/>
      <c r="Q787" s="20"/>
      <c r="R787" s="20"/>
      <c r="S787" s="20"/>
      <c r="T787" s="20">
        <v>15.07</v>
      </c>
      <c r="U787" s="20">
        <v>503</v>
      </c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  <c r="AY787" s="20"/>
      <c r="AZ787" s="20"/>
      <c r="BA787" s="20"/>
      <c r="BB787" s="20"/>
      <c r="BC787" s="20"/>
      <c r="BD787" s="20"/>
      <c r="BE787" s="20"/>
      <c r="BF787" s="20"/>
      <c r="BG787" s="20"/>
      <c r="BH787" s="20"/>
      <c r="BI787" s="20"/>
      <c r="BJ787" s="20"/>
      <c r="BK787" s="20"/>
      <c r="BL787" s="20"/>
      <c r="BM787" s="20"/>
      <c r="BN787" s="20"/>
      <c r="BO787" s="20"/>
      <c r="BP787" s="20"/>
      <c r="BQ787" s="20"/>
      <c r="BR787" s="20"/>
      <c r="BS787" s="20"/>
      <c r="BT787" s="20"/>
      <c r="BU787" s="20"/>
      <c r="BV787" s="20"/>
      <c r="BW787" s="20"/>
      <c r="BX787" s="20"/>
      <c r="BY787" s="20"/>
      <c r="BZ787" s="20"/>
      <c r="CA787" s="20"/>
      <c r="CB787" s="20"/>
      <c r="CC787" s="20"/>
      <c r="CD787" s="20"/>
      <c r="CE787" s="20"/>
      <c r="CF787" s="20"/>
      <c r="CG787" s="20"/>
      <c r="CH787" s="20"/>
      <c r="CI787" s="20"/>
      <c r="CJ787" s="20"/>
      <c r="CK787" s="20"/>
      <c r="CL787" s="20"/>
      <c r="CM787" s="20"/>
      <c r="CN787" s="20"/>
      <c r="CO787" s="20"/>
      <c r="CP787" s="20"/>
      <c r="CQ787" s="20"/>
      <c r="CR787" s="20"/>
      <c r="CS787" s="20"/>
      <c r="CT787" s="20"/>
      <c r="CU787" s="20"/>
      <c r="CV787" s="20">
        <v>1</v>
      </c>
      <c r="CW787" s="20"/>
      <c r="CX787" s="20"/>
      <c r="CY787" s="20"/>
      <c r="CZ787" s="20"/>
      <c r="DA787" s="20"/>
      <c r="DB787" s="20"/>
      <c r="DC787" s="20"/>
      <c r="DD787" s="20"/>
      <c r="DE787" s="20"/>
      <c r="DF787" s="20"/>
      <c r="DG787" s="20">
        <v>503</v>
      </c>
      <c r="DH787" s="20">
        <v>1</v>
      </c>
      <c r="DI787" s="20"/>
      <c r="DJ787" s="20"/>
      <c r="DK787" s="20"/>
      <c r="DL787" s="20"/>
      <c r="DM787" s="20"/>
      <c r="DN787" s="20"/>
      <c r="DO787" s="20"/>
      <c r="DP787" s="20"/>
      <c r="DQ787" s="20">
        <v>15.07</v>
      </c>
      <c r="DR787" s="20"/>
      <c r="DS787" s="20">
        <v>503</v>
      </c>
      <c r="DT787" s="20"/>
      <c r="DU787" s="20"/>
      <c r="DV787" s="20"/>
      <c r="DW787" s="20"/>
      <c r="DX787" s="20"/>
      <c r="DY787" s="20"/>
      <c r="DZ787" s="20"/>
      <c r="EA787" s="20"/>
      <c r="EB787" s="20"/>
      <c r="EC787" s="20"/>
      <c r="ED787" s="20"/>
      <c r="EE787" s="20"/>
      <c r="EF787" s="20"/>
      <c r="EG787" s="20"/>
      <c r="EH787" s="20"/>
      <c r="EI787" s="20"/>
      <c r="EJ787" s="20"/>
      <c r="EK787" s="20"/>
      <c r="EL787" s="20"/>
      <c r="EM787" s="20"/>
      <c r="EN787" s="20"/>
      <c r="EO787" s="20"/>
      <c r="EP787" s="20"/>
      <c r="EQ787" s="20"/>
      <c r="ER787" s="20"/>
      <c r="ES787" s="20"/>
      <c r="ET787" s="20"/>
      <c r="EU787" s="20"/>
      <c r="EV787" s="20"/>
      <c r="EW787" s="20"/>
      <c r="EX787" s="20"/>
      <c r="EY787" s="20"/>
      <c r="EZ787" s="20"/>
      <c r="FA787" s="20"/>
      <c r="FB787" s="20"/>
      <c r="FC787" s="20"/>
      <c r="FD787" s="20"/>
      <c r="FE787" s="20"/>
      <c r="FF787" s="20"/>
      <c r="FG787" s="20"/>
      <c r="FH787" s="20"/>
      <c r="FI787" s="20"/>
      <c r="FJ787" s="20"/>
      <c r="FK787" s="20"/>
      <c r="FL787" s="20"/>
      <c r="FM787" s="20"/>
      <c r="FN787" s="20"/>
      <c r="FO787" s="20"/>
      <c r="FP787" s="20"/>
      <c r="FQ787" s="20"/>
      <c r="FR787" s="20"/>
      <c r="FS787" s="20"/>
      <c r="FT787" s="20"/>
      <c r="FU787" s="20"/>
      <c r="FV787" s="20"/>
      <c r="FW787" s="20"/>
      <c r="FX787" s="20"/>
      <c r="FY787" s="20"/>
      <c r="FZ787" s="20"/>
      <c r="GA787" s="20"/>
      <c r="GB787" s="20"/>
      <c r="GC787" s="20"/>
      <c r="GD787" s="20"/>
      <c r="GE787" s="20"/>
      <c r="GF787" s="20"/>
      <c r="GG787" s="20"/>
      <c r="GH787" s="20"/>
      <c r="GI787" s="20"/>
      <c r="GJ787" s="20">
        <v>15.07</v>
      </c>
      <c r="GK787" s="20">
        <v>15.07</v>
      </c>
      <c r="GL787" s="20"/>
      <c r="GM787" s="20"/>
      <c r="GN787" s="20"/>
      <c r="GO787" s="20"/>
      <c r="GP787" s="20"/>
      <c r="GQ787" s="20"/>
      <c r="GR787" s="20"/>
      <c r="GS787" s="20"/>
      <c r="GT787" s="20"/>
      <c r="GU787" s="20"/>
      <c r="GV787" s="20"/>
      <c r="GW787" s="20"/>
      <c r="GX787" s="20"/>
      <c r="GY787" s="20"/>
      <c r="GZ787" s="20"/>
      <c r="HA787" s="20"/>
      <c r="HB787" s="20">
        <v>15.07</v>
      </c>
      <c r="HC787" s="20"/>
      <c r="HD787" s="20"/>
      <c r="HE787" s="20"/>
      <c r="HF787" s="20">
        <v>15.07</v>
      </c>
      <c r="HG787" s="20"/>
      <c r="HH787" s="20"/>
      <c r="HI787" s="20"/>
      <c r="HJ787" s="20"/>
      <c r="HK787" s="20"/>
      <c r="HL787" s="20">
        <v>15.07</v>
      </c>
      <c r="HM787" s="20"/>
      <c r="HN787" s="20">
        <v>15.07</v>
      </c>
      <c r="HO787" s="20"/>
      <c r="HP787" s="20"/>
      <c r="HQ787" s="20"/>
      <c r="HR787" s="20"/>
      <c r="HS787" s="20"/>
      <c r="HT787" s="20"/>
      <c r="HU787" s="20"/>
      <c r="HV787" s="20"/>
      <c r="HW787" s="20"/>
      <c r="HX787" s="20">
        <v>15.07</v>
      </c>
      <c r="HY787" s="20"/>
      <c r="HZ787" s="20"/>
      <c r="IA787" s="20"/>
      <c r="IB787" s="20"/>
      <c r="IC787" s="20"/>
      <c r="ID787" s="20"/>
      <c r="IE787" s="20"/>
      <c r="IF787" s="20"/>
      <c r="IG787" s="20"/>
      <c r="IH787" s="20"/>
      <c r="II787" s="20"/>
      <c r="IJ787" s="20"/>
      <c r="IK787" s="20"/>
      <c r="IL787" s="20"/>
      <c r="IM787" s="20"/>
      <c r="IN787" s="20"/>
      <c r="IO787" s="20"/>
      <c r="IP787" s="20"/>
      <c r="IQ787" s="20"/>
      <c r="IR787" s="20"/>
      <c r="IS787" s="20"/>
      <c r="IT787" s="20"/>
      <c r="IU787" s="20"/>
    </row>
    <row r="788" spans="1:255" x14ac:dyDescent="0.2">
      <c r="A788" s="71"/>
      <c r="B788" s="72"/>
      <c r="C788" s="72" t="s">
        <v>610</v>
      </c>
      <c r="D788" s="73"/>
      <c r="E788" s="74"/>
      <c r="F788" s="75">
        <v>1.91</v>
      </c>
      <c r="G788" s="76" t="s">
        <v>78</v>
      </c>
      <c r="H788" s="75">
        <v>2.0099999999999998</v>
      </c>
      <c r="I788" s="75">
        <v>2.0099999999999998</v>
      </c>
      <c r="J788" s="77">
        <v>13.26</v>
      </c>
      <c r="K788" s="78">
        <v>27</v>
      </c>
      <c r="O788" s="20"/>
      <c r="P788" s="20"/>
      <c r="Q788" s="20"/>
      <c r="R788" s="20"/>
      <c r="S788" s="20"/>
      <c r="T788" s="20">
        <v>2.0099999999999998</v>
      </c>
      <c r="U788" s="20">
        <v>27</v>
      </c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  <c r="AW788" s="20"/>
      <c r="AX788" s="20"/>
      <c r="AY788" s="20"/>
      <c r="AZ788" s="20"/>
      <c r="BA788" s="20"/>
      <c r="BB788" s="20"/>
      <c r="BC788" s="20"/>
      <c r="BD788" s="20"/>
      <c r="BE788" s="20"/>
      <c r="BF788" s="20"/>
      <c r="BG788" s="20"/>
      <c r="BH788" s="20"/>
      <c r="BI788" s="20"/>
      <c r="BJ788" s="20"/>
      <c r="BK788" s="20"/>
      <c r="BL788" s="20"/>
      <c r="BM788" s="20"/>
      <c r="BN788" s="20"/>
      <c r="BO788" s="20"/>
      <c r="BP788" s="20"/>
      <c r="BQ788" s="20"/>
      <c r="BR788" s="20"/>
      <c r="BS788" s="20"/>
      <c r="BT788" s="20"/>
      <c r="BU788" s="20"/>
      <c r="BV788" s="20"/>
      <c r="BW788" s="20"/>
      <c r="BX788" s="20"/>
      <c r="BY788" s="20"/>
      <c r="BZ788" s="20"/>
      <c r="CA788" s="20"/>
      <c r="CB788" s="20"/>
      <c r="CC788" s="20"/>
      <c r="CD788" s="20"/>
      <c r="CE788" s="20"/>
      <c r="CF788" s="20"/>
      <c r="CG788" s="20"/>
      <c r="CH788" s="20"/>
      <c r="CI788" s="20"/>
      <c r="CJ788" s="20"/>
      <c r="CK788" s="20"/>
      <c r="CL788" s="20"/>
      <c r="CM788" s="20"/>
      <c r="CN788" s="20"/>
      <c r="CO788" s="20"/>
      <c r="CP788" s="20"/>
      <c r="CQ788" s="20"/>
      <c r="CR788" s="20"/>
      <c r="CS788" s="20"/>
      <c r="CT788" s="20"/>
      <c r="CU788" s="20"/>
      <c r="CV788" s="20">
        <v>1</v>
      </c>
      <c r="CW788" s="20"/>
      <c r="CX788" s="20"/>
      <c r="CY788" s="20"/>
      <c r="CZ788" s="20"/>
      <c r="DA788" s="20"/>
      <c r="DB788" s="20"/>
      <c r="DC788" s="20"/>
      <c r="DD788" s="20"/>
      <c r="DE788" s="20"/>
      <c r="DF788" s="20"/>
      <c r="DG788" s="20"/>
      <c r="DH788" s="20"/>
      <c r="DI788" s="20"/>
      <c r="DJ788" s="20"/>
      <c r="DK788" s="20"/>
      <c r="DL788" s="20"/>
      <c r="DM788" s="20"/>
      <c r="DN788" s="20"/>
      <c r="DO788" s="20"/>
      <c r="DP788" s="20"/>
      <c r="DQ788" s="20">
        <v>2.0099999999999998</v>
      </c>
      <c r="DR788" s="20"/>
      <c r="DS788" s="20">
        <v>27</v>
      </c>
      <c r="DT788" s="20"/>
      <c r="DU788" s="20"/>
      <c r="DV788" s="20"/>
      <c r="DW788" s="20"/>
      <c r="DX788" s="20"/>
      <c r="DY788" s="20"/>
      <c r="DZ788" s="20"/>
      <c r="EA788" s="20"/>
      <c r="EB788" s="20"/>
      <c r="EC788" s="20"/>
      <c r="ED788" s="20"/>
      <c r="EE788" s="20"/>
      <c r="EF788" s="20"/>
      <c r="EG788" s="20"/>
      <c r="EH788" s="20"/>
      <c r="EI788" s="20"/>
      <c r="EJ788" s="20"/>
      <c r="EK788" s="20"/>
      <c r="EL788" s="20"/>
      <c r="EM788" s="20"/>
      <c r="EN788" s="20"/>
      <c r="EO788" s="20"/>
      <c r="EP788" s="20"/>
      <c r="EQ788" s="20"/>
      <c r="ER788" s="20"/>
      <c r="ES788" s="20"/>
      <c r="ET788" s="20"/>
      <c r="EU788" s="20"/>
      <c r="EV788" s="20"/>
      <c r="EW788" s="20"/>
      <c r="EX788" s="20"/>
      <c r="EY788" s="20"/>
      <c r="EZ788" s="20"/>
      <c r="FA788" s="20"/>
      <c r="FB788" s="20"/>
      <c r="FC788" s="20"/>
      <c r="FD788" s="20"/>
      <c r="FE788" s="20"/>
      <c r="FF788" s="20"/>
      <c r="FG788" s="20"/>
      <c r="FH788" s="20"/>
      <c r="FI788" s="20"/>
      <c r="FJ788" s="20"/>
      <c r="FK788" s="20"/>
      <c r="FL788" s="20"/>
      <c r="FM788" s="20"/>
      <c r="FN788" s="20"/>
      <c r="FO788" s="20"/>
      <c r="FP788" s="20"/>
      <c r="FQ788" s="20"/>
      <c r="FR788" s="20"/>
      <c r="FS788" s="20"/>
      <c r="FT788" s="20"/>
      <c r="FU788" s="20"/>
      <c r="FV788" s="20"/>
      <c r="FW788" s="20"/>
      <c r="FX788" s="20"/>
      <c r="FY788" s="20"/>
      <c r="FZ788" s="20"/>
      <c r="GA788" s="20"/>
      <c r="GB788" s="20"/>
      <c r="GC788" s="20"/>
      <c r="GD788" s="20"/>
      <c r="GE788" s="20"/>
      <c r="GF788" s="20"/>
      <c r="GG788" s="20"/>
      <c r="GH788" s="20"/>
      <c r="GI788" s="20"/>
      <c r="GJ788" s="20">
        <v>2.0099999999999998</v>
      </c>
      <c r="GK788" s="20"/>
      <c r="GL788" s="20">
        <v>2.0099999999999998</v>
      </c>
      <c r="GM788" s="20"/>
      <c r="GN788" s="20"/>
      <c r="GO788" s="20"/>
      <c r="GP788" s="20"/>
      <c r="GQ788" s="20"/>
      <c r="GR788" s="20"/>
      <c r="GS788" s="20"/>
      <c r="GT788" s="20"/>
      <c r="GU788" s="20"/>
      <c r="GV788" s="20"/>
      <c r="GW788" s="20"/>
      <c r="GX788" s="20"/>
      <c r="GY788" s="20"/>
      <c r="GZ788" s="20"/>
      <c r="HA788" s="20"/>
      <c r="HB788" s="20">
        <v>2.0099999999999998</v>
      </c>
      <c r="HC788" s="20"/>
      <c r="HD788" s="20"/>
      <c r="HE788" s="20"/>
      <c r="HF788" s="20">
        <v>2.0099999999999998</v>
      </c>
      <c r="HG788" s="20"/>
      <c r="HH788" s="20"/>
      <c r="HI788" s="20"/>
      <c r="HJ788" s="20"/>
      <c r="HK788" s="20"/>
      <c r="HL788" s="20">
        <v>2.0099999999999998</v>
      </c>
      <c r="HM788" s="20"/>
      <c r="HN788" s="20">
        <v>2.0099999999999998</v>
      </c>
      <c r="HO788" s="20"/>
      <c r="HP788" s="20"/>
      <c r="HQ788" s="20"/>
      <c r="HR788" s="20"/>
      <c r="HS788" s="20"/>
      <c r="HT788" s="20"/>
      <c r="HU788" s="20"/>
      <c r="HV788" s="20"/>
      <c r="HW788" s="20"/>
      <c r="HX788" s="20"/>
      <c r="HY788" s="20"/>
      <c r="HZ788" s="20"/>
      <c r="IA788" s="20"/>
      <c r="IB788" s="20"/>
      <c r="IC788" s="20"/>
      <c r="ID788" s="20"/>
      <c r="IE788" s="20"/>
      <c r="IF788" s="20"/>
      <c r="IG788" s="20"/>
      <c r="IH788" s="20"/>
      <c r="II788" s="20"/>
      <c r="IJ788" s="20"/>
      <c r="IK788" s="20"/>
      <c r="IL788" s="20"/>
      <c r="IM788" s="20"/>
      <c r="IN788" s="20"/>
      <c r="IO788" s="20"/>
      <c r="IP788" s="20"/>
      <c r="IQ788" s="20"/>
      <c r="IR788" s="20"/>
      <c r="IS788" s="20"/>
      <c r="IT788" s="20"/>
      <c r="IU788" s="20"/>
    </row>
    <row r="789" spans="1:255" x14ac:dyDescent="0.2">
      <c r="A789" s="71"/>
      <c r="B789" s="72"/>
      <c r="C789" s="72" t="s">
        <v>611</v>
      </c>
      <c r="D789" s="73"/>
      <c r="E789" s="74"/>
      <c r="F789" s="75">
        <v>0.12</v>
      </c>
      <c r="G789" s="76" t="s">
        <v>78</v>
      </c>
      <c r="H789" s="75">
        <v>0.13</v>
      </c>
      <c r="I789" s="75">
        <v>0.13</v>
      </c>
      <c r="J789" s="77">
        <v>33.39</v>
      </c>
      <c r="K789" s="78">
        <v>4</v>
      </c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  <c r="AW789" s="20"/>
      <c r="AX789" s="20"/>
      <c r="AY789" s="20"/>
      <c r="AZ789" s="20"/>
      <c r="BA789" s="20"/>
      <c r="BB789" s="20"/>
      <c r="BC789" s="20"/>
      <c r="BD789" s="20"/>
      <c r="BE789" s="20"/>
      <c r="BF789" s="20"/>
      <c r="BG789" s="20"/>
      <c r="BH789" s="20"/>
      <c r="BI789" s="20"/>
      <c r="BJ789" s="20"/>
      <c r="BK789" s="20"/>
      <c r="BL789" s="20"/>
      <c r="BM789" s="20"/>
      <c r="BN789" s="20"/>
      <c r="BO789" s="20"/>
      <c r="BP789" s="20"/>
      <c r="BQ789" s="20"/>
      <c r="BR789" s="20"/>
      <c r="BS789" s="20"/>
      <c r="BT789" s="20"/>
      <c r="BU789" s="20"/>
      <c r="BV789" s="20"/>
      <c r="BW789" s="20"/>
      <c r="BX789" s="20"/>
      <c r="BY789" s="20"/>
      <c r="BZ789" s="20"/>
      <c r="CA789" s="20"/>
      <c r="CB789" s="20"/>
      <c r="CC789" s="20"/>
      <c r="CD789" s="20"/>
      <c r="CE789" s="20"/>
      <c r="CF789" s="20"/>
      <c r="CG789" s="20"/>
      <c r="CH789" s="20"/>
      <c r="CI789" s="20"/>
      <c r="CJ789" s="20"/>
      <c r="CK789" s="20"/>
      <c r="CL789" s="20"/>
      <c r="CM789" s="20"/>
      <c r="CN789" s="20"/>
      <c r="CO789" s="20"/>
      <c r="CP789" s="20"/>
      <c r="CQ789" s="20"/>
      <c r="CR789" s="20"/>
      <c r="CS789" s="20"/>
      <c r="CT789" s="20"/>
      <c r="CU789" s="20"/>
      <c r="CV789" s="20"/>
      <c r="CW789" s="20"/>
      <c r="CX789" s="20"/>
      <c r="CY789" s="20"/>
      <c r="CZ789" s="20"/>
      <c r="DA789" s="20"/>
      <c r="DB789" s="20"/>
      <c r="DC789" s="20"/>
      <c r="DD789" s="20"/>
      <c r="DE789" s="20"/>
      <c r="DF789" s="20"/>
      <c r="DG789" s="20"/>
      <c r="DH789" s="20"/>
      <c r="DI789" s="20"/>
      <c r="DJ789" s="20"/>
      <c r="DK789" s="20"/>
      <c r="DL789" s="20"/>
      <c r="DM789" s="20"/>
      <c r="DN789" s="20"/>
      <c r="DO789" s="20"/>
      <c r="DP789" s="20"/>
      <c r="DQ789" s="20"/>
      <c r="DR789" s="20"/>
      <c r="DS789" s="20"/>
      <c r="DT789" s="20"/>
      <c r="DU789" s="20"/>
      <c r="DV789" s="20"/>
      <c r="DW789" s="20"/>
      <c r="DX789" s="20"/>
      <c r="DY789" s="20"/>
      <c r="DZ789" s="20"/>
      <c r="EA789" s="20"/>
      <c r="EB789" s="20"/>
      <c r="EC789" s="20"/>
      <c r="ED789" s="20"/>
      <c r="EE789" s="20"/>
      <c r="EF789" s="20"/>
      <c r="EG789" s="20"/>
      <c r="EH789" s="20"/>
      <c r="EI789" s="20"/>
      <c r="EJ789" s="20"/>
      <c r="EK789" s="20"/>
      <c r="EL789" s="20"/>
      <c r="EM789" s="20"/>
      <c r="EN789" s="20"/>
      <c r="EO789" s="20"/>
      <c r="EP789" s="20"/>
      <c r="EQ789" s="20"/>
      <c r="ER789" s="20"/>
      <c r="ES789" s="20"/>
      <c r="ET789" s="20"/>
      <c r="EU789" s="20"/>
      <c r="EV789" s="20"/>
      <c r="EW789" s="20"/>
      <c r="EX789" s="20"/>
      <c r="EY789" s="20"/>
      <c r="EZ789" s="20"/>
      <c r="FA789" s="20"/>
      <c r="FB789" s="20"/>
      <c r="FC789" s="20"/>
      <c r="FD789" s="20"/>
      <c r="FE789" s="20"/>
      <c r="FF789" s="20"/>
      <c r="FG789" s="20"/>
      <c r="FH789" s="20"/>
      <c r="FI789" s="20"/>
      <c r="FJ789" s="20"/>
      <c r="FK789" s="20"/>
      <c r="FL789" s="20"/>
      <c r="FM789" s="20"/>
      <c r="FN789" s="20"/>
      <c r="FO789" s="20"/>
      <c r="FP789" s="20"/>
      <c r="FQ789" s="20"/>
      <c r="FR789" s="20"/>
      <c r="FS789" s="20"/>
      <c r="FT789" s="20"/>
      <c r="FU789" s="20"/>
      <c r="FV789" s="20"/>
      <c r="FW789" s="20"/>
      <c r="FX789" s="20"/>
      <c r="FY789" s="20"/>
      <c r="FZ789" s="20"/>
      <c r="GA789" s="20"/>
      <c r="GB789" s="20"/>
      <c r="GC789" s="20"/>
      <c r="GD789" s="20"/>
      <c r="GE789" s="20"/>
      <c r="GF789" s="20"/>
      <c r="GG789" s="20"/>
      <c r="GH789" s="20"/>
      <c r="GI789" s="20"/>
      <c r="GJ789" s="20"/>
      <c r="GK789" s="20"/>
      <c r="GL789" s="20"/>
      <c r="GM789" s="20">
        <v>0.13</v>
      </c>
      <c r="GN789" s="20"/>
      <c r="GO789" s="20"/>
      <c r="GP789" s="20"/>
      <c r="GQ789" s="20"/>
      <c r="GR789" s="20"/>
      <c r="GS789" s="20"/>
      <c r="GT789" s="20"/>
      <c r="GU789" s="20"/>
      <c r="GV789" s="20"/>
      <c r="GW789" s="20"/>
      <c r="GX789" s="20"/>
      <c r="GY789" s="20"/>
      <c r="GZ789" s="20"/>
      <c r="HA789" s="20"/>
      <c r="HB789" s="20"/>
      <c r="HC789" s="20"/>
      <c r="HD789" s="20"/>
      <c r="HE789" s="20"/>
      <c r="HF789" s="20"/>
      <c r="HG789" s="20"/>
      <c r="HH789" s="20"/>
      <c r="HI789" s="20"/>
      <c r="HJ789" s="20"/>
      <c r="HK789" s="20"/>
      <c r="HL789" s="20"/>
      <c r="HM789" s="20"/>
      <c r="HN789" s="20"/>
      <c r="HO789" s="20"/>
      <c r="HP789" s="20"/>
      <c r="HQ789" s="20"/>
      <c r="HR789" s="20"/>
      <c r="HS789" s="20"/>
      <c r="HT789" s="20"/>
      <c r="HU789" s="20"/>
      <c r="HV789" s="20"/>
      <c r="HW789" s="20"/>
      <c r="HX789" s="20">
        <v>0.13</v>
      </c>
      <c r="HY789" s="20"/>
      <c r="HZ789" s="20"/>
      <c r="IA789" s="20"/>
      <c r="IB789" s="20"/>
      <c r="IC789" s="20"/>
      <c r="ID789" s="20"/>
      <c r="IE789" s="20"/>
      <c r="IF789" s="20"/>
      <c r="IG789" s="20"/>
      <c r="IH789" s="20"/>
      <c r="II789" s="20"/>
      <c r="IJ789" s="20"/>
      <c r="IK789" s="20"/>
      <c r="IL789" s="20"/>
      <c r="IM789" s="20"/>
      <c r="IN789" s="20"/>
      <c r="IO789" s="20"/>
      <c r="IP789" s="20"/>
      <c r="IQ789" s="20"/>
      <c r="IR789" s="20"/>
      <c r="IS789" s="20"/>
      <c r="IT789" s="20"/>
      <c r="IU789" s="20"/>
    </row>
    <row r="790" spans="1:255" x14ac:dyDescent="0.2">
      <c r="A790" s="71"/>
      <c r="B790" s="72"/>
      <c r="C790" s="72" t="s">
        <v>612</v>
      </c>
      <c r="D790" s="73"/>
      <c r="E790" s="74"/>
      <c r="F790" s="75">
        <v>10.1</v>
      </c>
      <c r="G790" s="76"/>
      <c r="H790" s="75">
        <v>10.1</v>
      </c>
      <c r="I790" s="75">
        <v>10.1</v>
      </c>
      <c r="J790" s="77">
        <v>9.11</v>
      </c>
      <c r="K790" s="78">
        <v>92</v>
      </c>
      <c r="O790" s="20"/>
      <c r="P790" s="20"/>
      <c r="Q790" s="20"/>
      <c r="R790" s="20"/>
      <c r="S790" s="20"/>
      <c r="T790" s="20">
        <v>10.1</v>
      </c>
      <c r="U790" s="20">
        <v>92</v>
      </c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  <c r="AW790" s="20"/>
      <c r="AX790" s="20"/>
      <c r="AY790" s="20"/>
      <c r="AZ790" s="20"/>
      <c r="BA790" s="20"/>
      <c r="BB790" s="20"/>
      <c r="BC790" s="20"/>
      <c r="BD790" s="20"/>
      <c r="BE790" s="20"/>
      <c r="BF790" s="20"/>
      <c r="BG790" s="20"/>
      <c r="BH790" s="20"/>
      <c r="BI790" s="20"/>
      <c r="BJ790" s="20"/>
      <c r="BK790" s="20"/>
      <c r="BL790" s="20"/>
      <c r="BM790" s="20"/>
      <c r="BN790" s="20"/>
      <c r="BO790" s="20"/>
      <c r="BP790" s="20"/>
      <c r="BQ790" s="20"/>
      <c r="BR790" s="20"/>
      <c r="BS790" s="20"/>
      <c r="BT790" s="20"/>
      <c r="BU790" s="20"/>
      <c r="BV790" s="20"/>
      <c r="BW790" s="20"/>
      <c r="BX790" s="20"/>
      <c r="BY790" s="20"/>
      <c r="BZ790" s="20"/>
      <c r="CA790" s="20"/>
      <c r="CB790" s="20"/>
      <c r="CC790" s="20"/>
      <c r="CD790" s="20"/>
      <c r="CE790" s="20"/>
      <c r="CF790" s="20"/>
      <c r="CG790" s="20"/>
      <c r="CH790" s="20"/>
      <c r="CI790" s="20"/>
      <c r="CJ790" s="20"/>
      <c r="CK790" s="20"/>
      <c r="CL790" s="20"/>
      <c r="CM790" s="20"/>
      <c r="CN790" s="20"/>
      <c r="CO790" s="20"/>
      <c r="CP790" s="20"/>
      <c r="CQ790" s="20"/>
      <c r="CR790" s="20"/>
      <c r="CS790" s="20"/>
      <c r="CT790" s="20"/>
      <c r="CU790" s="20"/>
      <c r="CV790" s="20">
        <v>1</v>
      </c>
      <c r="CW790" s="20"/>
      <c r="CX790" s="20"/>
      <c r="CY790" s="20"/>
      <c r="CZ790" s="20"/>
      <c r="DA790" s="20"/>
      <c r="DB790" s="20"/>
      <c r="DC790" s="20"/>
      <c r="DD790" s="20"/>
      <c r="DE790" s="20"/>
      <c r="DF790" s="20"/>
      <c r="DG790" s="20"/>
      <c r="DH790" s="20"/>
      <c r="DI790" s="20"/>
      <c r="DJ790" s="20"/>
      <c r="DK790" s="20">
        <v>10.1</v>
      </c>
      <c r="DL790" s="20"/>
      <c r="DM790" s="20">
        <v>92</v>
      </c>
      <c r="DN790" s="20"/>
      <c r="DO790" s="20"/>
      <c r="DP790" s="20"/>
      <c r="DQ790" s="20"/>
      <c r="DR790" s="20"/>
      <c r="DS790" s="20"/>
      <c r="DT790" s="20"/>
      <c r="DU790" s="20"/>
      <c r="DV790" s="20"/>
      <c r="DW790" s="20"/>
      <c r="DX790" s="20"/>
      <c r="DY790" s="20"/>
      <c r="DZ790" s="20"/>
      <c r="EA790" s="20"/>
      <c r="EB790" s="20"/>
      <c r="EC790" s="20"/>
      <c r="ED790" s="20"/>
      <c r="EE790" s="20"/>
      <c r="EF790" s="20"/>
      <c r="EG790" s="20"/>
      <c r="EH790" s="20"/>
      <c r="EI790" s="20"/>
      <c r="EJ790" s="20"/>
      <c r="EK790" s="20"/>
      <c r="EL790" s="20"/>
      <c r="EM790" s="20"/>
      <c r="EN790" s="20"/>
      <c r="EO790" s="20"/>
      <c r="EP790" s="20"/>
      <c r="EQ790" s="20"/>
      <c r="ER790" s="20"/>
      <c r="ES790" s="20"/>
      <c r="ET790" s="20"/>
      <c r="EU790" s="20"/>
      <c r="EV790" s="20"/>
      <c r="EW790" s="20"/>
      <c r="EX790" s="20"/>
      <c r="EY790" s="20"/>
      <c r="EZ790" s="20"/>
      <c r="FA790" s="20"/>
      <c r="FB790" s="20"/>
      <c r="FC790" s="20"/>
      <c r="FD790" s="20"/>
      <c r="FE790" s="20"/>
      <c r="FF790" s="20"/>
      <c r="FG790" s="20"/>
      <c r="FH790" s="20"/>
      <c r="FI790" s="20"/>
      <c r="FJ790" s="20"/>
      <c r="FK790" s="20"/>
      <c r="FL790" s="20"/>
      <c r="FM790" s="20"/>
      <c r="FN790" s="20"/>
      <c r="FO790" s="20"/>
      <c r="FP790" s="20"/>
      <c r="FQ790" s="20"/>
      <c r="FR790" s="20"/>
      <c r="FS790" s="20"/>
      <c r="FT790" s="20"/>
      <c r="FU790" s="20"/>
      <c r="FV790" s="20"/>
      <c r="FW790" s="20"/>
      <c r="FX790" s="20"/>
      <c r="FY790" s="20"/>
      <c r="FZ790" s="20"/>
      <c r="GA790" s="20"/>
      <c r="GB790" s="20"/>
      <c r="GC790" s="20"/>
      <c r="GD790" s="20"/>
      <c r="GE790" s="20"/>
      <c r="GF790" s="20"/>
      <c r="GG790" s="20"/>
      <c r="GH790" s="20"/>
      <c r="GI790" s="20"/>
      <c r="GJ790" s="20">
        <v>10.1</v>
      </c>
      <c r="GK790" s="20"/>
      <c r="GL790" s="20"/>
      <c r="GM790" s="20"/>
      <c r="GN790" s="20">
        <v>10.1</v>
      </c>
      <c r="GO790" s="20"/>
      <c r="GP790" s="20">
        <v>10.1</v>
      </c>
      <c r="GQ790" s="20">
        <v>10.1</v>
      </c>
      <c r="GR790" s="20"/>
      <c r="GS790" s="20">
        <v>10.1</v>
      </c>
      <c r="GT790" s="20"/>
      <c r="GU790" s="20"/>
      <c r="GV790" s="20"/>
      <c r="GW790" s="20">
        <v>0</v>
      </c>
      <c r="GX790" s="20">
        <v>0</v>
      </c>
      <c r="GY790" s="20"/>
      <c r="GZ790" s="20"/>
      <c r="HA790" s="20"/>
      <c r="HB790" s="20">
        <v>10.1</v>
      </c>
      <c r="HC790" s="20"/>
      <c r="HD790" s="20"/>
      <c r="HE790" s="20"/>
      <c r="HF790" s="20">
        <v>10.1</v>
      </c>
      <c r="HG790" s="20"/>
      <c r="HH790" s="20"/>
      <c r="HI790" s="20"/>
      <c r="HJ790" s="20"/>
      <c r="HK790" s="20"/>
      <c r="HL790" s="20">
        <v>10.1</v>
      </c>
      <c r="HM790" s="20"/>
      <c r="HN790" s="20">
        <v>10.1</v>
      </c>
      <c r="HO790" s="20"/>
      <c r="HP790" s="20"/>
      <c r="HQ790" s="20"/>
      <c r="HR790" s="20"/>
      <c r="HS790" s="20"/>
      <c r="HT790" s="20"/>
      <c r="HU790" s="20"/>
      <c r="HV790" s="20"/>
      <c r="HW790" s="20"/>
      <c r="HX790" s="20"/>
      <c r="HY790" s="20"/>
      <c r="HZ790" s="20"/>
      <c r="IA790" s="20"/>
      <c r="IB790" s="20"/>
      <c r="IC790" s="20"/>
      <c r="ID790" s="20"/>
      <c r="IE790" s="20"/>
      <c r="IF790" s="20"/>
      <c r="IG790" s="20"/>
      <c r="IH790" s="20"/>
      <c r="II790" s="20"/>
      <c r="IJ790" s="20"/>
      <c r="IK790" s="20"/>
      <c r="IL790" s="20"/>
      <c r="IM790" s="20"/>
      <c r="IN790" s="20"/>
      <c r="IO790" s="20"/>
      <c r="IP790" s="20"/>
      <c r="IQ790" s="20"/>
      <c r="IR790" s="20"/>
      <c r="IS790" s="20"/>
      <c r="IT790" s="20"/>
      <c r="IU790" s="20"/>
    </row>
    <row r="791" spans="1:255" x14ac:dyDescent="0.2">
      <c r="A791" s="79"/>
      <c r="B791" s="80"/>
      <c r="C791" s="80" t="s">
        <v>613</v>
      </c>
      <c r="D791" s="81"/>
      <c r="E791" s="82">
        <v>121</v>
      </c>
      <c r="F791" s="83" t="s">
        <v>614</v>
      </c>
      <c r="G791" s="84"/>
      <c r="H791" s="85">
        <v>18.39</v>
      </c>
      <c r="I791" s="85">
        <v>18.39</v>
      </c>
      <c r="J791" s="87">
        <v>1.21</v>
      </c>
      <c r="K791" s="86">
        <v>613</v>
      </c>
      <c r="O791" s="20"/>
      <c r="P791" s="20"/>
      <c r="Q791" s="20"/>
      <c r="R791" s="20"/>
      <c r="S791" s="20"/>
      <c r="T791" s="20">
        <v>18.39</v>
      </c>
      <c r="U791" s="20">
        <v>613</v>
      </c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  <c r="AW791" s="20"/>
      <c r="AX791" s="20"/>
      <c r="AY791" s="20"/>
      <c r="AZ791" s="20"/>
      <c r="BA791" s="20"/>
      <c r="BB791" s="20"/>
      <c r="BC791" s="20"/>
      <c r="BD791" s="20"/>
      <c r="BE791" s="20"/>
      <c r="BF791" s="20"/>
      <c r="BG791" s="20"/>
      <c r="BH791" s="20"/>
      <c r="BI791" s="20"/>
      <c r="BJ791" s="20"/>
      <c r="BK791" s="20"/>
      <c r="BL791" s="20"/>
      <c r="BM791" s="20"/>
      <c r="BN791" s="20"/>
      <c r="BO791" s="20"/>
      <c r="BP791" s="20"/>
      <c r="BQ791" s="20"/>
      <c r="BR791" s="20"/>
      <c r="BS791" s="20"/>
      <c r="BT791" s="20"/>
      <c r="BU791" s="20"/>
      <c r="BV791" s="20"/>
      <c r="BW791" s="20"/>
      <c r="BX791" s="20"/>
      <c r="BY791" s="20"/>
      <c r="BZ791" s="20"/>
      <c r="CA791" s="20"/>
      <c r="CB791" s="20"/>
      <c r="CC791" s="20"/>
      <c r="CD791" s="20"/>
      <c r="CE791" s="20"/>
      <c r="CF791" s="20"/>
      <c r="CG791" s="20"/>
      <c r="CH791" s="20"/>
      <c r="CI791" s="20"/>
      <c r="CJ791" s="20"/>
      <c r="CK791" s="20"/>
      <c r="CL791" s="20"/>
      <c r="CM791" s="20"/>
      <c r="CN791" s="20"/>
      <c r="CO791" s="20"/>
      <c r="CP791" s="20"/>
      <c r="CQ791" s="20"/>
      <c r="CR791" s="20"/>
      <c r="CS791" s="20"/>
      <c r="CT791" s="20"/>
      <c r="CU791" s="20"/>
      <c r="CV791" s="20">
        <v>1</v>
      </c>
      <c r="CW791" s="20"/>
      <c r="CX791" s="20"/>
      <c r="CY791" s="20"/>
      <c r="CZ791" s="20"/>
      <c r="DA791" s="20"/>
      <c r="DB791" s="20"/>
      <c r="DC791" s="20"/>
      <c r="DD791" s="20"/>
      <c r="DE791" s="20"/>
      <c r="DF791" s="20"/>
      <c r="DG791" s="20"/>
      <c r="DH791" s="20"/>
      <c r="DI791" s="20"/>
      <c r="DJ791" s="20"/>
      <c r="DK791" s="20"/>
      <c r="DL791" s="20"/>
      <c r="DM791" s="20"/>
      <c r="DN791" s="20"/>
      <c r="DO791" s="20"/>
      <c r="DP791" s="20"/>
      <c r="DQ791" s="20">
        <v>18.39</v>
      </c>
      <c r="DR791" s="20"/>
      <c r="DS791" s="20">
        <v>613</v>
      </c>
      <c r="DT791" s="20"/>
      <c r="DU791" s="20"/>
      <c r="DV791" s="20"/>
      <c r="DW791" s="20"/>
      <c r="DX791" s="20"/>
      <c r="DY791" s="20"/>
      <c r="DZ791" s="20"/>
      <c r="EA791" s="20"/>
      <c r="EB791" s="20"/>
      <c r="EC791" s="20"/>
      <c r="ED791" s="20"/>
      <c r="EE791" s="20"/>
      <c r="EF791" s="20"/>
      <c r="EG791" s="20"/>
      <c r="EH791" s="20"/>
      <c r="EI791" s="20"/>
      <c r="EJ791" s="20"/>
      <c r="EK791" s="20"/>
      <c r="EL791" s="20"/>
      <c r="EM791" s="20"/>
      <c r="EN791" s="20"/>
      <c r="EO791" s="20"/>
      <c r="EP791" s="20"/>
      <c r="EQ791" s="20"/>
      <c r="ER791" s="20"/>
      <c r="ES791" s="20"/>
      <c r="ET791" s="20"/>
      <c r="EU791" s="20"/>
      <c r="EV791" s="20"/>
      <c r="EW791" s="20"/>
      <c r="EX791" s="20"/>
      <c r="EY791" s="20"/>
      <c r="EZ791" s="20"/>
      <c r="FA791" s="20"/>
      <c r="FB791" s="20"/>
      <c r="FC791" s="20"/>
      <c r="FD791" s="20"/>
      <c r="FE791" s="20"/>
      <c r="FF791" s="20"/>
      <c r="FG791" s="20"/>
      <c r="FH791" s="20"/>
      <c r="FI791" s="20"/>
      <c r="FJ791" s="20"/>
      <c r="FK791" s="20"/>
      <c r="FL791" s="20"/>
      <c r="FM791" s="20"/>
      <c r="FN791" s="20"/>
      <c r="FO791" s="20"/>
      <c r="FP791" s="20"/>
      <c r="FQ791" s="20"/>
      <c r="FR791" s="20"/>
      <c r="FS791" s="20"/>
      <c r="FT791" s="20"/>
      <c r="FU791" s="20"/>
      <c r="FV791" s="20"/>
      <c r="FW791" s="20"/>
      <c r="FX791" s="20"/>
      <c r="FY791" s="20"/>
      <c r="FZ791" s="20"/>
      <c r="GA791" s="20"/>
      <c r="GB791" s="20"/>
      <c r="GC791" s="20"/>
      <c r="GD791" s="20"/>
      <c r="GE791" s="20"/>
      <c r="GF791" s="20"/>
      <c r="GG791" s="20"/>
      <c r="GH791" s="20"/>
      <c r="GI791" s="20"/>
      <c r="GJ791" s="20"/>
      <c r="GK791" s="20"/>
      <c r="GL791" s="20"/>
      <c r="GM791" s="20"/>
      <c r="GN791" s="20"/>
      <c r="GO791" s="20"/>
      <c r="GP791" s="20"/>
      <c r="GQ791" s="20"/>
      <c r="GR791" s="20"/>
      <c r="GS791" s="20"/>
      <c r="GT791" s="20"/>
      <c r="GU791" s="20"/>
      <c r="GV791" s="20"/>
      <c r="GW791" s="20"/>
      <c r="GX791" s="20"/>
      <c r="GY791" s="20">
        <v>18.39</v>
      </c>
      <c r="GZ791" s="20"/>
      <c r="HA791" s="20"/>
      <c r="HB791" s="20">
        <v>18.39</v>
      </c>
      <c r="HC791" s="20"/>
      <c r="HD791" s="20"/>
      <c r="HE791" s="20"/>
      <c r="HF791" s="20">
        <v>18.39</v>
      </c>
      <c r="HG791" s="20"/>
      <c r="HH791" s="20"/>
      <c r="HI791" s="20"/>
      <c r="HJ791" s="20"/>
      <c r="HK791" s="20"/>
      <c r="HL791" s="20">
        <v>18.39</v>
      </c>
      <c r="HM791" s="20"/>
      <c r="HN791" s="20">
        <v>18.39</v>
      </c>
      <c r="HO791" s="20"/>
      <c r="HP791" s="20"/>
      <c r="HQ791" s="20"/>
      <c r="HR791" s="20"/>
      <c r="HS791" s="20"/>
      <c r="HT791" s="20"/>
      <c r="HU791" s="20"/>
      <c r="HV791" s="20"/>
      <c r="HW791" s="20"/>
      <c r="HX791" s="20"/>
      <c r="HY791" s="20"/>
      <c r="HZ791" s="20"/>
      <c r="IA791" s="20"/>
      <c r="IB791" s="20"/>
      <c r="IC791" s="20"/>
      <c r="ID791" s="20"/>
      <c r="IE791" s="20"/>
      <c r="IF791" s="20"/>
      <c r="IG791" s="20"/>
      <c r="IH791" s="20"/>
      <c r="II791" s="20"/>
      <c r="IJ791" s="20"/>
      <c r="IK791" s="20"/>
      <c r="IL791" s="20"/>
      <c r="IM791" s="20"/>
      <c r="IN791" s="20"/>
      <c r="IO791" s="20"/>
      <c r="IP791" s="20"/>
      <c r="IQ791" s="20"/>
      <c r="IR791" s="20"/>
      <c r="IS791" s="20"/>
      <c r="IT791" s="20"/>
      <c r="IU791" s="20"/>
    </row>
    <row r="792" spans="1:255" x14ac:dyDescent="0.2">
      <c r="A792" s="79"/>
      <c r="B792" s="80"/>
      <c r="C792" s="80" t="s">
        <v>615</v>
      </c>
      <c r="D792" s="81"/>
      <c r="E792" s="82">
        <v>72</v>
      </c>
      <c r="F792" s="83" t="s">
        <v>614</v>
      </c>
      <c r="G792" s="84"/>
      <c r="H792" s="85">
        <v>10.94</v>
      </c>
      <c r="I792" s="85">
        <v>10.94</v>
      </c>
      <c r="J792" s="87">
        <v>0.72</v>
      </c>
      <c r="K792" s="86">
        <v>365</v>
      </c>
      <c r="O792" s="20"/>
      <c r="P792" s="20"/>
      <c r="Q792" s="20"/>
      <c r="R792" s="20"/>
      <c r="S792" s="20"/>
      <c r="T792" s="20">
        <v>10.94</v>
      </c>
      <c r="U792" s="20">
        <v>365</v>
      </c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  <c r="AW792" s="20"/>
      <c r="AX792" s="20"/>
      <c r="AY792" s="20"/>
      <c r="AZ792" s="20"/>
      <c r="BA792" s="20"/>
      <c r="BB792" s="20"/>
      <c r="BC792" s="20"/>
      <c r="BD792" s="20"/>
      <c r="BE792" s="20"/>
      <c r="BF792" s="20"/>
      <c r="BG792" s="20"/>
      <c r="BH792" s="20"/>
      <c r="BI792" s="20"/>
      <c r="BJ792" s="20"/>
      <c r="BK792" s="20"/>
      <c r="BL792" s="20"/>
      <c r="BM792" s="20"/>
      <c r="BN792" s="20"/>
      <c r="BO792" s="20"/>
      <c r="BP792" s="20"/>
      <c r="BQ792" s="20"/>
      <c r="BR792" s="20"/>
      <c r="BS792" s="20"/>
      <c r="BT792" s="20"/>
      <c r="BU792" s="20"/>
      <c r="BV792" s="20"/>
      <c r="BW792" s="20"/>
      <c r="BX792" s="20"/>
      <c r="BY792" s="20"/>
      <c r="BZ792" s="20"/>
      <c r="CA792" s="20"/>
      <c r="CB792" s="20"/>
      <c r="CC792" s="20"/>
      <c r="CD792" s="20"/>
      <c r="CE792" s="20"/>
      <c r="CF792" s="20"/>
      <c r="CG792" s="20"/>
      <c r="CH792" s="20"/>
      <c r="CI792" s="20"/>
      <c r="CJ792" s="20"/>
      <c r="CK792" s="20"/>
      <c r="CL792" s="20"/>
      <c r="CM792" s="20"/>
      <c r="CN792" s="20"/>
      <c r="CO792" s="20"/>
      <c r="CP792" s="20"/>
      <c r="CQ792" s="20"/>
      <c r="CR792" s="20"/>
      <c r="CS792" s="20"/>
      <c r="CT792" s="20"/>
      <c r="CU792" s="20"/>
      <c r="CV792" s="20">
        <v>1</v>
      </c>
      <c r="CW792" s="20"/>
      <c r="CX792" s="20"/>
      <c r="CY792" s="20"/>
      <c r="CZ792" s="20"/>
      <c r="DA792" s="20"/>
      <c r="DB792" s="20"/>
      <c r="DC792" s="20"/>
      <c r="DD792" s="20"/>
      <c r="DE792" s="20"/>
      <c r="DF792" s="20"/>
      <c r="DG792" s="20"/>
      <c r="DH792" s="20"/>
      <c r="DI792" s="20"/>
      <c r="DJ792" s="20"/>
      <c r="DK792" s="20"/>
      <c r="DL792" s="20"/>
      <c r="DM792" s="20"/>
      <c r="DN792" s="20"/>
      <c r="DO792" s="20"/>
      <c r="DP792" s="20"/>
      <c r="DQ792" s="20">
        <v>10.94</v>
      </c>
      <c r="DR792" s="20"/>
      <c r="DS792" s="20">
        <v>365</v>
      </c>
      <c r="DT792" s="20"/>
      <c r="DU792" s="20"/>
      <c r="DV792" s="20"/>
      <c r="DW792" s="20"/>
      <c r="DX792" s="20"/>
      <c r="DY792" s="20"/>
      <c r="DZ792" s="20"/>
      <c r="EA792" s="20"/>
      <c r="EB792" s="20"/>
      <c r="EC792" s="20"/>
      <c r="ED792" s="20"/>
      <c r="EE792" s="20"/>
      <c r="EF792" s="20"/>
      <c r="EG792" s="20"/>
      <c r="EH792" s="20"/>
      <c r="EI792" s="20"/>
      <c r="EJ792" s="20"/>
      <c r="EK792" s="20"/>
      <c r="EL792" s="20"/>
      <c r="EM792" s="20"/>
      <c r="EN792" s="20"/>
      <c r="EO792" s="20"/>
      <c r="EP792" s="20"/>
      <c r="EQ792" s="20"/>
      <c r="ER792" s="20"/>
      <c r="ES792" s="20"/>
      <c r="ET792" s="20"/>
      <c r="EU792" s="20"/>
      <c r="EV792" s="20"/>
      <c r="EW792" s="20"/>
      <c r="EX792" s="20"/>
      <c r="EY792" s="20"/>
      <c r="EZ792" s="20"/>
      <c r="FA792" s="20"/>
      <c r="FB792" s="20"/>
      <c r="FC792" s="20"/>
      <c r="FD792" s="20"/>
      <c r="FE792" s="20"/>
      <c r="FF792" s="20"/>
      <c r="FG792" s="20"/>
      <c r="FH792" s="20"/>
      <c r="FI792" s="20"/>
      <c r="FJ792" s="20"/>
      <c r="FK792" s="20"/>
      <c r="FL792" s="20"/>
      <c r="FM792" s="20"/>
      <c r="FN792" s="20"/>
      <c r="FO792" s="20"/>
      <c r="FP792" s="20"/>
      <c r="FQ792" s="20"/>
      <c r="FR792" s="20"/>
      <c r="FS792" s="20"/>
      <c r="FT792" s="20"/>
      <c r="FU792" s="20"/>
      <c r="FV792" s="20"/>
      <c r="FW792" s="20"/>
      <c r="FX792" s="20"/>
      <c r="FY792" s="20"/>
      <c r="FZ792" s="20"/>
      <c r="GA792" s="20"/>
      <c r="GB792" s="20"/>
      <c r="GC792" s="20"/>
      <c r="GD792" s="20"/>
      <c r="GE792" s="20"/>
      <c r="GF792" s="20"/>
      <c r="GG792" s="20"/>
      <c r="GH792" s="20"/>
      <c r="GI792" s="20"/>
      <c r="GJ792" s="20"/>
      <c r="GK792" s="20"/>
      <c r="GL792" s="20"/>
      <c r="GM792" s="20"/>
      <c r="GN792" s="20"/>
      <c r="GO792" s="20"/>
      <c r="GP792" s="20"/>
      <c r="GQ792" s="20"/>
      <c r="GR792" s="20"/>
      <c r="GS792" s="20"/>
      <c r="GT792" s="20"/>
      <c r="GU792" s="20"/>
      <c r="GV792" s="20"/>
      <c r="GW792" s="20"/>
      <c r="GX792" s="20"/>
      <c r="GY792" s="20"/>
      <c r="GZ792" s="20">
        <v>10.94</v>
      </c>
      <c r="HA792" s="20"/>
      <c r="HB792" s="20">
        <v>10.94</v>
      </c>
      <c r="HC792" s="20"/>
      <c r="HD792" s="20"/>
      <c r="HE792" s="20"/>
      <c r="HF792" s="20">
        <v>10.94</v>
      </c>
      <c r="HG792" s="20"/>
      <c r="HH792" s="20"/>
      <c r="HI792" s="20"/>
      <c r="HJ792" s="20"/>
      <c r="HK792" s="20"/>
      <c r="HL792" s="20">
        <v>10.94</v>
      </c>
      <c r="HM792" s="20"/>
      <c r="HN792" s="20">
        <v>10.94</v>
      </c>
      <c r="HO792" s="20"/>
      <c r="HP792" s="20"/>
      <c r="HQ792" s="20"/>
      <c r="HR792" s="20"/>
      <c r="HS792" s="20"/>
      <c r="HT792" s="20"/>
      <c r="HU792" s="20"/>
      <c r="HV792" s="20"/>
      <c r="HW792" s="20"/>
      <c r="HX792" s="20"/>
      <c r="HY792" s="20"/>
      <c r="HZ792" s="20"/>
      <c r="IA792" s="20"/>
      <c r="IB792" s="20"/>
      <c r="IC792" s="20"/>
      <c r="ID792" s="20"/>
      <c r="IE792" s="20"/>
      <c r="IF792" s="20"/>
      <c r="IG792" s="20"/>
      <c r="IH792" s="20"/>
      <c r="II792" s="20"/>
      <c r="IJ792" s="20"/>
      <c r="IK792" s="20"/>
      <c r="IL792" s="20"/>
      <c r="IM792" s="20"/>
      <c r="IN792" s="20"/>
      <c r="IO792" s="20"/>
      <c r="IP792" s="20"/>
      <c r="IQ792" s="20"/>
      <c r="IR792" s="20"/>
      <c r="IS792" s="20"/>
      <c r="IT792" s="20"/>
      <c r="IU792" s="20"/>
    </row>
    <row r="793" spans="1:255" x14ac:dyDescent="0.2">
      <c r="A793" s="71"/>
      <c r="B793" s="72"/>
      <c r="C793" s="72" t="s">
        <v>616</v>
      </c>
      <c r="D793" s="73" t="s">
        <v>617</v>
      </c>
      <c r="E793" s="74">
        <v>1.6</v>
      </c>
      <c r="F793" s="75"/>
      <c r="G793" s="76" t="s">
        <v>78</v>
      </c>
      <c r="H793" s="75">
        <v>1.68</v>
      </c>
      <c r="I793" s="88">
        <v>1.68</v>
      </c>
      <c r="J793" s="77"/>
      <c r="K793" s="78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  <c r="AW793" s="20"/>
      <c r="AX793" s="20"/>
      <c r="AY793" s="20"/>
      <c r="AZ793" s="20"/>
      <c r="BA793" s="20"/>
      <c r="BB793" s="20"/>
      <c r="BC793" s="20"/>
      <c r="BD793" s="20"/>
      <c r="BE793" s="20"/>
      <c r="BF793" s="20"/>
      <c r="BG793" s="20"/>
      <c r="BH793" s="20"/>
      <c r="BI793" s="20"/>
      <c r="BJ793" s="20"/>
      <c r="BK793" s="20"/>
      <c r="BL793" s="20"/>
      <c r="BM793" s="20"/>
      <c r="BN793" s="20"/>
      <c r="BO793" s="20"/>
      <c r="BP793" s="20"/>
      <c r="BQ793" s="20"/>
      <c r="BR793" s="20"/>
      <c r="BS793" s="20"/>
      <c r="BT793" s="20"/>
      <c r="BU793" s="20"/>
      <c r="BV793" s="20"/>
      <c r="BW793" s="20"/>
      <c r="BX793" s="20"/>
      <c r="BY793" s="20"/>
      <c r="BZ793" s="20"/>
      <c r="CA793" s="20"/>
      <c r="CB793" s="20"/>
      <c r="CC793" s="20"/>
      <c r="CD793" s="20"/>
      <c r="CE793" s="20"/>
      <c r="CF793" s="20"/>
      <c r="CG793" s="20"/>
      <c r="CH793" s="20"/>
      <c r="CI793" s="20"/>
      <c r="CJ793" s="20"/>
      <c r="CK793" s="20"/>
      <c r="CL793" s="20"/>
      <c r="CM793" s="20"/>
      <c r="CN793" s="20"/>
      <c r="CO793" s="20"/>
      <c r="CP793" s="20"/>
      <c r="CQ793" s="20"/>
      <c r="CR793" s="20"/>
      <c r="CS793" s="20"/>
      <c r="CT793" s="20"/>
      <c r="CU793" s="20"/>
      <c r="CV793" s="20"/>
      <c r="CW793" s="20"/>
      <c r="CX793" s="20"/>
      <c r="CY793" s="20"/>
      <c r="CZ793" s="20"/>
      <c r="DA793" s="20"/>
      <c r="DB793" s="20"/>
      <c r="DC793" s="20"/>
      <c r="DD793" s="20"/>
      <c r="DE793" s="20"/>
      <c r="DF793" s="20"/>
      <c r="DG793" s="20"/>
      <c r="DH793" s="20"/>
      <c r="DI793" s="20"/>
      <c r="DJ793" s="20"/>
      <c r="DK793" s="20"/>
      <c r="DL793" s="20"/>
      <c r="DM793" s="20"/>
      <c r="DN793" s="20"/>
      <c r="DO793" s="20"/>
      <c r="DP793" s="20"/>
      <c r="DQ793" s="20"/>
      <c r="DR793" s="20"/>
      <c r="DS793" s="20"/>
      <c r="DT793" s="20"/>
      <c r="DU793" s="20"/>
      <c r="DV793" s="20"/>
      <c r="DW793" s="20"/>
      <c r="DX793" s="20"/>
      <c r="DY793" s="20"/>
      <c r="DZ793" s="20"/>
      <c r="EA793" s="20"/>
      <c r="EB793" s="20"/>
      <c r="EC793" s="20"/>
      <c r="ED793" s="20"/>
      <c r="EE793" s="20"/>
      <c r="EF793" s="20"/>
      <c r="EG793" s="20"/>
      <c r="EH793" s="20"/>
      <c r="EI793" s="20"/>
      <c r="EJ793" s="20"/>
      <c r="EK793" s="20"/>
      <c r="EL793" s="20"/>
      <c r="EM793" s="20"/>
      <c r="EN793" s="20"/>
      <c r="EO793" s="20"/>
      <c r="EP793" s="20"/>
      <c r="EQ793" s="20"/>
      <c r="ER793" s="20"/>
      <c r="ES793" s="20"/>
      <c r="ET793" s="20"/>
      <c r="EU793" s="20"/>
      <c r="EV793" s="20"/>
      <c r="EW793" s="20"/>
      <c r="EX793" s="20"/>
      <c r="EY793" s="20"/>
      <c r="EZ793" s="20"/>
      <c r="FA793" s="20"/>
      <c r="FB793" s="20"/>
      <c r="FC793" s="20"/>
      <c r="FD793" s="20"/>
      <c r="FE793" s="20"/>
      <c r="FF793" s="20"/>
      <c r="FG793" s="20"/>
      <c r="FH793" s="20"/>
      <c r="FI793" s="20"/>
      <c r="FJ793" s="20"/>
      <c r="FK793" s="20"/>
      <c r="FL793" s="20"/>
      <c r="FM793" s="20"/>
      <c r="FN793" s="20"/>
      <c r="FO793" s="20"/>
      <c r="FP793" s="20"/>
      <c r="FQ793" s="20"/>
      <c r="FR793" s="20"/>
      <c r="FS793" s="20"/>
      <c r="FT793" s="20"/>
      <c r="FU793" s="20"/>
      <c r="FV793" s="20"/>
      <c r="FW793" s="20"/>
      <c r="FX793" s="20"/>
      <c r="FY793" s="20"/>
      <c r="FZ793" s="20"/>
      <c r="GA793" s="20"/>
      <c r="GB793" s="20"/>
      <c r="GC793" s="20"/>
      <c r="GD793" s="20"/>
      <c r="GE793" s="20"/>
      <c r="GF793" s="20"/>
      <c r="GG793" s="20"/>
      <c r="GH793" s="20"/>
      <c r="GI793" s="20"/>
      <c r="GJ793" s="20"/>
      <c r="GK793" s="20"/>
      <c r="GL793" s="20"/>
      <c r="GM793" s="20"/>
      <c r="GN793" s="20"/>
      <c r="GO793" s="20"/>
      <c r="GP793" s="20"/>
      <c r="GQ793" s="20"/>
      <c r="GR793" s="20"/>
      <c r="GS793" s="20"/>
      <c r="GT793" s="20"/>
      <c r="GU793" s="20"/>
      <c r="GV793" s="20"/>
      <c r="GW793" s="20"/>
      <c r="GX793" s="20"/>
      <c r="GY793" s="20"/>
      <c r="GZ793" s="20"/>
      <c r="HA793" s="20"/>
      <c r="HB793" s="20"/>
      <c r="HC793" s="20"/>
      <c r="HD793" s="20"/>
      <c r="HE793" s="20"/>
      <c r="HF793" s="20"/>
      <c r="HG793" s="20"/>
      <c r="HH793" s="20"/>
      <c r="HI793" s="20"/>
      <c r="HJ793" s="20"/>
      <c r="HK793" s="20"/>
      <c r="HL793" s="20"/>
      <c r="HM793" s="20"/>
      <c r="HN793" s="20"/>
      <c r="HO793" s="20"/>
      <c r="HP793" s="20"/>
      <c r="HQ793" s="20"/>
      <c r="HR793" s="20"/>
      <c r="HS793" s="20"/>
      <c r="HT793" s="20"/>
      <c r="HU793" s="20"/>
      <c r="HV793" s="20"/>
      <c r="HW793" s="20"/>
      <c r="HX793" s="20"/>
      <c r="HY793" s="20"/>
      <c r="HZ793" s="20"/>
      <c r="IA793" s="20"/>
      <c r="IB793" s="20"/>
      <c r="IC793" s="20"/>
      <c r="ID793" s="20"/>
      <c r="IE793" s="20"/>
      <c r="IF793" s="20"/>
      <c r="IG793" s="20"/>
      <c r="IH793" s="20"/>
      <c r="II793" s="20"/>
      <c r="IJ793" s="20"/>
      <c r="IK793" s="20"/>
      <c r="IL793" s="20"/>
      <c r="IM793" s="20"/>
      <c r="IN793" s="20"/>
      <c r="IO793" s="20"/>
      <c r="IP793" s="20"/>
      <c r="IQ793" s="20"/>
      <c r="IR793" s="20"/>
      <c r="IS793" s="20"/>
      <c r="IT793" s="20"/>
      <c r="IU793" s="20"/>
    </row>
    <row r="794" spans="1:255" ht="36" x14ac:dyDescent="0.2">
      <c r="A794" s="104" t="s">
        <v>321</v>
      </c>
      <c r="B794" s="105" t="s">
        <v>35</v>
      </c>
      <c r="C794" s="106" t="s">
        <v>743</v>
      </c>
      <c r="D794" s="107" t="s">
        <v>23</v>
      </c>
      <c r="E794" s="108">
        <v>1</v>
      </c>
      <c r="F794" s="109">
        <v>11924.699999999999</v>
      </c>
      <c r="G794" s="65"/>
      <c r="H794" s="109">
        <v>11924.7</v>
      </c>
      <c r="I794" s="110">
        <v>1945.35</v>
      </c>
      <c r="J794" s="66">
        <v>6.13</v>
      </c>
      <c r="K794" s="111">
        <v>11925</v>
      </c>
      <c r="L794" s="20"/>
      <c r="M794" s="20"/>
      <c r="N794" s="20"/>
      <c r="O794" s="20"/>
      <c r="P794" s="20"/>
      <c r="Q794" s="20"/>
      <c r="R794" s="20"/>
      <c r="S794" s="20"/>
      <c r="T794" s="20">
        <v>1945.35</v>
      </c>
      <c r="U794" s="20">
        <v>11925</v>
      </c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  <c r="AW794" s="20"/>
      <c r="AX794" s="20"/>
      <c r="AY794" s="20"/>
      <c r="AZ794" s="20"/>
      <c r="BA794" s="20"/>
      <c r="BB794" s="20"/>
      <c r="BC794" s="20"/>
      <c r="BD794" s="20"/>
      <c r="BE794" s="20"/>
      <c r="BF794" s="20"/>
      <c r="BG794" s="20"/>
      <c r="BH794" s="20"/>
      <c r="BI794" s="20"/>
      <c r="BJ794" s="20"/>
      <c r="BK794" s="20"/>
      <c r="BL794" s="20"/>
      <c r="BM794" s="20"/>
      <c r="BN794" s="20"/>
      <c r="BO794" s="20"/>
      <c r="BP794" s="20"/>
      <c r="BQ794" s="20"/>
      <c r="BR794" s="20"/>
      <c r="BS794" s="20"/>
      <c r="BT794" s="20"/>
      <c r="BU794" s="20"/>
      <c r="BV794" s="20"/>
      <c r="BW794" s="20"/>
      <c r="BX794" s="20"/>
      <c r="BY794" s="20"/>
      <c r="BZ794" s="20"/>
      <c r="CA794" s="20"/>
      <c r="CB794" s="20"/>
      <c r="CC794" s="20"/>
      <c r="CD794" s="20"/>
      <c r="CE794" s="20"/>
      <c r="CF794" s="20"/>
      <c r="CG794" s="20"/>
      <c r="CH794" s="20"/>
      <c r="CI794" s="20"/>
      <c r="CJ794" s="20"/>
      <c r="CK794" s="20"/>
      <c r="CL794" s="20"/>
      <c r="CM794" s="20"/>
      <c r="CN794" s="20"/>
      <c r="CO794" s="20"/>
      <c r="CP794" s="20"/>
      <c r="CQ794" s="20"/>
      <c r="CR794" s="20"/>
      <c r="CS794" s="20"/>
      <c r="CT794" s="20"/>
      <c r="CU794" s="20"/>
      <c r="CV794" s="20">
        <v>3</v>
      </c>
      <c r="CW794" s="20"/>
      <c r="CX794" s="20"/>
      <c r="CY794" s="20"/>
      <c r="CZ794" s="20"/>
      <c r="DA794" s="20"/>
      <c r="DB794" s="20"/>
      <c r="DC794" s="20"/>
      <c r="DD794" s="20"/>
      <c r="DE794" s="20"/>
      <c r="DF794" s="20">
        <v>11925</v>
      </c>
      <c r="DG794" s="20"/>
      <c r="DH794" s="20"/>
      <c r="DI794" s="20"/>
      <c r="DJ794" s="20"/>
      <c r="DK794" s="20"/>
      <c r="DL794" s="20"/>
      <c r="DM794" s="20"/>
      <c r="DN794" s="20">
        <v>1945.35</v>
      </c>
      <c r="DO794" s="20"/>
      <c r="DP794" s="20">
        <v>11925</v>
      </c>
      <c r="DQ794" s="20"/>
      <c r="DR794" s="20"/>
      <c r="DS794" s="20"/>
      <c r="DT794" s="20"/>
      <c r="DU794" s="20"/>
      <c r="DV794" s="20"/>
      <c r="DW794" s="20"/>
      <c r="DX794" s="20"/>
      <c r="DY794" s="20"/>
      <c r="DZ794" s="20"/>
      <c r="EA794" s="20"/>
      <c r="EB794" s="20"/>
      <c r="EC794" s="20"/>
      <c r="ED794" s="20"/>
      <c r="EE794" s="20"/>
      <c r="EF794" s="20"/>
      <c r="EG794" s="20"/>
      <c r="EH794" s="20"/>
      <c r="EI794" s="20"/>
      <c r="EJ794" s="20"/>
      <c r="EK794" s="20"/>
      <c r="EL794" s="20"/>
      <c r="EM794" s="20"/>
      <c r="EN794" s="20"/>
      <c r="EO794" s="20"/>
      <c r="EP794" s="20"/>
      <c r="EQ794" s="20"/>
      <c r="ER794" s="20"/>
      <c r="ES794" s="20"/>
      <c r="ET794" s="20"/>
      <c r="EU794" s="20"/>
      <c r="EV794" s="20"/>
      <c r="EW794" s="20"/>
      <c r="EX794" s="20"/>
      <c r="EY794" s="20"/>
      <c r="EZ794" s="20"/>
      <c r="FA794" s="20"/>
      <c r="FB794" s="20"/>
      <c r="FC794" s="20"/>
      <c r="FD794" s="20"/>
      <c r="FE794" s="20"/>
      <c r="FF794" s="20"/>
      <c r="FG794" s="20"/>
      <c r="FH794" s="20"/>
      <c r="FI794" s="20"/>
      <c r="FJ794" s="20"/>
      <c r="FK794" s="20"/>
      <c r="FL794" s="20"/>
      <c r="FM794" s="20"/>
      <c r="FN794" s="20"/>
      <c r="FO794" s="20"/>
      <c r="FP794" s="20"/>
      <c r="FQ794" s="20"/>
      <c r="FR794" s="20"/>
      <c r="FS794" s="20"/>
      <c r="FT794" s="20"/>
      <c r="FU794" s="20"/>
      <c r="FV794" s="20"/>
      <c r="FW794" s="20"/>
      <c r="FX794" s="20"/>
      <c r="FY794" s="20"/>
      <c r="FZ794" s="20"/>
      <c r="GA794" s="20"/>
      <c r="GB794" s="20"/>
      <c r="GC794" s="20"/>
      <c r="GD794" s="20"/>
      <c r="GE794" s="20"/>
      <c r="GF794" s="20"/>
      <c r="GG794" s="20"/>
      <c r="GH794" s="20"/>
      <c r="GI794" s="20"/>
      <c r="GJ794" s="20"/>
      <c r="GK794" s="20"/>
      <c r="GL794" s="20"/>
      <c r="GM794" s="20"/>
      <c r="GN794" s="20">
        <v>1945.35</v>
      </c>
      <c r="GO794" s="20"/>
      <c r="GP794" s="20">
        <v>1945.35</v>
      </c>
      <c r="GQ794" s="20"/>
      <c r="GR794" s="20"/>
      <c r="GS794" s="20"/>
      <c r="GT794" s="20">
        <v>1945.35</v>
      </c>
      <c r="GU794" s="20"/>
      <c r="GV794" s="20">
        <v>1945.35</v>
      </c>
      <c r="GW794" s="20"/>
      <c r="GX794" s="20"/>
      <c r="GY794" s="20"/>
      <c r="GZ794" s="20"/>
      <c r="HA794" s="20"/>
      <c r="HB794" s="20"/>
      <c r="HC794" s="20"/>
      <c r="HD794" s="20">
        <v>1945.35</v>
      </c>
      <c r="HE794" s="20"/>
      <c r="HF794" s="20"/>
      <c r="HG794" s="20"/>
      <c r="HH794" s="20"/>
      <c r="HI794" s="20"/>
      <c r="HJ794" s="20"/>
      <c r="HK794" s="20"/>
      <c r="HL794" s="20"/>
      <c r="HM794" s="20"/>
      <c r="HN794" s="20"/>
      <c r="HO794" s="20"/>
      <c r="HP794" s="20"/>
      <c r="HQ794" s="20"/>
      <c r="HR794" s="20">
        <v>1945.35</v>
      </c>
      <c r="HS794" s="20"/>
      <c r="HT794" s="20"/>
      <c r="HU794" s="20"/>
      <c r="HV794" s="20"/>
      <c r="HW794" s="20"/>
      <c r="HX794" s="20"/>
      <c r="HY794" s="20"/>
      <c r="HZ794" s="20">
        <v>1945.35</v>
      </c>
      <c r="IA794" s="20"/>
      <c r="IB794" s="20"/>
      <c r="IC794" s="20"/>
      <c r="ID794" s="20"/>
      <c r="IE794" s="20"/>
      <c r="IF794" s="20"/>
      <c r="IG794" s="20"/>
      <c r="IH794" s="20"/>
      <c r="II794" s="20"/>
      <c r="IJ794" s="20"/>
      <c r="IK794" s="20"/>
      <c r="IL794" s="20"/>
      <c r="IM794" s="20"/>
      <c r="IN794" s="20"/>
      <c r="IO794" s="20"/>
      <c r="IP794" s="20"/>
      <c r="IQ794" s="20"/>
      <c r="IR794" s="20"/>
      <c r="IS794" s="20"/>
      <c r="IT794" s="20"/>
      <c r="IU794" s="20"/>
    </row>
    <row r="795" spans="1:255" x14ac:dyDescent="0.2">
      <c r="A795" s="89"/>
      <c r="B795" s="103" t="s">
        <v>619</v>
      </c>
      <c r="C795" s="103" t="s">
        <v>744</v>
      </c>
      <c r="D795" s="29"/>
      <c r="E795" s="29"/>
      <c r="F795" s="29"/>
      <c r="G795" s="29"/>
      <c r="H795" s="29"/>
      <c r="I795" s="29"/>
      <c r="J795" s="29"/>
      <c r="K795" s="90"/>
    </row>
    <row r="796" spans="1:255" ht="13.5" thickBot="1" x14ac:dyDescent="0.25">
      <c r="A796" s="114"/>
      <c r="B796" s="115"/>
      <c r="C796" s="115" t="s">
        <v>621</v>
      </c>
      <c r="D796" s="115"/>
      <c r="E796" s="115"/>
      <c r="F796" s="115"/>
      <c r="G796" s="115"/>
      <c r="H796" s="194">
        <v>1945.35</v>
      </c>
      <c r="I796" s="195"/>
      <c r="J796" s="194">
        <v>11925</v>
      </c>
      <c r="K796" s="196"/>
      <c r="L796" s="102"/>
      <c r="M796" s="102"/>
      <c r="N796" s="102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  <c r="AW796" s="20"/>
      <c r="AX796" s="20"/>
      <c r="AY796" s="20"/>
      <c r="AZ796" s="20"/>
      <c r="BA796" s="20"/>
      <c r="BB796" s="20"/>
      <c r="BC796" s="20"/>
      <c r="BD796" s="20"/>
      <c r="BE796" s="20"/>
      <c r="BF796" s="20"/>
      <c r="BG796" s="20"/>
      <c r="BH796" s="20"/>
      <c r="BI796" s="20"/>
      <c r="BJ796" s="20"/>
      <c r="BK796" s="20"/>
      <c r="BL796" s="20"/>
      <c r="BM796" s="20"/>
      <c r="BN796" s="20"/>
      <c r="BO796" s="20"/>
      <c r="BP796" s="20"/>
      <c r="BQ796" s="20"/>
      <c r="BR796" s="20"/>
      <c r="BS796" s="20"/>
      <c r="BT796" s="20"/>
      <c r="BU796" s="20"/>
      <c r="BV796" s="20"/>
      <c r="BW796" s="20"/>
      <c r="BX796" s="20"/>
      <c r="BY796" s="20"/>
      <c r="BZ796" s="20"/>
      <c r="CA796" s="20"/>
      <c r="CB796" s="20"/>
      <c r="CC796" s="20"/>
      <c r="CD796" s="20"/>
      <c r="CE796" s="20"/>
      <c r="CF796" s="20"/>
      <c r="CG796" s="20"/>
      <c r="CH796" s="20"/>
      <c r="CI796" s="20"/>
      <c r="CJ796" s="20"/>
      <c r="CK796" s="20"/>
      <c r="CL796" s="20"/>
      <c r="CM796" s="20"/>
      <c r="CN796" s="20"/>
      <c r="CO796" s="20"/>
      <c r="CP796" s="20"/>
      <c r="CQ796" s="20"/>
      <c r="CR796" s="20"/>
      <c r="CS796" s="20"/>
      <c r="CT796" s="20"/>
      <c r="CU796" s="20"/>
      <c r="CV796" s="20"/>
      <c r="CW796" s="20"/>
      <c r="CX796" s="20"/>
      <c r="CY796" s="20"/>
      <c r="CZ796" s="20"/>
      <c r="DA796" s="20"/>
      <c r="DB796" s="20"/>
      <c r="DC796" s="20"/>
      <c r="DD796" s="20"/>
      <c r="DE796" s="20"/>
      <c r="DF796" s="20"/>
      <c r="DG796" s="20"/>
      <c r="DH796" s="20"/>
      <c r="DI796" s="20"/>
      <c r="DJ796" s="20"/>
      <c r="DK796" s="20"/>
      <c r="DL796" s="20"/>
      <c r="DM796" s="20"/>
      <c r="DN796" s="20"/>
      <c r="DO796" s="20"/>
      <c r="DP796" s="20"/>
      <c r="DQ796" s="20"/>
      <c r="DR796" s="20"/>
      <c r="DS796" s="20"/>
      <c r="DT796" s="20"/>
      <c r="DU796" s="20"/>
      <c r="DV796" s="20"/>
      <c r="DW796" s="20"/>
      <c r="DX796" s="20"/>
      <c r="DY796" s="20"/>
      <c r="DZ796" s="20"/>
      <c r="EA796" s="20"/>
      <c r="EB796" s="20"/>
      <c r="EC796" s="20"/>
      <c r="ED796" s="20"/>
      <c r="EE796" s="20"/>
      <c r="EF796" s="20"/>
      <c r="EG796" s="20"/>
      <c r="EH796" s="20"/>
      <c r="EI796" s="20"/>
      <c r="EJ796" s="20"/>
      <c r="EK796" s="20"/>
      <c r="EL796" s="20"/>
      <c r="EM796" s="20"/>
      <c r="EN796" s="20"/>
      <c r="EO796" s="20"/>
      <c r="EP796" s="20"/>
      <c r="EQ796" s="20"/>
      <c r="ER796" s="20"/>
      <c r="ES796" s="20"/>
      <c r="ET796" s="20"/>
      <c r="EU796" s="20"/>
      <c r="EV796" s="20"/>
      <c r="EW796" s="20"/>
      <c r="EX796" s="20"/>
      <c r="EY796" s="20"/>
      <c r="EZ796" s="20"/>
      <c r="FA796" s="20"/>
      <c r="FB796" s="20"/>
      <c r="FC796" s="20"/>
      <c r="FD796" s="20"/>
      <c r="FE796" s="20"/>
      <c r="FF796" s="20"/>
      <c r="FG796" s="20"/>
      <c r="FH796" s="20"/>
      <c r="FI796" s="20"/>
      <c r="FJ796" s="20"/>
      <c r="FK796" s="20"/>
      <c r="FL796" s="20"/>
      <c r="FM796" s="20"/>
      <c r="FN796" s="20"/>
      <c r="FO796" s="20"/>
      <c r="FP796" s="20"/>
      <c r="FQ796" s="20"/>
      <c r="FR796" s="20"/>
      <c r="FS796" s="20"/>
      <c r="FT796" s="20"/>
      <c r="FU796" s="20"/>
      <c r="FV796" s="20"/>
      <c r="FW796" s="20"/>
      <c r="FX796" s="20"/>
      <c r="FY796" s="20"/>
      <c r="FZ796" s="20"/>
      <c r="GA796" s="20"/>
      <c r="GB796" s="20"/>
      <c r="GC796" s="20"/>
      <c r="GD796" s="20"/>
      <c r="GE796" s="20"/>
      <c r="GF796" s="20"/>
      <c r="GG796" s="20"/>
      <c r="GH796" s="20"/>
      <c r="GI796" s="20"/>
      <c r="GJ796" s="20"/>
      <c r="GK796" s="20"/>
      <c r="GL796" s="20"/>
      <c r="GM796" s="20"/>
      <c r="GN796" s="20"/>
      <c r="GO796" s="20"/>
      <c r="GP796" s="20"/>
      <c r="GQ796" s="20"/>
      <c r="GR796" s="20"/>
      <c r="GS796" s="20"/>
      <c r="GT796" s="20"/>
      <c r="GU796" s="20"/>
      <c r="GV796" s="20"/>
      <c r="GW796" s="20"/>
      <c r="GX796" s="20"/>
      <c r="GY796" s="20"/>
      <c r="GZ796" s="20"/>
      <c r="HA796" s="20"/>
      <c r="HB796" s="20"/>
      <c r="HC796" s="20"/>
      <c r="HD796" s="20"/>
      <c r="HE796" s="20"/>
      <c r="HF796" s="20"/>
      <c r="HG796" s="20"/>
      <c r="HH796" s="20"/>
      <c r="HI796" s="20"/>
      <c r="HJ796" s="20"/>
      <c r="HK796" s="20"/>
      <c r="HL796" s="20"/>
      <c r="HM796" s="20"/>
      <c r="HN796" s="20"/>
      <c r="HO796" s="20"/>
      <c r="HP796" s="20"/>
      <c r="HQ796" s="20"/>
      <c r="HR796" s="20"/>
      <c r="HS796" s="20"/>
      <c r="HT796" s="20"/>
      <c r="HU796" s="20"/>
      <c r="HV796" s="20"/>
      <c r="HW796" s="20"/>
      <c r="HX796" s="20"/>
      <c r="HY796" s="20"/>
      <c r="HZ796" s="20"/>
      <c r="IA796" s="20"/>
      <c r="IB796" s="20"/>
      <c r="IC796" s="20"/>
      <c r="ID796" s="20"/>
      <c r="IE796" s="20"/>
      <c r="IF796" s="20"/>
      <c r="IG796" s="20"/>
      <c r="IH796" s="20"/>
      <c r="II796" s="20"/>
      <c r="IJ796" s="20"/>
      <c r="IK796" s="20"/>
      <c r="IL796" s="20"/>
      <c r="IM796" s="20"/>
      <c r="IN796" s="20"/>
      <c r="IO796" s="20"/>
      <c r="IP796" s="20"/>
      <c r="IQ796" s="20"/>
      <c r="IR796" s="20"/>
      <c r="IS796" s="20"/>
      <c r="IT796" s="20"/>
      <c r="IU796" s="20"/>
    </row>
    <row r="797" spans="1:255" x14ac:dyDescent="0.2">
      <c r="A797" s="113"/>
      <c r="B797" s="112"/>
      <c r="C797" s="112" t="s">
        <v>622</v>
      </c>
      <c r="D797" s="112"/>
      <c r="E797" s="112"/>
      <c r="F797" s="112"/>
      <c r="G797" s="112"/>
      <c r="H797" s="185">
        <v>2001.86</v>
      </c>
      <c r="I797" s="186"/>
      <c r="J797" s="185">
        <v>13525</v>
      </c>
      <c r="K797" s="187"/>
      <c r="O797" s="20"/>
      <c r="P797" s="20"/>
      <c r="Q797" s="20"/>
      <c r="R797" s="20">
        <v>2001.86</v>
      </c>
      <c r="S797" s="20">
        <v>13525</v>
      </c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  <c r="AW797" s="20"/>
      <c r="AX797" s="20"/>
      <c r="AY797" s="20"/>
      <c r="AZ797" s="20"/>
      <c r="BA797" s="20"/>
      <c r="BB797" s="20"/>
      <c r="BC797" s="20"/>
      <c r="BD797" s="20"/>
      <c r="BE797" s="20"/>
      <c r="BF797" s="20"/>
      <c r="BG797" s="20"/>
      <c r="BH797" s="20"/>
      <c r="BI797" s="20"/>
      <c r="BJ797" s="20"/>
      <c r="BK797" s="20"/>
      <c r="BL797" s="20"/>
      <c r="BM797" s="20"/>
      <c r="BN797" s="20"/>
      <c r="BO797" s="20"/>
      <c r="BP797" s="20"/>
      <c r="BQ797" s="20"/>
      <c r="BR797" s="20"/>
      <c r="BS797" s="20"/>
      <c r="BT797" s="20"/>
      <c r="BU797" s="20"/>
      <c r="BV797" s="20"/>
      <c r="BW797" s="20"/>
      <c r="BX797" s="20"/>
      <c r="BY797" s="20"/>
      <c r="BZ797" s="20"/>
      <c r="CA797" s="20"/>
      <c r="CB797" s="20"/>
      <c r="CC797" s="20"/>
      <c r="CD797" s="20"/>
      <c r="CE797" s="20"/>
      <c r="CF797" s="20"/>
      <c r="CG797" s="20"/>
      <c r="CH797" s="20"/>
      <c r="CI797" s="20"/>
      <c r="CJ797" s="20"/>
      <c r="CK797" s="20"/>
      <c r="CL797" s="20"/>
      <c r="CM797" s="20"/>
      <c r="CN797" s="20"/>
      <c r="CO797" s="20"/>
      <c r="CP797" s="20"/>
      <c r="CQ797" s="20"/>
      <c r="CR797" s="20"/>
      <c r="CS797" s="20"/>
      <c r="CT797" s="20"/>
      <c r="CU797" s="20"/>
      <c r="CV797" s="20"/>
      <c r="CW797" s="20"/>
      <c r="CX797" s="20"/>
      <c r="CY797" s="20"/>
      <c r="CZ797" s="20"/>
      <c r="DA797" s="20"/>
      <c r="DB797" s="20"/>
      <c r="DC797" s="20"/>
      <c r="DD797" s="20"/>
      <c r="DE797" s="20"/>
      <c r="DF797" s="20"/>
      <c r="DG797" s="20"/>
      <c r="DH797" s="20"/>
      <c r="DI797" s="20"/>
      <c r="DJ797" s="20"/>
      <c r="DK797" s="20"/>
      <c r="DL797" s="20"/>
      <c r="DM797" s="20"/>
      <c r="DN797" s="20"/>
      <c r="DO797" s="20"/>
      <c r="DP797" s="20"/>
      <c r="DQ797" s="20"/>
      <c r="DR797" s="20"/>
      <c r="DS797" s="20"/>
      <c r="DT797" s="20"/>
      <c r="DU797" s="20"/>
      <c r="DV797" s="20"/>
      <c r="DW797" s="20"/>
      <c r="DX797" s="20"/>
      <c r="DY797" s="20"/>
      <c r="DZ797" s="20"/>
      <c r="EA797" s="20"/>
      <c r="EB797" s="20"/>
      <c r="EC797" s="20"/>
      <c r="ED797" s="20"/>
      <c r="EE797" s="20"/>
      <c r="EF797" s="20"/>
      <c r="EG797" s="20"/>
      <c r="EH797" s="20"/>
      <c r="EI797" s="20"/>
      <c r="EJ797" s="20"/>
      <c r="EK797" s="20"/>
      <c r="EL797" s="20"/>
      <c r="EM797" s="20"/>
      <c r="EN797" s="20"/>
      <c r="EO797" s="20"/>
      <c r="EP797" s="20"/>
      <c r="EQ797" s="20"/>
      <c r="ER797" s="20"/>
      <c r="ES797" s="20"/>
      <c r="ET797" s="20"/>
      <c r="EU797" s="20"/>
      <c r="EV797" s="20"/>
      <c r="EW797" s="20"/>
      <c r="EX797" s="20"/>
      <c r="EY797" s="20"/>
      <c r="EZ797" s="20"/>
      <c r="FA797" s="20"/>
      <c r="FB797" s="20"/>
      <c r="FC797" s="20"/>
      <c r="FD797" s="20"/>
      <c r="FE797" s="20"/>
      <c r="FF797" s="20"/>
      <c r="FG797" s="20"/>
      <c r="FH797" s="20"/>
      <c r="FI797" s="20"/>
      <c r="FJ797" s="20"/>
      <c r="FK797" s="20"/>
      <c r="FL797" s="20"/>
      <c r="FM797" s="20"/>
      <c r="FN797" s="20"/>
      <c r="FO797" s="20"/>
      <c r="FP797" s="20"/>
      <c r="FQ797" s="20"/>
      <c r="FR797" s="20"/>
      <c r="FS797" s="20"/>
      <c r="FT797" s="20"/>
      <c r="FU797" s="20"/>
      <c r="FV797" s="20"/>
      <c r="FW797" s="20"/>
      <c r="FX797" s="20"/>
      <c r="FY797" s="20"/>
      <c r="FZ797" s="20"/>
      <c r="GA797" s="20"/>
      <c r="GB797" s="20"/>
      <c r="GC797" s="20"/>
      <c r="GD797" s="20"/>
      <c r="GE797" s="20"/>
      <c r="GF797" s="20"/>
      <c r="GG797" s="20"/>
      <c r="GH797" s="20"/>
      <c r="GI797" s="20"/>
      <c r="GJ797" s="20"/>
      <c r="GK797" s="20"/>
      <c r="GL797" s="20"/>
      <c r="GM797" s="20"/>
      <c r="GN797" s="20"/>
      <c r="GO797" s="20"/>
      <c r="GP797" s="20"/>
      <c r="GQ797" s="20"/>
      <c r="GR797" s="20"/>
      <c r="GS797" s="20"/>
      <c r="GT797" s="20"/>
      <c r="GU797" s="20"/>
      <c r="GV797" s="20"/>
      <c r="GW797" s="20"/>
      <c r="GX797" s="20"/>
      <c r="GY797" s="20"/>
      <c r="GZ797" s="20"/>
      <c r="HA797" s="20">
        <v>2001.86</v>
      </c>
      <c r="HB797" s="20"/>
      <c r="HC797" s="20"/>
      <c r="HD797" s="20"/>
      <c r="HE797" s="20"/>
      <c r="HF797" s="20"/>
      <c r="HG797" s="20"/>
      <c r="HH797" s="20"/>
      <c r="HI797" s="20"/>
      <c r="HJ797" s="20"/>
      <c r="HK797" s="20"/>
      <c r="HL797" s="20"/>
      <c r="HM797" s="20"/>
      <c r="HN797" s="20"/>
      <c r="HO797" s="20"/>
      <c r="HP797" s="20"/>
      <c r="HQ797" s="20"/>
      <c r="HR797" s="20"/>
      <c r="HS797" s="20"/>
      <c r="HT797" s="20"/>
      <c r="HU797" s="20"/>
      <c r="HV797" s="20"/>
      <c r="HW797" s="20"/>
      <c r="HX797" s="20"/>
      <c r="HY797" s="20"/>
      <c r="HZ797" s="20"/>
      <c r="IA797" s="20"/>
      <c r="IB797" s="20"/>
      <c r="IC797" s="20"/>
      <c r="ID797" s="20"/>
      <c r="IE797" s="20"/>
      <c r="IF797" s="20"/>
      <c r="IG797" s="20"/>
      <c r="IH797" s="20"/>
      <c r="II797" s="20"/>
      <c r="IJ797" s="20"/>
      <c r="IK797" s="20"/>
      <c r="IL797" s="20"/>
      <c r="IM797" s="20"/>
      <c r="IN797" s="20"/>
      <c r="IO797" s="20"/>
      <c r="IP797" s="20"/>
      <c r="IQ797" s="20"/>
      <c r="IR797" s="20"/>
      <c r="IS797" s="20"/>
      <c r="IT797" s="20"/>
      <c r="IU797" s="20"/>
    </row>
    <row r="798" spans="1:255" x14ac:dyDescent="0.2">
      <c r="A798" s="70"/>
      <c r="B798" s="69"/>
      <c r="C798" s="69"/>
      <c r="D798" s="69"/>
      <c r="E798" s="69"/>
      <c r="F798" s="69"/>
      <c r="G798" s="69"/>
      <c r="H798" s="188"/>
      <c r="I798" s="189"/>
      <c r="J798" s="188"/>
      <c r="K798" s="190"/>
    </row>
    <row r="799" spans="1:255" ht="35.25" x14ac:dyDescent="0.2">
      <c r="A799" s="116">
        <v>34</v>
      </c>
      <c r="B799" s="123" t="s">
        <v>325</v>
      </c>
      <c r="C799" s="117" t="s">
        <v>745</v>
      </c>
      <c r="D799" s="118" t="s">
        <v>23</v>
      </c>
      <c r="E799" s="119">
        <v>1</v>
      </c>
      <c r="F799" s="120">
        <v>131.06</v>
      </c>
      <c r="G799" s="124" t="s">
        <v>6</v>
      </c>
      <c r="H799" s="120"/>
      <c r="I799" s="121">
        <v>290.33</v>
      </c>
      <c r="J799" s="97"/>
      <c r="K799" s="122">
        <v>9428</v>
      </c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  <c r="AW799" s="20"/>
      <c r="AX799" s="20"/>
      <c r="AY799" s="20"/>
      <c r="AZ799" s="20"/>
      <c r="BA799" s="20"/>
      <c r="BB799" s="20"/>
      <c r="BC799" s="20"/>
      <c r="BD799" s="20"/>
      <c r="BE799" s="20"/>
      <c r="BF799" s="20"/>
      <c r="BG799" s="20"/>
      <c r="BH799" s="20"/>
      <c r="BI799" s="20"/>
      <c r="BJ799" s="20"/>
      <c r="BK799" s="20"/>
      <c r="BL799" s="20"/>
      <c r="BM799" s="20"/>
      <c r="BN799" s="20"/>
      <c r="BO799" s="20"/>
      <c r="BP799" s="20"/>
      <c r="BQ799" s="20"/>
      <c r="BR799" s="20"/>
      <c r="BS799" s="20"/>
      <c r="BT799" s="20"/>
      <c r="BU799" s="20"/>
      <c r="BV799" s="20"/>
      <c r="BW799" s="20"/>
      <c r="BX799" s="20"/>
      <c r="BY799" s="20"/>
      <c r="BZ799" s="20"/>
      <c r="CA799" s="20"/>
      <c r="CB799" s="20"/>
      <c r="CC799" s="20"/>
      <c r="CD799" s="20"/>
      <c r="CE799" s="20"/>
      <c r="CF799" s="20"/>
      <c r="CG799" s="20"/>
      <c r="CH799" s="20"/>
      <c r="CI799" s="20"/>
      <c r="CJ799" s="20"/>
      <c r="CK799" s="20"/>
      <c r="CL799" s="20"/>
      <c r="CM799" s="20"/>
      <c r="CN799" s="20"/>
      <c r="CO799" s="20"/>
      <c r="CP799" s="20"/>
      <c r="CQ799" s="20"/>
      <c r="CR799" s="20"/>
      <c r="CS799" s="20"/>
      <c r="CT799" s="20"/>
      <c r="CU799" s="20"/>
      <c r="CV799" s="20"/>
      <c r="CW799" s="20"/>
      <c r="CX799" s="20"/>
      <c r="CY799" s="20"/>
      <c r="CZ799" s="20"/>
      <c r="DA799" s="20"/>
      <c r="DB799" s="20"/>
      <c r="DC799" s="20"/>
      <c r="DD799" s="20"/>
      <c r="DE799" s="20"/>
      <c r="DF799" s="20"/>
      <c r="DG799" s="20"/>
      <c r="DH799" s="20"/>
      <c r="DI799" s="20"/>
      <c r="DJ799" s="20"/>
      <c r="DK799" s="20"/>
      <c r="DL799" s="20"/>
      <c r="DM799" s="20"/>
      <c r="DN799" s="20"/>
      <c r="DO799" s="20"/>
      <c r="DP799" s="20"/>
      <c r="DQ799" s="20"/>
      <c r="DR799" s="20"/>
      <c r="DS799" s="20"/>
      <c r="DT799" s="20"/>
      <c r="DU799" s="20"/>
      <c r="DV799" s="20"/>
      <c r="DW799" s="20"/>
      <c r="DX799" s="20"/>
      <c r="DY799" s="20"/>
      <c r="DZ799" s="20"/>
      <c r="EA799" s="20"/>
      <c r="EB799" s="20"/>
      <c r="EC799" s="20"/>
      <c r="ED799" s="20"/>
      <c r="EE799" s="20"/>
      <c r="EF799" s="20"/>
      <c r="EG799" s="20"/>
      <c r="EH799" s="20"/>
      <c r="EI799" s="20"/>
      <c r="EJ799" s="20"/>
      <c r="EK799" s="20"/>
      <c r="EL799" s="20"/>
      <c r="EM799" s="20"/>
      <c r="EN799" s="20"/>
      <c r="EO799" s="20"/>
      <c r="EP799" s="20"/>
      <c r="EQ799" s="20"/>
      <c r="ER799" s="20"/>
      <c r="ES799" s="20"/>
      <c r="ET799" s="20"/>
      <c r="EU799" s="20"/>
      <c r="EV799" s="20"/>
      <c r="EW799" s="20"/>
      <c r="EX799" s="20"/>
      <c r="EY799" s="20"/>
      <c r="EZ799" s="20"/>
      <c r="FA799" s="20"/>
      <c r="FB799" s="20"/>
      <c r="FC799" s="20"/>
      <c r="FD799" s="20"/>
      <c r="FE799" s="20"/>
      <c r="FF799" s="20"/>
      <c r="FG799" s="20"/>
      <c r="FH799" s="20"/>
      <c r="FI799" s="20"/>
      <c r="FJ799" s="20"/>
      <c r="FK799" s="20"/>
      <c r="FL799" s="20"/>
      <c r="FM799" s="20"/>
      <c r="FN799" s="20"/>
      <c r="FO799" s="20"/>
      <c r="FP799" s="20"/>
      <c r="FQ799" s="20"/>
      <c r="FR799" s="20"/>
      <c r="FS799" s="20"/>
      <c r="FT799" s="20"/>
      <c r="FU799" s="20"/>
      <c r="FV799" s="20"/>
      <c r="FW799" s="20"/>
      <c r="FX799" s="20"/>
      <c r="FY799" s="20"/>
      <c r="FZ799" s="20"/>
      <c r="GA799" s="20"/>
      <c r="GB799" s="20"/>
      <c r="GC799" s="20"/>
      <c r="GD799" s="20"/>
      <c r="GE799" s="20"/>
      <c r="GF799" s="20"/>
      <c r="GG799" s="20"/>
      <c r="GH799" s="20"/>
      <c r="GI799" s="20"/>
      <c r="GJ799" s="20"/>
      <c r="GK799" s="20"/>
      <c r="GL799" s="20"/>
      <c r="GM799" s="20"/>
      <c r="GN799" s="20"/>
      <c r="GO799" s="20"/>
      <c r="GP799" s="20"/>
      <c r="GQ799" s="20"/>
      <c r="GR799" s="20"/>
      <c r="GS799" s="20"/>
      <c r="GT799" s="20"/>
      <c r="GU799" s="20"/>
      <c r="GV799" s="20"/>
      <c r="GW799" s="20"/>
      <c r="GX799" s="20"/>
      <c r="GY799" s="20"/>
      <c r="GZ799" s="20"/>
      <c r="HA799" s="20"/>
      <c r="HB799" s="20"/>
      <c r="HC799" s="20"/>
      <c r="HD799" s="20"/>
      <c r="HE799" s="20"/>
      <c r="HF799" s="20"/>
      <c r="HG799" s="20"/>
      <c r="HH799" s="20"/>
      <c r="HI799" s="20"/>
      <c r="HJ799" s="20"/>
      <c r="HK799" s="20"/>
      <c r="HL799" s="20"/>
      <c r="HM799" s="20"/>
      <c r="HN799" s="20"/>
      <c r="HO799" s="20"/>
      <c r="HP799" s="20"/>
      <c r="HQ799" s="20"/>
      <c r="HR799" s="20"/>
      <c r="HS799" s="20"/>
      <c r="HT799" s="20"/>
      <c r="HU799" s="20"/>
      <c r="HV799" s="20"/>
      <c r="HW799" s="20"/>
      <c r="HX799" s="20"/>
      <c r="HY799" s="20"/>
      <c r="HZ799" s="20"/>
      <c r="IA799" s="20"/>
      <c r="IB799" s="20"/>
      <c r="IC799" s="20"/>
      <c r="ID799" s="20"/>
      <c r="IE799" s="20"/>
      <c r="IF799" s="20"/>
      <c r="IG799" s="20"/>
      <c r="IH799" s="20"/>
      <c r="II799" s="20"/>
      <c r="IJ799" s="20"/>
      <c r="IK799" s="20"/>
      <c r="IL799" s="20"/>
      <c r="IM799" s="20"/>
      <c r="IN799" s="20"/>
      <c r="IO799" s="20"/>
      <c r="IP799" s="20"/>
      <c r="IQ799" s="20"/>
      <c r="IR799" s="20"/>
      <c r="IS799" s="20"/>
      <c r="IT799" s="20"/>
      <c r="IU799" s="20"/>
    </row>
    <row r="800" spans="1:255" x14ac:dyDescent="0.2">
      <c r="A800" s="60"/>
      <c r="B800" s="61"/>
      <c r="C800" s="61" t="s">
        <v>609</v>
      </c>
      <c r="D800" s="62"/>
      <c r="E800" s="63"/>
      <c r="F800" s="64">
        <v>89.66</v>
      </c>
      <c r="G800" s="65" t="s">
        <v>78</v>
      </c>
      <c r="H800" s="64">
        <v>94.14</v>
      </c>
      <c r="I800" s="64">
        <v>94.14</v>
      </c>
      <c r="J800" s="66">
        <v>33.39</v>
      </c>
      <c r="K800" s="67">
        <v>3143</v>
      </c>
      <c r="O800" s="20"/>
      <c r="P800" s="20"/>
      <c r="Q800" s="20"/>
      <c r="R800" s="20"/>
      <c r="S800" s="20"/>
      <c r="T800" s="20">
        <v>94.14</v>
      </c>
      <c r="U800" s="20">
        <v>3143</v>
      </c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  <c r="AW800" s="20"/>
      <c r="AX800" s="20"/>
      <c r="AY800" s="20"/>
      <c r="AZ800" s="20"/>
      <c r="BA800" s="20"/>
      <c r="BB800" s="20"/>
      <c r="BC800" s="20"/>
      <c r="BD800" s="20"/>
      <c r="BE800" s="20"/>
      <c r="BF800" s="20"/>
      <c r="BG800" s="20"/>
      <c r="BH800" s="20"/>
      <c r="BI800" s="20"/>
      <c r="BJ800" s="20"/>
      <c r="BK800" s="20"/>
      <c r="BL800" s="20"/>
      <c r="BM800" s="20"/>
      <c r="BN800" s="20"/>
      <c r="BO800" s="20"/>
      <c r="BP800" s="20"/>
      <c r="BQ800" s="20"/>
      <c r="BR800" s="20"/>
      <c r="BS800" s="20"/>
      <c r="BT800" s="20"/>
      <c r="BU800" s="20"/>
      <c r="BV800" s="20"/>
      <c r="BW800" s="20"/>
      <c r="BX800" s="20"/>
      <c r="BY800" s="20"/>
      <c r="BZ800" s="20"/>
      <c r="CA800" s="20"/>
      <c r="CB800" s="20"/>
      <c r="CC800" s="20"/>
      <c r="CD800" s="20"/>
      <c r="CE800" s="20"/>
      <c r="CF800" s="20"/>
      <c r="CG800" s="20"/>
      <c r="CH800" s="20"/>
      <c r="CI800" s="20"/>
      <c r="CJ800" s="20"/>
      <c r="CK800" s="20"/>
      <c r="CL800" s="20"/>
      <c r="CM800" s="20"/>
      <c r="CN800" s="20"/>
      <c r="CO800" s="20"/>
      <c r="CP800" s="20"/>
      <c r="CQ800" s="20"/>
      <c r="CR800" s="20"/>
      <c r="CS800" s="20"/>
      <c r="CT800" s="20"/>
      <c r="CU800" s="20"/>
      <c r="CV800" s="20">
        <v>1</v>
      </c>
      <c r="CW800" s="20"/>
      <c r="CX800" s="20"/>
      <c r="CY800" s="20"/>
      <c r="CZ800" s="20"/>
      <c r="DA800" s="20"/>
      <c r="DB800" s="20"/>
      <c r="DC800" s="20"/>
      <c r="DD800" s="20"/>
      <c r="DE800" s="20"/>
      <c r="DF800" s="20"/>
      <c r="DG800" s="20">
        <v>3143</v>
      </c>
      <c r="DH800" s="20">
        <v>1</v>
      </c>
      <c r="DI800" s="20"/>
      <c r="DJ800" s="20"/>
      <c r="DK800" s="20"/>
      <c r="DL800" s="20"/>
      <c r="DM800" s="20"/>
      <c r="DN800" s="20"/>
      <c r="DO800" s="20"/>
      <c r="DP800" s="20"/>
      <c r="DQ800" s="20">
        <v>94.14</v>
      </c>
      <c r="DR800" s="20"/>
      <c r="DS800" s="20">
        <v>3143</v>
      </c>
      <c r="DT800" s="20"/>
      <c r="DU800" s="20"/>
      <c r="DV800" s="20"/>
      <c r="DW800" s="20"/>
      <c r="DX800" s="20"/>
      <c r="DY800" s="20"/>
      <c r="DZ800" s="20"/>
      <c r="EA800" s="20"/>
      <c r="EB800" s="20"/>
      <c r="EC800" s="20"/>
      <c r="ED800" s="20"/>
      <c r="EE800" s="20"/>
      <c r="EF800" s="20"/>
      <c r="EG800" s="20"/>
      <c r="EH800" s="20"/>
      <c r="EI800" s="20"/>
      <c r="EJ800" s="20"/>
      <c r="EK800" s="20"/>
      <c r="EL800" s="20"/>
      <c r="EM800" s="20"/>
      <c r="EN800" s="20"/>
      <c r="EO800" s="20"/>
      <c r="EP800" s="20"/>
      <c r="EQ800" s="20"/>
      <c r="ER800" s="20"/>
      <c r="ES800" s="20"/>
      <c r="ET800" s="20"/>
      <c r="EU800" s="20"/>
      <c r="EV800" s="20"/>
      <c r="EW800" s="20"/>
      <c r="EX800" s="20"/>
      <c r="EY800" s="20"/>
      <c r="EZ800" s="20"/>
      <c r="FA800" s="20"/>
      <c r="FB800" s="20"/>
      <c r="FC800" s="20"/>
      <c r="FD800" s="20"/>
      <c r="FE800" s="20"/>
      <c r="FF800" s="20"/>
      <c r="FG800" s="20"/>
      <c r="FH800" s="20"/>
      <c r="FI800" s="20"/>
      <c r="FJ800" s="20"/>
      <c r="FK800" s="20"/>
      <c r="FL800" s="20"/>
      <c r="FM800" s="20"/>
      <c r="FN800" s="20"/>
      <c r="FO800" s="20"/>
      <c r="FP800" s="20"/>
      <c r="FQ800" s="20"/>
      <c r="FR800" s="20"/>
      <c r="FS800" s="20"/>
      <c r="FT800" s="20"/>
      <c r="FU800" s="20"/>
      <c r="FV800" s="20"/>
      <c r="FW800" s="20"/>
      <c r="FX800" s="20"/>
      <c r="FY800" s="20"/>
      <c r="FZ800" s="20"/>
      <c r="GA800" s="20"/>
      <c r="GB800" s="20"/>
      <c r="GC800" s="20"/>
      <c r="GD800" s="20"/>
      <c r="GE800" s="20"/>
      <c r="GF800" s="20"/>
      <c r="GG800" s="20"/>
      <c r="GH800" s="20"/>
      <c r="GI800" s="20"/>
      <c r="GJ800" s="20">
        <v>94.14</v>
      </c>
      <c r="GK800" s="20">
        <v>94.14</v>
      </c>
      <c r="GL800" s="20"/>
      <c r="GM800" s="20"/>
      <c r="GN800" s="20"/>
      <c r="GO800" s="20"/>
      <c r="GP800" s="20"/>
      <c r="GQ800" s="20"/>
      <c r="GR800" s="20"/>
      <c r="GS800" s="20"/>
      <c r="GT800" s="20"/>
      <c r="GU800" s="20"/>
      <c r="GV800" s="20"/>
      <c r="GW800" s="20"/>
      <c r="GX800" s="20"/>
      <c r="GY800" s="20"/>
      <c r="GZ800" s="20"/>
      <c r="HA800" s="20"/>
      <c r="HB800" s="20">
        <v>94.14</v>
      </c>
      <c r="HC800" s="20"/>
      <c r="HD800" s="20"/>
      <c r="HE800" s="20"/>
      <c r="HF800" s="20">
        <v>94.14</v>
      </c>
      <c r="HG800" s="20"/>
      <c r="HH800" s="20"/>
      <c r="HI800" s="20"/>
      <c r="HJ800" s="20"/>
      <c r="HK800" s="20"/>
      <c r="HL800" s="20">
        <v>94.14</v>
      </c>
      <c r="HM800" s="20"/>
      <c r="HN800" s="20">
        <v>94.14</v>
      </c>
      <c r="HO800" s="20"/>
      <c r="HP800" s="20"/>
      <c r="HQ800" s="20"/>
      <c r="HR800" s="20"/>
      <c r="HS800" s="20"/>
      <c r="HT800" s="20"/>
      <c r="HU800" s="20"/>
      <c r="HV800" s="20"/>
      <c r="HW800" s="20"/>
      <c r="HX800" s="20">
        <v>94.14</v>
      </c>
      <c r="HY800" s="20"/>
      <c r="HZ800" s="20"/>
      <c r="IA800" s="20"/>
      <c r="IB800" s="20"/>
      <c r="IC800" s="20"/>
      <c r="ID800" s="20"/>
      <c r="IE800" s="20"/>
      <c r="IF800" s="20"/>
      <c r="IG800" s="20"/>
      <c r="IH800" s="20"/>
      <c r="II800" s="20"/>
      <c r="IJ800" s="20"/>
      <c r="IK800" s="20"/>
      <c r="IL800" s="20"/>
      <c r="IM800" s="20"/>
      <c r="IN800" s="20"/>
      <c r="IO800" s="20"/>
      <c r="IP800" s="20"/>
      <c r="IQ800" s="20"/>
      <c r="IR800" s="20"/>
      <c r="IS800" s="20"/>
      <c r="IT800" s="20"/>
      <c r="IU800" s="20"/>
    </row>
    <row r="801" spans="1:255" x14ac:dyDescent="0.2">
      <c r="A801" s="71"/>
      <c r="B801" s="72"/>
      <c r="C801" s="72" t="s">
        <v>610</v>
      </c>
      <c r="D801" s="73"/>
      <c r="E801" s="74"/>
      <c r="F801" s="75">
        <v>12.61</v>
      </c>
      <c r="G801" s="76" t="s">
        <v>78</v>
      </c>
      <c r="H801" s="75">
        <v>13.24</v>
      </c>
      <c r="I801" s="75">
        <v>13.24</v>
      </c>
      <c r="J801" s="77">
        <v>13.26</v>
      </c>
      <c r="K801" s="78">
        <v>176</v>
      </c>
      <c r="O801" s="20"/>
      <c r="P801" s="20"/>
      <c r="Q801" s="20"/>
      <c r="R801" s="20"/>
      <c r="S801" s="20"/>
      <c r="T801" s="20">
        <v>13.24</v>
      </c>
      <c r="U801" s="20">
        <v>176</v>
      </c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  <c r="AW801" s="20"/>
      <c r="AX801" s="20"/>
      <c r="AY801" s="20"/>
      <c r="AZ801" s="20"/>
      <c r="BA801" s="20"/>
      <c r="BB801" s="20"/>
      <c r="BC801" s="20"/>
      <c r="BD801" s="20"/>
      <c r="BE801" s="20"/>
      <c r="BF801" s="20"/>
      <c r="BG801" s="20"/>
      <c r="BH801" s="20"/>
      <c r="BI801" s="20"/>
      <c r="BJ801" s="20"/>
      <c r="BK801" s="20"/>
      <c r="BL801" s="20"/>
      <c r="BM801" s="20"/>
      <c r="BN801" s="20"/>
      <c r="BO801" s="20"/>
      <c r="BP801" s="20"/>
      <c r="BQ801" s="20"/>
      <c r="BR801" s="20"/>
      <c r="BS801" s="20"/>
      <c r="BT801" s="20"/>
      <c r="BU801" s="20"/>
      <c r="BV801" s="20"/>
      <c r="BW801" s="20"/>
      <c r="BX801" s="20"/>
      <c r="BY801" s="20"/>
      <c r="BZ801" s="20"/>
      <c r="CA801" s="20"/>
      <c r="CB801" s="20"/>
      <c r="CC801" s="20"/>
      <c r="CD801" s="20"/>
      <c r="CE801" s="20"/>
      <c r="CF801" s="20"/>
      <c r="CG801" s="20"/>
      <c r="CH801" s="20"/>
      <c r="CI801" s="20"/>
      <c r="CJ801" s="20"/>
      <c r="CK801" s="20"/>
      <c r="CL801" s="20"/>
      <c r="CM801" s="20"/>
      <c r="CN801" s="20"/>
      <c r="CO801" s="20"/>
      <c r="CP801" s="20"/>
      <c r="CQ801" s="20"/>
      <c r="CR801" s="20"/>
      <c r="CS801" s="20"/>
      <c r="CT801" s="20"/>
      <c r="CU801" s="20"/>
      <c r="CV801" s="20">
        <v>1</v>
      </c>
      <c r="CW801" s="20"/>
      <c r="CX801" s="20"/>
      <c r="CY801" s="20"/>
      <c r="CZ801" s="20"/>
      <c r="DA801" s="20"/>
      <c r="DB801" s="20"/>
      <c r="DC801" s="20"/>
      <c r="DD801" s="20"/>
      <c r="DE801" s="20"/>
      <c r="DF801" s="20"/>
      <c r="DG801" s="20"/>
      <c r="DH801" s="20"/>
      <c r="DI801" s="20"/>
      <c r="DJ801" s="20"/>
      <c r="DK801" s="20"/>
      <c r="DL801" s="20"/>
      <c r="DM801" s="20"/>
      <c r="DN801" s="20"/>
      <c r="DO801" s="20"/>
      <c r="DP801" s="20"/>
      <c r="DQ801" s="20">
        <v>13.24</v>
      </c>
      <c r="DR801" s="20"/>
      <c r="DS801" s="20">
        <v>176</v>
      </c>
      <c r="DT801" s="20"/>
      <c r="DU801" s="20"/>
      <c r="DV801" s="20"/>
      <c r="DW801" s="20"/>
      <c r="DX801" s="20"/>
      <c r="DY801" s="20"/>
      <c r="DZ801" s="20"/>
      <c r="EA801" s="20"/>
      <c r="EB801" s="20"/>
      <c r="EC801" s="20"/>
      <c r="ED801" s="20"/>
      <c r="EE801" s="20"/>
      <c r="EF801" s="20"/>
      <c r="EG801" s="20"/>
      <c r="EH801" s="20"/>
      <c r="EI801" s="20"/>
      <c r="EJ801" s="20"/>
      <c r="EK801" s="20"/>
      <c r="EL801" s="20"/>
      <c r="EM801" s="20"/>
      <c r="EN801" s="20"/>
      <c r="EO801" s="20"/>
      <c r="EP801" s="20"/>
      <c r="EQ801" s="20"/>
      <c r="ER801" s="20"/>
      <c r="ES801" s="20"/>
      <c r="ET801" s="20"/>
      <c r="EU801" s="20"/>
      <c r="EV801" s="20"/>
      <c r="EW801" s="20"/>
      <c r="EX801" s="20"/>
      <c r="EY801" s="20"/>
      <c r="EZ801" s="20"/>
      <c r="FA801" s="20"/>
      <c r="FB801" s="20"/>
      <c r="FC801" s="20"/>
      <c r="FD801" s="20"/>
      <c r="FE801" s="20"/>
      <c r="FF801" s="20"/>
      <c r="FG801" s="20"/>
      <c r="FH801" s="20"/>
      <c r="FI801" s="20"/>
      <c r="FJ801" s="20"/>
      <c r="FK801" s="20"/>
      <c r="FL801" s="20"/>
      <c r="FM801" s="20"/>
      <c r="FN801" s="20"/>
      <c r="FO801" s="20"/>
      <c r="FP801" s="20"/>
      <c r="FQ801" s="20"/>
      <c r="FR801" s="20"/>
      <c r="FS801" s="20"/>
      <c r="FT801" s="20"/>
      <c r="FU801" s="20"/>
      <c r="FV801" s="20"/>
      <c r="FW801" s="20"/>
      <c r="FX801" s="20"/>
      <c r="FY801" s="20"/>
      <c r="FZ801" s="20"/>
      <c r="GA801" s="20"/>
      <c r="GB801" s="20"/>
      <c r="GC801" s="20"/>
      <c r="GD801" s="20"/>
      <c r="GE801" s="20"/>
      <c r="GF801" s="20"/>
      <c r="GG801" s="20"/>
      <c r="GH801" s="20"/>
      <c r="GI801" s="20"/>
      <c r="GJ801" s="20">
        <v>13.24</v>
      </c>
      <c r="GK801" s="20"/>
      <c r="GL801" s="20">
        <v>13.24</v>
      </c>
      <c r="GM801" s="20"/>
      <c r="GN801" s="20"/>
      <c r="GO801" s="20"/>
      <c r="GP801" s="20"/>
      <c r="GQ801" s="20"/>
      <c r="GR801" s="20"/>
      <c r="GS801" s="20"/>
      <c r="GT801" s="20"/>
      <c r="GU801" s="20"/>
      <c r="GV801" s="20"/>
      <c r="GW801" s="20"/>
      <c r="GX801" s="20"/>
      <c r="GY801" s="20"/>
      <c r="GZ801" s="20"/>
      <c r="HA801" s="20"/>
      <c r="HB801" s="20">
        <v>13.24</v>
      </c>
      <c r="HC801" s="20"/>
      <c r="HD801" s="20"/>
      <c r="HE801" s="20"/>
      <c r="HF801" s="20">
        <v>13.24</v>
      </c>
      <c r="HG801" s="20"/>
      <c r="HH801" s="20"/>
      <c r="HI801" s="20"/>
      <c r="HJ801" s="20"/>
      <c r="HK801" s="20"/>
      <c r="HL801" s="20">
        <v>13.24</v>
      </c>
      <c r="HM801" s="20"/>
      <c r="HN801" s="20">
        <v>13.24</v>
      </c>
      <c r="HO801" s="20"/>
      <c r="HP801" s="20"/>
      <c r="HQ801" s="20"/>
      <c r="HR801" s="20"/>
      <c r="HS801" s="20"/>
      <c r="HT801" s="20"/>
      <c r="HU801" s="20"/>
      <c r="HV801" s="20"/>
      <c r="HW801" s="20"/>
      <c r="HX801" s="20"/>
      <c r="HY801" s="20"/>
      <c r="HZ801" s="20"/>
      <c r="IA801" s="20"/>
      <c r="IB801" s="20"/>
      <c r="IC801" s="20"/>
      <c r="ID801" s="20"/>
      <c r="IE801" s="20"/>
      <c r="IF801" s="20"/>
      <c r="IG801" s="20"/>
      <c r="IH801" s="20"/>
      <c r="II801" s="20"/>
      <c r="IJ801" s="20"/>
      <c r="IK801" s="20"/>
      <c r="IL801" s="20"/>
      <c r="IM801" s="20"/>
      <c r="IN801" s="20"/>
      <c r="IO801" s="20"/>
      <c r="IP801" s="20"/>
      <c r="IQ801" s="20"/>
      <c r="IR801" s="20"/>
      <c r="IS801" s="20"/>
      <c r="IT801" s="20"/>
      <c r="IU801" s="20"/>
    </row>
    <row r="802" spans="1:255" x14ac:dyDescent="0.2">
      <c r="A802" s="71"/>
      <c r="B802" s="72"/>
      <c r="C802" s="72" t="s">
        <v>611</v>
      </c>
      <c r="D802" s="73"/>
      <c r="E802" s="74"/>
      <c r="F802" s="75">
        <v>0.62</v>
      </c>
      <c r="G802" s="76" t="s">
        <v>78</v>
      </c>
      <c r="H802" s="75">
        <v>0.65</v>
      </c>
      <c r="I802" s="75">
        <v>0.65</v>
      </c>
      <c r="J802" s="77">
        <v>33.39</v>
      </c>
      <c r="K802" s="78">
        <v>22</v>
      </c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  <c r="AW802" s="20"/>
      <c r="AX802" s="20"/>
      <c r="AY802" s="20"/>
      <c r="AZ802" s="20"/>
      <c r="BA802" s="20"/>
      <c r="BB802" s="20"/>
      <c r="BC802" s="20"/>
      <c r="BD802" s="20"/>
      <c r="BE802" s="20"/>
      <c r="BF802" s="20"/>
      <c r="BG802" s="20"/>
      <c r="BH802" s="20"/>
      <c r="BI802" s="20"/>
      <c r="BJ802" s="20"/>
      <c r="BK802" s="20"/>
      <c r="BL802" s="20"/>
      <c r="BM802" s="20"/>
      <c r="BN802" s="20"/>
      <c r="BO802" s="20"/>
      <c r="BP802" s="20"/>
      <c r="BQ802" s="20"/>
      <c r="BR802" s="20"/>
      <c r="BS802" s="20"/>
      <c r="BT802" s="20"/>
      <c r="BU802" s="20"/>
      <c r="BV802" s="20"/>
      <c r="BW802" s="20"/>
      <c r="BX802" s="20"/>
      <c r="BY802" s="20"/>
      <c r="BZ802" s="20"/>
      <c r="CA802" s="20"/>
      <c r="CB802" s="20"/>
      <c r="CC802" s="20"/>
      <c r="CD802" s="20"/>
      <c r="CE802" s="20"/>
      <c r="CF802" s="20"/>
      <c r="CG802" s="20"/>
      <c r="CH802" s="20"/>
      <c r="CI802" s="20"/>
      <c r="CJ802" s="20"/>
      <c r="CK802" s="20"/>
      <c r="CL802" s="20"/>
      <c r="CM802" s="20"/>
      <c r="CN802" s="20"/>
      <c r="CO802" s="20"/>
      <c r="CP802" s="20"/>
      <c r="CQ802" s="20"/>
      <c r="CR802" s="20"/>
      <c r="CS802" s="20"/>
      <c r="CT802" s="20"/>
      <c r="CU802" s="20"/>
      <c r="CV802" s="20"/>
      <c r="CW802" s="20"/>
      <c r="CX802" s="20"/>
      <c r="CY802" s="20"/>
      <c r="CZ802" s="20"/>
      <c r="DA802" s="20"/>
      <c r="DB802" s="20"/>
      <c r="DC802" s="20"/>
      <c r="DD802" s="20"/>
      <c r="DE802" s="20"/>
      <c r="DF802" s="20"/>
      <c r="DG802" s="20"/>
      <c r="DH802" s="20"/>
      <c r="DI802" s="20"/>
      <c r="DJ802" s="20"/>
      <c r="DK802" s="20"/>
      <c r="DL802" s="20"/>
      <c r="DM802" s="20"/>
      <c r="DN802" s="20"/>
      <c r="DO802" s="20"/>
      <c r="DP802" s="20"/>
      <c r="DQ802" s="20"/>
      <c r="DR802" s="20"/>
      <c r="DS802" s="20"/>
      <c r="DT802" s="20"/>
      <c r="DU802" s="20"/>
      <c r="DV802" s="20"/>
      <c r="DW802" s="20"/>
      <c r="DX802" s="20"/>
      <c r="DY802" s="20"/>
      <c r="DZ802" s="20"/>
      <c r="EA802" s="20"/>
      <c r="EB802" s="20"/>
      <c r="EC802" s="20"/>
      <c r="ED802" s="20"/>
      <c r="EE802" s="20"/>
      <c r="EF802" s="20"/>
      <c r="EG802" s="20"/>
      <c r="EH802" s="20"/>
      <c r="EI802" s="20"/>
      <c r="EJ802" s="20"/>
      <c r="EK802" s="20"/>
      <c r="EL802" s="20"/>
      <c r="EM802" s="20"/>
      <c r="EN802" s="20"/>
      <c r="EO802" s="20"/>
      <c r="EP802" s="20"/>
      <c r="EQ802" s="20"/>
      <c r="ER802" s="20"/>
      <c r="ES802" s="20"/>
      <c r="ET802" s="20"/>
      <c r="EU802" s="20"/>
      <c r="EV802" s="20"/>
      <c r="EW802" s="20"/>
      <c r="EX802" s="20"/>
      <c r="EY802" s="20"/>
      <c r="EZ802" s="20"/>
      <c r="FA802" s="20"/>
      <c r="FB802" s="20"/>
      <c r="FC802" s="20"/>
      <c r="FD802" s="20"/>
      <c r="FE802" s="20"/>
      <c r="FF802" s="20"/>
      <c r="FG802" s="20"/>
      <c r="FH802" s="20"/>
      <c r="FI802" s="20"/>
      <c r="FJ802" s="20"/>
      <c r="FK802" s="20"/>
      <c r="FL802" s="20"/>
      <c r="FM802" s="20"/>
      <c r="FN802" s="20"/>
      <c r="FO802" s="20"/>
      <c r="FP802" s="20"/>
      <c r="FQ802" s="20"/>
      <c r="FR802" s="20"/>
      <c r="FS802" s="20"/>
      <c r="FT802" s="20"/>
      <c r="FU802" s="20"/>
      <c r="FV802" s="20"/>
      <c r="FW802" s="20"/>
      <c r="FX802" s="20"/>
      <c r="FY802" s="20"/>
      <c r="FZ802" s="20"/>
      <c r="GA802" s="20"/>
      <c r="GB802" s="20"/>
      <c r="GC802" s="20"/>
      <c r="GD802" s="20"/>
      <c r="GE802" s="20"/>
      <c r="GF802" s="20"/>
      <c r="GG802" s="20"/>
      <c r="GH802" s="20"/>
      <c r="GI802" s="20"/>
      <c r="GJ802" s="20"/>
      <c r="GK802" s="20"/>
      <c r="GL802" s="20"/>
      <c r="GM802" s="20">
        <v>0.65</v>
      </c>
      <c r="GN802" s="20"/>
      <c r="GO802" s="20"/>
      <c r="GP802" s="20"/>
      <c r="GQ802" s="20"/>
      <c r="GR802" s="20"/>
      <c r="GS802" s="20"/>
      <c r="GT802" s="20"/>
      <c r="GU802" s="20"/>
      <c r="GV802" s="20"/>
      <c r="GW802" s="20"/>
      <c r="GX802" s="20"/>
      <c r="GY802" s="20"/>
      <c r="GZ802" s="20"/>
      <c r="HA802" s="20"/>
      <c r="HB802" s="20"/>
      <c r="HC802" s="20"/>
      <c r="HD802" s="20"/>
      <c r="HE802" s="20"/>
      <c r="HF802" s="20"/>
      <c r="HG802" s="20"/>
      <c r="HH802" s="20"/>
      <c r="HI802" s="20"/>
      <c r="HJ802" s="20"/>
      <c r="HK802" s="20"/>
      <c r="HL802" s="20"/>
      <c r="HM802" s="20"/>
      <c r="HN802" s="20"/>
      <c r="HO802" s="20"/>
      <c r="HP802" s="20"/>
      <c r="HQ802" s="20"/>
      <c r="HR802" s="20"/>
      <c r="HS802" s="20"/>
      <c r="HT802" s="20"/>
      <c r="HU802" s="20"/>
      <c r="HV802" s="20"/>
      <c r="HW802" s="20"/>
      <c r="HX802" s="20">
        <v>0.65</v>
      </c>
      <c r="HY802" s="20"/>
      <c r="HZ802" s="20"/>
      <c r="IA802" s="20"/>
      <c r="IB802" s="20"/>
      <c r="IC802" s="20"/>
      <c r="ID802" s="20"/>
      <c r="IE802" s="20"/>
      <c r="IF802" s="20"/>
      <c r="IG802" s="20"/>
      <c r="IH802" s="20"/>
      <c r="II802" s="20"/>
      <c r="IJ802" s="20"/>
      <c r="IK802" s="20"/>
      <c r="IL802" s="20"/>
      <c r="IM802" s="20"/>
      <c r="IN802" s="20"/>
      <c r="IO802" s="20"/>
      <c r="IP802" s="20"/>
      <c r="IQ802" s="20"/>
      <c r="IR802" s="20"/>
      <c r="IS802" s="20"/>
      <c r="IT802" s="20"/>
      <c r="IU802" s="20"/>
    </row>
    <row r="803" spans="1:255" x14ac:dyDescent="0.2">
      <c r="A803" s="71"/>
      <c r="B803" s="72"/>
      <c r="C803" s="72" t="s">
        <v>612</v>
      </c>
      <c r="D803" s="73"/>
      <c r="E803" s="74"/>
      <c r="F803" s="75">
        <v>28.79</v>
      </c>
      <c r="G803" s="76"/>
      <c r="H803" s="75">
        <v>28.79</v>
      </c>
      <c r="I803" s="75">
        <v>28.79</v>
      </c>
      <c r="J803" s="77">
        <v>9.11</v>
      </c>
      <c r="K803" s="78">
        <v>262</v>
      </c>
      <c r="O803" s="20"/>
      <c r="P803" s="20"/>
      <c r="Q803" s="20"/>
      <c r="R803" s="20"/>
      <c r="S803" s="20"/>
      <c r="T803" s="20">
        <v>28.79</v>
      </c>
      <c r="U803" s="20">
        <v>262</v>
      </c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  <c r="AW803" s="20"/>
      <c r="AX803" s="20"/>
      <c r="AY803" s="20"/>
      <c r="AZ803" s="20"/>
      <c r="BA803" s="20"/>
      <c r="BB803" s="20"/>
      <c r="BC803" s="20"/>
      <c r="BD803" s="20"/>
      <c r="BE803" s="20"/>
      <c r="BF803" s="20"/>
      <c r="BG803" s="20"/>
      <c r="BH803" s="20"/>
      <c r="BI803" s="20"/>
      <c r="BJ803" s="20"/>
      <c r="BK803" s="20"/>
      <c r="BL803" s="20"/>
      <c r="BM803" s="20"/>
      <c r="BN803" s="20"/>
      <c r="BO803" s="20"/>
      <c r="BP803" s="20"/>
      <c r="BQ803" s="20"/>
      <c r="BR803" s="20"/>
      <c r="BS803" s="20"/>
      <c r="BT803" s="20"/>
      <c r="BU803" s="20"/>
      <c r="BV803" s="20"/>
      <c r="BW803" s="20"/>
      <c r="BX803" s="20"/>
      <c r="BY803" s="20"/>
      <c r="BZ803" s="20"/>
      <c r="CA803" s="20"/>
      <c r="CB803" s="20"/>
      <c r="CC803" s="20"/>
      <c r="CD803" s="20"/>
      <c r="CE803" s="20"/>
      <c r="CF803" s="20"/>
      <c r="CG803" s="20"/>
      <c r="CH803" s="20"/>
      <c r="CI803" s="20"/>
      <c r="CJ803" s="20"/>
      <c r="CK803" s="20"/>
      <c r="CL803" s="20"/>
      <c r="CM803" s="20"/>
      <c r="CN803" s="20"/>
      <c r="CO803" s="20"/>
      <c r="CP803" s="20"/>
      <c r="CQ803" s="20"/>
      <c r="CR803" s="20"/>
      <c r="CS803" s="20"/>
      <c r="CT803" s="20"/>
      <c r="CU803" s="20"/>
      <c r="CV803" s="20">
        <v>1</v>
      </c>
      <c r="CW803" s="20"/>
      <c r="CX803" s="20"/>
      <c r="CY803" s="20"/>
      <c r="CZ803" s="20"/>
      <c r="DA803" s="20"/>
      <c r="DB803" s="20"/>
      <c r="DC803" s="20"/>
      <c r="DD803" s="20"/>
      <c r="DE803" s="20"/>
      <c r="DF803" s="20"/>
      <c r="DG803" s="20"/>
      <c r="DH803" s="20"/>
      <c r="DI803" s="20"/>
      <c r="DJ803" s="20"/>
      <c r="DK803" s="20">
        <v>28.79</v>
      </c>
      <c r="DL803" s="20"/>
      <c r="DM803" s="20">
        <v>262</v>
      </c>
      <c r="DN803" s="20"/>
      <c r="DO803" s="20"/>
      <c r="DP803" s="20"/>
      <c r="DQ803" s="20"/>
      <c r="DR803" s="20"/>
      <c r="DS803" s="20"/>
      <c r="DT803" s="20"/>
      <c r="DU803" s="20"/>
      <c r="DV803" s="20"/>
      <c r="DW803" s="20"/>
      <c r="DX803" s="20"/>
      <c r="DY803" s="20"/>
      <c r="DZ803" s="20"/>
      <c r="EA803" s="20"/>
      <c r="EB803" s="20"/>
      <c r="EC803" s="20"/>
      <c r="ED803" s="20"/>
      <c r="EE803" s="20"/>
      <c r="EF803" s="20"/>
      <c r="EG803" s="20"/>
      <c r="EH803" s="20"/>
      <c r="EI803" s="20"/>
      <c r="EJ803" s="20"/>
      <c r="EK803" s="20"/>
      <c r="EL803" s="20"/>
      <c r="EM803" s="20"/>
      <c r="EN803" s="20"/>
      <c r="EO803" s="20"/>
      <c r="EP803" s="20"/>
      <c r="EQ803" s="20"/>
      <c r="ER803" s="20"/>
      <c r="ES803" s="20"/>
      <c r="ET803" s="20"/>
      <c r="EU803" s="20"/>
      <c r="EV803" s="20"/>
      <c r="EW803" s="20"/>
      <c r="EX803" s="20"/>
      <c r="EY803" s="20"/>
      <c r="EZ803" s="20"/>
      <c r="FA803" s="20"/>
      <c r="FB803" s="20"/>
      <c r="FC803" s="20"/>
      <c r="FD803" s="20"/>
      <c r="FE803" s="20"/>
      <c r="FF803" s="20"/>
      <c r="FG803" s="20"/>
      <c r="FH803" s="20"/>
      <c r="FI803" s="20"/>
      <c r="FJ803" s="20"/>
      <c r="FK803" s="20"/>
      <c r="FL803" s="20"/>
      <c r="FM803" s="20"/>
      <c r="FN803" s="20"/>
      <c r="FO803" s="20"/>
      <c r="FP803" s="20"/>
      <c r="FQ803" s="20"/>
      <c r="FR803" s="20"/>
      <c r="FS803" s="20"/>
      <c r="FT803" s="20"/>
      <c r="FU803" s="20"/>
      <c r="FV803" s="20"/>
      <c r="FW803" s="20"/>
      <c r="FX803" s="20"/>
      <c r="FY803" s="20"/>
      <c r="FZ803" s="20"/>
      <c r="GA803" s="20"/>
      <c r="GB803" s="20"/>
      <c r="GC803" s="20"/>
      <c r="GD803" s="20"/>
      <c r="GE803" s="20"/>
      <c r="GF803" s="20"/>
      <c r="GG803" s="20"/>
      <c r="GH803" s="20"/>
      <c r="GI803" s="20"/>
      <c r="GJ803" s="20">
        <v>28.79</v>
      </c>
      <c r="GK803" s="20"/>
      <c r="GL803" s="20"/>
      <c r="GM803" s="20"/>
      <c r="GN803" s="20">
        <v>28.79</v>
      </c>
      <c r="GO803" s="20"/>
      <c r="GP803" s="20">
        <v>28.79</v>
      </c>
      <c r="GQ803" s="20">
        <v>28.79</v>
      </c>
      <c r="GR803" s="20"/>
      <c r="GS803" s="20">
        <v>28.79</v>
      </c>
      <c r="GT803" s="20"/>
      <c r="GU803" s="20"/>
      <c r="GV803" s="20"/>
      <c r="GW803" s="20">
        <v>0</v>
      </c>
      <c r="GX803" s="20">
        <v>0</v>
      </c>
      <c r="GY803" s="20"/>
      <c r="GZ803" s="20"/>
      <c r="HA803" s="20"/>
      <c r="HB803" s="20">
        <v>28.79</v>
      </c>
      <c r="HC803" s="20"/>
      <c r="HD803" s="20"/>
      <c r="HE803" s="20"/>
      <c r="HF803" s="20">
        <v>28.79</v>
      </c>
      <c r="HG803" s="20"/>
      <c r="HH803" s="20"/>
      <c r="HI803" s="20"/>
      <c r="HJ803" s="20"/>
      <c r="HK803" s="20"/>
      <c r="HL803" s="20">
        <v>28.79</v>
      </c>
      <c r="HM803" s="20"/>
      <c r="HN803" s="20">
        <v>28.79</v>
      </c>
      <c r="HO803" s="20"/>
      <c r="HP803" s="20"/>
      <c r="HQ803" s="20"/>
      <c r="HR803" s="20"/>
      <c r="HS803" s="20"/>
      <c r="HT803" s="20"/>
      <c r="HU803" s="20"/>
      <c r="HV803" s="20"/>
      <c r="HW803" s="20"/>
      <c r="HX803" s="20"/>
      <c r="HY803" s="20"/>
      <c r="HZ803" s="20"/>
      <c r="IA803" s="20"/>
      <c r="IB803" s="20"/>
      <c r="IC803" s="20"/>
      <c r="ID803" s="20"/>
      <c r="IE803" s="20"/>
      <c r="IF803" s="20"/>
      <c r="IG803" s="20"/>
      <c r="IH803" s="20"/>
      <c r="II803" s="20"/>
      <c r="IJ803" s="20"/>
      <c r="IK803" s="20"/>
      <c r="IL803" s="20"/>
      <c r="IM803" s="20"/>
      <c r="IN803" s="20"/>
      <c r="IO803" s="20"/>
      <c r="IP803" s="20"/>
      <c r="IQ803" s="20"/>
      <c r="IR803" s="20"/>
      <c r="IS803" s="20"/>
      <c r="IT803" s="20"/>
      <c r="IU803" s="20"/>
    </row>
    <row r="804" spans="1:255" x14ac:dyDescent="0.2">
      <c r="A804" s="79"/>
      <c r="B804" s="80"/>
      <c r="C804" s="80" t="s">
        <v>613</v>
      </c>
      <c r="D804" s="81"/>
      <c r="E804" s="82">
        <v>121</v>
      </c>
      <c r="F804" s="83" t="s">
        <v>614</v>
      </c>
      <c r="G804" s="84"/>
      <c r="H804" s="85">
        <v>114.7</v>
      </c>
      <c r="I804" s="85">
        <v>114.7</v>
      </c>
      <c r="J804" s="87">
        <v>1.21</v>
      </c>
      <c r="K804" s="86">
        <v>3830</v>
      </c>
      <c r="O804" s="20"/>
      <c r="P804" s="20"/>
      <c r="Q804" s="20"/>
      <c r="R804" s="20"/>
      <c r="S804" s="20"/>
      <c r="T804" s="20">
        <v>114.7</v>
      </c>
      <c r="U804" s="20">
        <v>3830</v>
      </c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  <c r="AW804" s="20"/>
      <c r="AX804" s="20"/>
      <c r="AY804" s="20"/>
      <c r="AZ804" s="20"/>
      <c r="BA804" s="20"/>
      <c r="BB804" s="20"/>
      <c r="BC804" s="20"/>
      <c r="BD804" s="20"/>
      <c r="BE804" s="20"/>
      <c r="BF804" s="20"/>
      <c r="BG804" s="20"/>
      <c r="BH804" s="20"/>
      <c r="BI804" s="20"/>
      <c r="BJ804" s="20"/>
      <c r="BK804" s="20"/>
      <c r="BL804" s="20"/>
      <c r="BM804" s="20"/>
      <c r="BN804" s="20"/>
      <c r="BO804" s="20"/>
      <c r="BP804" s="20"/>
      <c r="BQ804" s="20"/>
      <c r="BR804" s="20"/>
      <c r="BS804" s="20"/>
      <c r="BT804" s="20"/>
      <c r="BU804" s="20"/>
      <c r="BV804" s="20"/>
      <c r="BW804" s="20"/>
      <c r="BX804" s="20"/>
      <c r="BY804" s="20"/>
      <c r="BZ804" s="20"/>
      <c r="CA804" s="20"/>
      <c r="CB804" s="20"/>
      <c r="CC804" s="20"/>
      <c r="CD804" s="20"/>
      <c r="CE804" s="20"/>
      <c r="CF804" s="20"/>
      <c r="CG804" s="20"/>
      <c r="CH804" s="20"/>
      <c r="CI804" s="20"/>
      <c r="CJ804" s="20"/>
      <c r="CK804" s="20"/>
      <c r="CL804" s="20"/>
      <c r="CM804" s="20"/>
      <c r="CN804" s="20"/>
      <c r="CO804" s="20"/>
      <c r="CP804" s="20"/>
      <c r="CQ804" s="20"/>
      <c r="CR804" s="20"/>
      <c r="CS804" s="20"/>
      <c r="CT804" s="20"/>
      <c r="CU804" s="20"/>
      <c r="CV804" s="20">
        <v>1</v>
      </c>
      <c r="CW804" s="20"/>
      <c r="CX804" s="20"/>
      <c r="CY804" s="20"/>
      <c r="CZ804" s="20"/>
      <c r="DA804" s="20"/>
      <c r="DB804" s="20"/>
      <c r="DC804" s="20"/>
      <c r="DD804" s="20"/>
      <c r="DE804" s="20"/>
      <c r="DF804" s="20"/>
      <c r="DG804" s="20"/>
      <c r="DH804" s="20"/>
      <c r="DI804" s="20"/>
      <c r="DJ804" s="20"/>
      <c r="DK804" s="20"/>
      <c r="DL804" s="20"/>
      <c r="DM804" s="20"/>
      <c r="DN804" s="20"/>
      <c r="DO804" s="20"/>
      <c r="DP804" s="20"/>
      <c r="DQ804" s="20">
        <v>114.7</v>
      </c>
      <c r="DR804" s="20"/>
      <c r="DS804" s="20">
        <v>3830</v>
      </c>
      <c r="DT804" s="20"/>
      <c r="DU804" s="20"/>
      <c r="DV804" s="20"/>
      <c r="DW804" s="20"/>
      <c r="DX804" s="20"/>
      <c r="DY804" s="20"/>
      <c r="DZ804" s="20"/>
      <c r="EA804" s="20"/>
      <c r="EB804" s="20"/>
      <c r="EC804" s="20"/>
      <c r="ED804" s="20"/>
      <c r="EE804" s="20"/>
      <c r="EF804" s="20"/>
      <c r="EG804" s="20"/>
      <c r="EH804" s="20"/>
      <c r="EI804" s="20"/>
      <c r="EJ804" s="20"/>
      <c r="EK804" s="20"/>
      <c r="EL804" s="20"/>
      <c r="EM804" s="20"/>
      <c r="EN804" s="20"/>
      <c r="EO804" s="20"/>
      <c r="EP804" s="20"/>
      <c r="EQ804" s="20"/>
      <c r="ER804" s="20"/>
      <c r="ES804" s="20"/>
      <c r="ET804" s="20"/>
      <c r="EU804" s="20"/>
      <c r="EV804" s="20"/>
      <c r="EW804" s="20"/>
      <c r="EX804" s="20"/>
      <c r="EY804" s="20"/>
      <c r="EZ804" s="20"/>
      <c r="FA804" s="20"/>
      <c r="FB804" s="20"/>
      <c r="FC804" s="20"/>
      <c r="FD804" s="20"/>
      <c r="FE804" s="20"/>
      <c r="FF804" s="20"/>
      <c r="FG804" s="20"/>
      <c r="FH804" s="20"/>
      <c r="FI804" s="20"/>
      <c r="FJ804" s="20"/>
      <c r="FK804" s="20"/>
      <c r="FL804" s="20"/>
      <c r="FM804" s="20"/>
      <c r="FN804" s="20"/>
      <c r="FO804" s="20"/>
      <c r="FP804" s="20"/>
      <c r="FQ804" s="20"/>
      <c r="FR804" s="20"/>
      <c r="FS804" s="20"/>
      <c r="FT804" s="20"/>
      <c r="FU804" s="20"/>
      <c r="FV804" s="20"/>
      <c r="FW804" s="20"/>
      <c r="FX804" s="20"/>
      <c r="FY804" s="20"/>
      <c r="FZ804" s="20"/>
      <c r="GA804" s="20"/>
      <c r="GB804" s="20"/>
      <c r="GC804" s="20"/>
      <c r="GD804" s="20"/>
      <c r="GE804" s="20"/>
      <c r="GF804" s="20"/>
      <c r="GG804" s="20"/>
      <c r="GH804" s="20"/>
      <c r="GI804" s="20"/>
      <c r="GJ804" s="20"/>
      <c r="GK804" s="20"/>
      <c r="GL804" s="20"/>
      <c r="GM804" s="20"/>
      <c r="GN804" s="20"/>
      <c r="GO804" s="20"/>
      <c r="GP804" s="20"/>
      <c r="GQ804" s="20"/>
      <c r="GR804" s="20"/>
      <c r="GS804" s="20"/>
      <c r="GT804" s="20"/>
      <c r="GU804" s="20"/>
      <c r="GV804" s="20"/>
      <c r="GW804" s="20"/>
      <c r="GX804" s="20"/>
      <c r="GY804" s="20">
        <v>114.7</v>
      </c>
      <c r="GZ804" s="20"/>
      <c r="HA804" s="20"/>
      <c r="HB804" s="20">
        <v>114.7</v>
      </c>
      <c r="HC804" s="20"/>
      <c r="HD804" s="20"/>
      <c r="HE804" s="20"/>
      <c r="HF804" s="20">
        <v>114.7</v>
      </c>
      <c r="HG804" s="20"/>
      <c r="HH804" s="20"/>
      <c r="HI804" s="20"/>
      <c r="HJ804" s="20"/>
      <c r="HK804" s="20"/>
      <c r="HL804" s="20">
        <v>114.7</v>
      </c>
      <c r="HM804" s="20"/>
      <c r="HN804" s="20">
        <v>114.7</v>
      </c>
      <c r="HO804" s="20"/>
      <c r="HP804" s="20"/>
      <c r="HQ804" s="20"/>
      <c r="HR804" s="20"/>
      <c r="HS804" s="20"/>
      <c r="HT804" s="20"/>
      <c r="HU804" s="20"/>
      <c r="HV804" s="20"/>
      <c r="HW804" s="20"/>
      <c r="HX804" s="20"/>
      <c r="HY804" s="20"/>
      <c r="HZ804" s="20"/>
      <c r="IA804" s="20"/>
      <c r="IB804" s="20"/>
      <c r="IC804" s="20"/>
      <c r="ID804" s="20"/>
      <c r="IE804" s="20"/>
      <c r="IF804" s="20"/>
      <c r="IG804" s="20"/>
      <c r="IH804" s="20"/>
      <c r="II804" s="20"/>
      <c r="IJ804" s="20"/>
      <c r="IK804" s="20"/>
      <c r="IL804" s="20"/>
      <c r="IM804" s="20"/>
      <c r="IN804" s="20"/>
      <c r="IO804" s="20"/>
      <c r="IP804" s="20"/>
      <c r="IQ804" s="20"/>
      <c r="IR804" s="20"/>
      <c r="IS804" s="20"/>
      <c r="IT804" s="20"/>
      <c r="IU804" s="20"/>
    </row>
    <row r="805" spans="1:255" x14ac:dyDescent="0.2">
      <c r="A805" s="79"/>
      <c r="B805" s="80"/>
      <c r="C805" s="80" t="s">
        <v>615</v>
      </c>
      <c r="D805" s="81"/>
      <c r="E805" s="82">
        <v>72</v>
      </c>
      <c r="F805" s="83" t="s">
        <v>614</v>
      </c>
      <c r="G805" s="84"/>
      <c r="H805" s="85">
        <v>68.25</v>
      </c>
      <c r="I805" s="85">
        <v>68.25</v>
      </c>
      <c r="J805" s="87">
        <v>0.72</v>
      </c>
      <c r="K805" s="86">
        <v>2279</v>
      </c>
      <c r="O805" s="20"/>
      <c r="P805" s="20"/>
      <c r="Q805" s="20"/>
      <c r="R805" s="20"/>
      <c r="S805" s="20"/>
      <c r="T805" s="20">
        <v>68.25</v>
      </c>
      <c r="U805" s="20">
        <v>2279</v>
      </c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  <c r="AW805" s="20"/>
      <c r="AX805" s="20"/>
      <c r="AY805" s="20"/>
      <c r="AZ805" s="20"/>
      <c r="BA805" s="20"/>
      <c r="BB805" s="20"/>
      <c r="BC805" s="20"/>
      <c r="BD805" s="20"/>
      <c r="BE805" s="20"/>
      <c r="BF805" s="20"/>
      <c r="BG805" s="20"/>
      <c r="BH805" s="20"/>
      <c r="BI805" s="20"/>
      <c r="BJ805" s="20"/>
      <c r="BK805" s="20"/>
      <c r="BL805" s="20"/>
      <c r="BM805" s="20"/>
      <c r="BN805" s="20"/>
      <c r="BO805" s="20"/>
      <c r="BP805" s="20"/>
      <c r="BQ805" s="20"/>
      <c r="BR805" s="20"/>
      <c r="BS805" s="20"/>
      <c r="BT805" s="20"/>
      <c r="BU805" s="20"/>
      <c r="BV805" s="20"/>
      <c r="BW805" s="20"/>
      <c r="BX805" s="20"/>
      <c r="BY805" s="20"/>
      <c r="BZ805" s="20"/>
      <c r="CA805" s="20"/>
      <c r="CB805" s="20"/>
      <c r="CC805" s="20"/>
      <c r="CD805" s="20"/>
      <c r="CE805" s="20"/>
      <c r="CF805" s="20"/>
      <c r="CG805" s="20"/>
      <c r="CH805" s="20"/>
      <c r="CI805" s="20"/>
      <c r="CJ805" s="20"/>
      <c r="CK805" s="20"/>
      <c r="CL805" s="20"/>
      <c r="CM805" s="20"/>
      <c r="CN805" s="20"/>
      <c r="CO805" s="20"/>
      <c r="CP805" s="20"/>
      <c r="CQ805" s="20"/>
      <c r="CR805" s="20"/>
      <c r="CS805" s="20"/>
      <c r="CT805" s="20"/>
      <c r="CU805" s="20"/>
      <c r="CV805" s="20">
        <v>1</v>
      </c>
      <c r="CW805" s="20"/>
      <c r="CX805" s="20"/>
      <c r="CY805" s="20"/>
      <c r="CZ805" s="20"/>
      <c r="DA805" s="20"/>
      <c r="DB805" s="20"/>
      <c r="DC805" s="20"/>
      <c r="DD805" s="20"/>
      <c r="DE805" s="20"/>
      <c r="DF805" s="20"/>
      <c r="DG805" s="20"/>
      <c r="DH805" s="20"/>
      <c r="DI805" s="20"/>
      <c r="DJ805" s="20"/>
      <c r="DK805" s="20"/>
      <c r="DL805" s="20"/>
      <c r="DM805" s="20"/>
      <c r="DN805" s="20"/>
      <c r="DO805" s="20"/>
      <c r="DP805" s="20"/>
      <c r="DQ805" s="20">
        <v>68.25</v>
      </c>
      <c r="DR805" s="20"/>
      <c r="DS805" s="20">
        <v>2279</v>
      </c>
      <c r="DT805" s="20"/>
      <c r="DU805" s="20"/>
      <c r="DV805" s="20"/>
      <c r="DW805" s="20"/>
      <c r="DX805" s="20"/>
      <c r="DY805" s="20"/>
      <c r="DZ805" s="20"/>
      <c r="EA805" s="20"/>
      <c r="EB805" s="20"/>
      <c r="EC805" s="20"/>
      <c r="ED805" s="20"/>
      <c r="EE805" s="20"/>
      <c r="EF805" s="20"/>
      <c r="EG805" s="20"/>
      <c r="EH805" s="20"/>
      <c r="EI805" s="20"/>
      <c r="EJ805" s="20"/>
      <c r="EK805" s="20"/>
      <c r="EL805" s="20"/>
      <c r="EM805" s="20"/>
      <c r="EN805" s="20"/>
      <c r="EO805" s="20"/>
      <c r="EP805" s="20"/>
      <c r="EQ805" s="20"/>
      <c r="ER805" s="20"/>
      <c r="ES805" s="20"/>
      <c r="ET805" s="20"/>
      <c r="EU805" s="20"/>
      <c r="EV805" s="20"/>
      <c r="EW805" s="20"/>
      <c r="EX805" s="20"/>
      <c r="EY805" s="20"/>
      <c r="EZ805" s="20"/>
      <c r="FA805" s="20"/>
      <c r="FB805" s="20"/>
      <c r="FC805" s="20"/>
      <c r="FD805" s="20"/>
      <c r="FE805" s="20"/>
      <c r="FF805" s="20"/>
      <c r="FG805" s="20"/>
      <c r="FH805" s="20"/>
      <c r="FI805" s="20"/>
      <c r="FJ805" s="20"/>
      <c r="FK805" s="20"/>
      <c r="FL805" s="20"/>
      <c r="FM805" s="20"/>
      <c r="FN805" s="20"/>
      <c r="FO805" s="20"/>
      <c r="FP805" s="20"/>
      <c r="FQ805" s="20"/>
      <c r="FR805" s="20"/>
      <c r="FS805" s="20"/>
      <c r="FT805" s="20"/>
      <c r="FU805" s="20"/>
      <c r="FV805" s="20"/>
      <c r="FW805" s="20"/>
      <c r="FX805" s="20"/>
      <c r="FY805" s="20"/>
      <c r="FZ805" s="20"/>
      <c r="GA805" s="20"/>
      <c r="GB805" s="20"/>
      <c r="GC805" s="20"/>
      <c r="GD805" s="20"/>
      <c r="GE805" s="20"/>
      <c r="GF805" s="20"/>
      <c r="GG805" s="20"/>
      <c r="GH805" s="20"/>
      <c r="GI805" s="20"/>
      <c r="GJ805" s="20"/>
      <c r="GK805" s="20"/>
      <c r="GL805" s="20"/>
      <c r="GM805" s="20"/>
      <c r="GN805" s="20"/>
      <c r="GO805" s="20"/>
      <c r="GP805" s="20"/>
      <c r="GQ805" s="20"/>
      <c r="GR805" s="20"/>
      <c r="GS805" s="20"/>
      <c r="GT805" s="20"/>
      <c r="GU805" s="20"/>
      <c r="GV805" s="20"/>
      <c r="GW805" s="20"/>
      <c r="GX805" s="20"/>
      <c r="GY805" s="20"/>
      <c r="GZ805" s="20">
        <v>68.25</v>
      </c>
      <c r="HA805" s="20"/>
      <c r="HB805" s="20">
        <v>68.25</v>
      </c>
      <c r="HC805" s="20"/>
      <c r="HD805" s="20"/>
      <c r="HE805" s="20"/>
      <c r="HF805" s="20">
        <v>68.25</v>
      </c>
      <c r="HG805" s="20"/>
      <c r="HH805" s="20"/>
      <c r="HI805" s="20"/>
      <c r="HJ805" s="20"/>
      <c r="HK805" s="20"/>
      <c r="HL805" s="20">
        <v>68.25</v>
      </c>
      <c r="HM805" s="20"/>
      <c r="HN805" s="20">
        <v>68.25</v>
      </c>
      <c r="HO805" s="20"/>
      <c r="HP805" s="20"/>
      <c r="HQ805" s="20"/>
      <c r="HR805" s="20"/>
      <c r="HS805" s="20"/>
      <c r="HT805" s="20"/>
      <c r="HU805" s="20"/>
      <c r="HV805" s="20"/>
      <c r="HW805" s="20"/>
      <c r="HX805" s="20"/>
      <c r="HY805" s="20"/>
      <c r="HZ805" s="20"/>
      <c r="IA805" s="20"/>
      <c r="IB805" s="20"/>
      <c r="IC805" s="20"/>
      <c r="ID805" s="20"/>
      <c r="IE805" s="20"/>
      <c r="IF805" s="20"/>
      <c r="IG805" s="20"/>
      <c r="IH805" s="20"/>
      <c r="II805" s="20"/>
      <c r="IJ805" s="20"/>
      <c r="IK805" s="20"/>
      <c r="IL805" s="20"/>
      <c r="IM805" s="20"/>
      <c r="IN805" s="20"/>
      <c r="IO805" s="20"/>
      <c r="IP805" s="20"/>
      <c r="IQ805" s="20"/>
      <c r="IR805" s="20"/>
      <c r="IS805" s="20"/>
      <c r="IT805" s="20"/>
      <c r="IU805" s="20"/>
    </row>
    <row r="806" spans="1:255" x14ac:dyDescent="0.2">
      <c r="A806" s="71"/>
      <c r="B806" s="72"/>
      <c r="C806" s="72" t="s">
        <v>616</v>
      </c>
      <c r="D806" s="73" t="s">
        <v>617</v>
      </c>
      <c r="E806" s="74">
        <v>9.32</v>
      </c>
      <c r="F806" s="75"/>
      <c r="G806" s="76" t="s">
        <v>78</v>
      </c>
      <c r="H806" s="75">
        <v>9.7899999999999991</v>
      </c>
      <c r="I806" s="88">
        <v>9.7859999999999996</v>
      </c>
      <c r="J806" s="77"/>
      <c r="K806" s="78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  <c r="AW806" s="20"/>
      <c r="AX806" s="20"/>
      <c r="AY806" s="20"/>
      <c r="AZ806" s="20"/>
      <c r="BA806" s="20"/>
      <c r="BB806" s="20"/>
      <c r="BC806" s="20"/>
      <c r="BD806" s="20"/>
      <c r="BE806" s="20"/>
      <c r="BF806" s="20"/>
      <c r="BG806" s="20"/>
      <c r="BH806" s="20"/>
      <c r="BI806" s="20"/>
      <c r="BJ806" s="20"/>
      <c r="BK806" s="20"/>
      <c r="BL806" s="20"/>
      <c r="BM806" s="20"/>
      <c r="BN806" s="20"/>
      <c r="BO806" s="20"/>
      <c r="BP806" s="20"/>
      <c r="BQ806" s="20"/>
      <c r="BR806" s="20"/>
      <c r="BS806" s="20"/>
      <c r="BT806" s="20"/>
      <c r="BU806" s="20"/>
      <c r="BV806" s="20"/>
      <c r="BW806" s="20"/>
      <c r="BX806" s="20"/>
      <c r="BY806" s="20"/>
      <c r="BZ806" s="20"/>
      <c r="CA806" s="20"/>
      <c r="CB806" s="20"/>
      <c r="CC806" s="20"/>
      <c r="CD806" s="20"/>
      <c r="CE806" s="20"/>
      <c r="CF806" s="20"/>
      <c r="CG806" s="20"/>
      <c r="CH806" s="20"/>
      <c r="CI806" s="20"/>
      <c r="CJ806" s="20"/>
      <c r="CK806" s="20"/>
      <c r="CL806" s="20"/>
      <c r="CM806" s="20"/>
      <c r="CN806" s="20"/>
      <c r="CO806" s="20"/>
      <c r="CP806" s="20"/>
      <c r="CQ806" s="20"/>
      <c r="CR806" s="20"/>
      <c r="CS806" s="20"/>
      <c r="CT806" s="20"/>
      <c r="CU806" s="20"/>
      <c r="CV806" s="20"/>
      <c r="CW806" s="20"/>
      <c r="CX806" s="20"/>
      <c r="CY806" s="20"/>
      <c r="CZ806" s="20"/>
      <c r="DA806" s="20"/>
      <c r="DB806" s="20"/>
      <c r="DC806" s="20"/>
      <c r="DD806" s="20"/>
      <c r="DE806" s="20"/>
      <c r="DF806" s="20"/>
      <c r="DG806" s="20"/>
      <c r="DH806" s="20"/>
      <c r="DI806" s="20"/>
      <c r="DJ806" s="20"/>
      <c r="DK806" s="20"/>
      <c r="DL806" s="20"/>
      <c r="DM806" s="20"/>
      <c r="DN806" s="20"/>
      <c r="DO806" s="20"/>
      <c r="DP806" s="20"/>
      <c r="DQ806" s="20"/>
      <c r="DR806" s="20"/>
      <c r="DS806" s="20"/>
      <c r="DT806" s="20"/>
      <c r="DU806" s="20"/>
      <c r="DV806" s="20"/>
      <c r="DW806" s="20"/>
      <c r="DX806" s="20"/>
      <c r="DY806" s="20"/>
      <c r="DZ806" s="20"/>
      <c r="EA806" s="20"/>
      <c r="EB806" s="20"/>
      <c r="EC806" s="20"/>
      <c r="ED806" s="20"/>
      <c r="EE806" s="20"/>
      <c r="EF806" s="20"/>
      <c r="EG806" s="20"/>
      <c r="EH806" s="20"/>
      <c r="EI806" s="20"/>
      <c r="EJ806" s="20"/>
      <c r="EK806" s="20"/>
      <c r="EL806" s="20"/>
      <c r="EM806" s="20"/>
      <c r="EN806" s="20"/>
      <c r="EO806" s="20"/>
      <c r="EP806" s="20"/>
      <c r="EQ806" s="20"/>
      <c r="ER806" s="20"/>
      <c r="ES806" s="20"/>
      <c r="ET806" s="20"/>
      <c r="EU806" s="20"/>
      <c r="EV806" s="20"/>
      <c r="EW806" s="20"/>
      <c r="EX806" s="20"/>
      <c r="EY806" s="20"/>
      <c r="EZ806" s="20"/>
      <c r="FA806" s="20"/>
      <c r="FB806" s="20"/>
      <c r="FC806" s="20"/>
      <c r="FD806" s="20"/>
      <c r="FE806" s="20"/>
      <c r="FF806" s="20"/>
      <c r="FG806" s="20"/>
      <c r="FH806" s="20"/>
      <c r="FI806" s="20"/>
      <c r="FJ806" s="20"/>
      <c r="FK806" s="20"/>
      <c r="FL806" s="20"/>
      <c r="FM806" s="20"/>
      <c r="FN806" s="20"/>
      <c r="FO806" s="20"/>
      <c r="FP806" s="20"/>
      <c r="FQ806" s="20"/>
      <c r="FR806" s="20"/>
      <c r="FS806" s="20"/>
      <c r="FT806" s="20"/>
      <c r="FU806" s="20"/>
      <c r="FV806" s="20"/>
      <c r="FW806" s="20"/>
      <c r="FX806" s="20"/>
      <c r="FY806" s="20"/>
      <c r="FZ806" s="20"/>
      <c r="GA806" s="20"/>
      <c r="GB806" s="20"/>
      <c r="GC806" s="20"/>
      <c r="GD806" s="20"/>
      <c r="GE806" s="20"/>
      <c r="GF806" s="20"/>
      <c r="GG806" s="20"/>
      <c r="GH806" s="20"/>
      <c r="GI806" s="20"/>
      <c r="GJ806" s="20"/>
      <c r="GK806" s="20"/>
      <c r="GL806" s="20"/>
      <c r="GM806" s="20"/>
      <c r="GN806" s="20"/>
      <c r="GO806" s="20"/>
      <c r="GP806" s="20"/>
      <c r="GQ806" s="20"/>
      <c r="GR806" s="20"/>
      <c r="GS806" s="20"/>
      <c r="GT806" s="20"/>
      <c r="GU806" s="20"/>
      <c r="GV806" s="20"/>
      <c r="GW806" s="20"/>
      <c r="GX806" s="20"/>
      <c r="GY806" s="20"/>
      <c r="GZ806" s="20"/>
      <c r="HA806" s="20"/>
      <c r="HB806" s="20"/>
      <c r="HC806" s="20"/>
      <c r="HD806" s="20"/>
      <c r="HE806" s="20"/>
      <c r="HF806" s="20"/>
      <c r="HG806" s="20"/>
      <c r="HH806" s="20"/>
      <c r="HI806" s="20"/>
      <c r="HJ806" s="20"/>
      <c r="HK806" s="20"/>
      <c r="HL806" s="20"/>
      <c r="HM806" s="20"/>
      <c r="HN806" s="20"/>
      <c r="HO806" s="20"/>
      <c r="HP806" s="20"/>
      <c r="HQ806" s="20"/>
      <c r="HR806" s="20"/>
      <c r="HS806" s="20"/>
      <c r="HT806" s="20"/>
      <c r="HU806" s="20"/>
      <c r="HV806" s="20"/>
      <c r="HW806" s="20"/>
      <c r="HX806" s="20"/>
      <c r="HY806" s="20"/>
      <c r="HZ806" s="20"/>
      <c r="IA806" s="20"/>
      <c r="IB806" s="20"/>
      <c r="IC806" s="20"/>
      <c r="ID806" s="20"/>
      <c r="IE806" s="20"/>
      <c r="IF806" s="20"/>
      <c r="IG806" s="20"/>
      <c r="IH806" s="20"/>
      <c r="II806" s="20"/>
      <c r="IJ806" s="20"/>
      <c r="IK806" s="20"/>
      <c r="IL806" s="20"/>
      <c r="IM806" s="20"/>
      <c r="IN806" s="20"/>
      <c r="IO806" s="20"/>
      <c r="IP806" s="20"/>
      <c r="IQ806" s="20"/>
      <c r="IR806" s="20"/>
      <c r="IS806" s="20"/>
      <c r="IT806" s="20"/>
      <c r="IU806" s="20"/>
    </row>
    <row r="807" spans="1:255" x14ac:dyDescent="0.2">
      <c r="A807" s="133" t="s">
        <v>328</v>
      </c>
      <c r="B807" s="134" t="s">
        <v>35</v>
      </c>
      <c r="C807" s="135" t="s">
        <v>329</v>
      </c>
      <c r="D807" s="136" t="s">
        <v>23</v>
      </c>
      <c r="E807" s="137">
        <v>1</v>
      </c>
      <c r="F807" s="109">
        <v>4372.6399999999994</v>
      </c>
      <c r="G807" s="65"/>
      <c r="H807" s="109">
        <v>4372.6400000000003</v>
      </c>
      <c r="I807" s="138">
        <v>480.02</v>
      </c>
      <c r="J807" s="66">
        <v>9.11</v>
      </c>
      <c r="K807" s="139">
        <v>4373</v>
      </c>
      <c r="L807" s="20"/>
      <c r="M807" s="20"/>
      <c r="N807" s="20"/>
      <c r="O807" s="20"/>
      <c r="P807" s="20"/>
      <c r="Q807" s="20"/>
      <c r="R807" s="20"/>
      <c r="S807" s="20"/>
      <c r="T807" s="20">
        <v>480.02</v>
      </c>
      <c r="U807" s="20">
        <v>4373</v>
      </c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  <c r="AW807" s="20"/>
      <c r="AX807" s="20"/>
      <c r="AY807" s="20"/>
      <c r="AZ807" s="20"/>
      <c r="BA807" s="20"/>
      <c r="BB807" s="20"/>
      <c r="BC807" s="20"/>
      <c r="BD807" s="20"/>
      <c r="BE807" s="20"/>
      <c r="BF807" s="20"/>
      <c r="BG807" s="20"/>
      <c r="BH807" s="20"/>
      <c r="BI807" s="20"/>
      <c r="BJ807" s="20"/>
      <c r="BK807" s="20"/>
      <c r="BL807" s="20"/>
      <c r="BM807" s="20"/>
      <c r="BN807" s="20"/>
      <c r="BO807" s="20"/>
      <c r="BP807" s="20"/>
      <c r="BQ807" s="20"/>
      <c r="BR807" s="20"/>
      <c r="BS807" s="20"/>
      <c r="BT807" s="20"/>
      <c r="BU807" s="20"/>
      <c r="BV807" s="20"/>
      <c r="BW807" s="20"/>
      <c r="BX807" s="20"/>
      <c r="BY807" s="20"/>
      <c r="BZ807" s="20"/>
      <c r="CA807" s="20"/>
      <c r="CB807" s="20"/>
      <c r="CC807" s="20"/>
      <c r="CD807" s="20"/>
      <c r="CE807" s="20"/>
      <c r="CF807" s="20"/>
      <c r="CG807" s="20"/>
      <c r="CH807" s="20"/>
      <c r="CI807" s="20"/>
      <c r="CJ807" s="20"/>
      <c r="CK807" s="20"/>
      <c r="CL807" s="20"/>
      <c r="CM807" s="20"/>
      <c r="CN807" s="20"/>
      <c r="CO807" s="20"/>
      <c r="CP807" s="20"/>
      <c r="CQ807" s="20"/>
      <c r="CR807" s="20"/>
      <c r="CS807" s="20"/>
      <c r="CT807" s="20"/>
      <c r="CU807" s="20"/>
      <c r="CV807" s="20">
        <v>1</v>
      </c>
      <c r="CW807" s="20"/>
      <c r="CX807" s="20"/>
      <c r="CY807" s="20"/>
      <c r="CZ807" s="20"/>
      <c r="DA807" s="20"/>
      <c r="DB807" s="20"/>
      <c r="DC807" s="20"/>
      <c r="DD807" s="20"/>
      <c r="DE807" s="20">
        <v>4373</v>
      </c>
      <c r="DF807" s="20"/>
      <c r="DG807" s="20"/>
      <c r="DH807" s="20"/>
      <c r="DI807" s="20"/>
      <c r="DJ807" s="20"/>
      <c r="DK807" s="20">
        <v>480.02</v>
      </c>
      <c r="DL807" s="20"/>
      <c r="DM807" s="20">
        <v>4373</v>
      </c>
      <c r="DN807" s="20"/>
      <c r="DO807" s="20"/>
      <c r="DP807" s="20"/>
      <c r="DQ807" s="20"/>
      <c r="DR807" s="20"/>
      <c r="DS807" s="20"/>
      <c r="DT807" s="20"/>
      <c r="DU807" s="20"/>
      <c r="DV807" s="20"/>
      <c r="DW807" s="20"/>
      <c r="DX807" s="20"/>
      <c r="DY807" s="20"/>
      <c r="DZ807" s="20"/>
      <c r="EA807" s="20"/>
      <c r="EB807" s="20"/>
      <c r="EC807" s="20"/>
      <c r="ED807" s="20"/>
      <c r="EE807" s="20"/>
      <c r="EF807" s="20"/>
      <c r="EG807" s="20"/>
      <c r="EH807" s="20"/>
      <c r="EI807" s="20"/>
      <c r="EJ807" s="20"/>
      <c r="EK807" s="20"/>
      <c r="EL807" s="20"/>
      <c r="EM807" s="20"/>
      <c r="EN807" s="20"/>
      <c r="EO807" s="20"/>
      <c r="EP807" s="20"/>
      <c r="EQ807" s="20"/>
      <c r="ER807" s="20"/>
      <c r="ES807" s="20"/>
      <c r="ET807" s="20"/>
      <c r="EU807" s="20"/>
      <c r="EV807" s="20"/>
      <c r="EW807" s="20"/>
      <c r="EX807" s="20"/>
      <c r="EY807" s="20"/>
      <c r="EZ807" s="20"/>
      <c r="FA807" s="20"/>
      <c r="FB807" s="20"/>
      <c r="FC807" s="20"/>
      <c r="FD807" s="20"/>
      <c r="FE807" s="20"/>
      <c r="FF807" s="20"/>
      <c r="FG807" s="20"/>
      <c r="FH807" s="20"/>
      <c r="FI807" s="20"/>
      <c r="FJ807" s="20"/>
      <c r="FK807" s="20"/>
      <c r="FL807" s="20"/>
      <c r="FM807" s="20"/>
      <c r="FN807" s="20"/>
      <c r="FO807" s="20"/>
      <c r="FP807" s="20"/>
      <c r="FQ807" s="20"/>
      <c r="FR807" s="20"/>
      <c r="FS807" s="20"/>
      <c r="FT807" s="20"/>
      <c r="FU807" s="20"/>
      <c r="FV807" s="20"/>
      <c r="FW807" s="20"/>
      <c r="FX807" s="20"/>
      <c r="FY807" s="20"/>
      <c r="FZ807" s="20"/>
      <c r="GA807" s="20"/>
      <c r="GB807" s="20"/>
      <c r="GC807" s="20"/>
      <c r="GD807" s="20"/>
      <c r="GE807" s="20"/>
      <c r="GF807" s="20"/>
      <c r="GG807" s="20"/>
      <c r="GH807" s="20"/>
      <c r="GI807" s="20"/>
      <c r="GJ807" s="20">
        <v>480.02</v>
      </c>
      <c r="GK807" s="20"/>
      <c r="GL807" s="20"/>
      <c r="GM807" s="20"/>
      <c r="GN807" s="20">
        <v>480.02</v>
      </c>
      <c r="GO807" s="20"/>
      <c r="GP807" s="20">
        <v>480.02</v>
      </c>
      <c r="GQ807" s="20">
        <v>480.02</v>
      </c>
      <c r="GR807" s="20"/>
      <c r="GS807" s="20">
        <v>480.02</v>
      </c>
      <c r="GT807" s="20"/>
      <c r="GU807" s="20"/>
      <c r="GV807" s="20"/>
      <c r="GW807" s="20"/>
      <c r="GX807" s="20"/>
      <c r="GY807" s="20"/>
      <c r="GZ807" s="20"/>
      <c r="HA807" s="20"/>
      <c r="HB807" s="20">
        <v>480.02</v>
      </c>
      <c r="HC807" s="20"/>
      <c r="HD807" s="20"/>
      <c r="HE807" s="20"/>
      <c r="HF807" s="20">
        <v>480.02</v>
      </c>
      <c r="HG807" s="20"/>
      <c r="HH807" s="20"/>
      <c r="HI807" s="20"/>
      <c r="HJ807" s="20"/>
      <c r="HK807" s="20"/>
      <c r="HL807" s="20">
        <v>480.02</v>
      </c>
      <c r="HM807" s="20"/>
      <c r="HN807" s="20">
        <v>480.02</v>
      </c>
      <c r="HO807" s="20"/>
      <c r="HP807" s="20"/>
      <c r="HQ807" s="20"/>
      <c r="HR807" s="20"/>
      <c r="HS807" s="20"/>
      <c r="HT807" s="20"/>
      <c r="HU807" s="20"/>
      <c r="HV807" s="20"/>
      <c r="HW807" s="20"/>
      <c r="HX807" s="20"/>
      <c r="HY807" s="20">
        <v>480.02</v>
      </c>
      <c r="HZ807" s="20"/>
      <c r="IA807" s="20"/>
      <c r="IB807" s="20"/>
      <c r="IC807" s="20"/>
      <c r="ID807" s="20"/>
      <c r="IE807" s="20"/>
      <c r="IF807" s="20"/>
      <c r="IG807" s="20"/>
      <c r="IH807" s="20"/>
      <c r="II807" s="20"/>
      <c r="IJ807" s="20"/>
      <c r="IK807" s="20"/>
      <c r="IL807" s="20"/>
      <c r="IM807" s="20"/>
      <c r="IN807" s="20"/>
      <c r="IO807" s="20"/>
      <c r="IP807" s="20"/>
      <c r="IQ807" s="20"/>
      <c r="IR807" s="20"/>
      <c r="IS807" s="20"/>
      <c r="IT807" s="20"/>
      <c r="IU807" s="20"/>
    </row>
    <row r="808" spans="1:255" x14ac:dyDescent="0.2">
      <c r="A808" s="89"/>
      <c r="B808" s="103" t="s">
        <v>619</v>
      </c>
      <c r="C808" s="103" t="s">
        <v>746</v>
      </c>
      <c r="D808" s="29"/>
      <c r="E808" s="29"/>
      <c r="F808" s="29"/>
      <c r="G808" s="29"/>
      <c r="H808" s="29"/>
      <c r="I808" s="29"/>
      <c r="J808" s="29"/>
      <c r="K808" s="90"/>
    </row>
    <row r="809" spans="1:255" ht="13.5" thickBot="1" x14ac:dyDescent="0.25">
      <c r="A809" s="140"/>
      <c r="B809" s="141"/>
      <c r="C809" s="141" t="s">
        <v>632</v>
      </c>
      <c r="D809" s="141"/>
      <c r="E809" s="141"/>
      <c r="F809" s="141"/>
      <c r="G809" s="141"/>
      <c r="H809" s="191">
        <v>508.81</v>
      </c>
      <c r="I809" s="192"/>
      <c r="J809" s="191">
        <v>4635</v>
      </c>
      <c r="K809" s="193"/>
      <c r="L809" s="132"/>
      <c r="M809" s="132"/>
      <c r="N809" s="132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  <c r="AY809" s="20"/>
      <c r="AZ809" s="20"/>
      <c r="BA809" s="20"/>
      <c r="BB809" s="20"/>
      <c r="BC809" s="20"/>
      <c r="BD809" s="20"/>
      <c r="BE809" s="20"/>
      <c r="BF809" s="20"/>
      <c r="BG809" s="20"/>
      <c r="BH809" s="20"/>
      <c r="BI809" s="20"/>
      <c r="BJ809" s="20"/>
      <c r="BK809" s="20"/>
      <c r="BL809" s="20"/>
      <c r="BM809" s="20"/>
      <c r="BN809" s="20"/>
      <c r="BO809" s="20"/>
      <c r="BP809" s="20"/>
      <c r="BQ809" s="20"/>
      <c r="BR809" s="20"/>
      <c r="BS809" s="20"/>
      <c r="BT809" s="20"/>
      <c r="BU809" s="20"/>
      <c r="BV809" s="20"/>
      <c r="BW809" s="20"/>
      <c r="BX809" s="20"/>
      <c r="BY809" s="20"/>
      <c r="BZ809" s="20"/>
      <c r="CA809" s="20"/>
      <c r="CB809" s="20"/>
      <c r="CC809" s="20"/>
      <c r="CD809" s="20"/>
      <c r="CE809" s="20"/>
      <c r="CF809" s="20"/>
      <c r="CG809" s="20"/>
      <c r="CH809" s="20"/>
      <c r="CI809" s="20"/>
      <c r="CJ809" s="20"/>
      <c r="CK809" s="20"/>
      <c r="CL809" s="20"/>
      <c r="CM809" s="20"/>
      <c r="CN809" s="20"/>
      <c r="CO809" s="20"/>
      <c r="CP809" s="20"/>
      <c r="CQ809" s="20"/>
      <c r="CR809" s="20"/>
      <c r="CS809" s="20"/>
      <c r="CT809" s="20"/>
      <c r="CU809" s="20"/>
      <c r="CV809" s="20"/>
      <c r="CW809" s="20"/>
      <c r="CX809" s="20"/>
      <c r="CY809" s="20"/>
      <c r="CZ809" s="20"/>
      <c r="DA809" s="20"/>
      <c r="DB809" s="20"/>
      <c r="DC809" s="20"/>
      <c r="DD809" s="20"/>
      <c r="DE809" s="20"/>
      <c r="DF809" s="20"/>
      <c r="DG809" s="20"/>
      <c r="DH809" s="20"/>
      <c r="DI809" s="20"/>
      <c r="DJ809" s="20"/>
      <c r="DK809" s="20"/>
      <c r="DL809" s="20"/>
      <c r="DM809" s="20"/>
      <c r="DN809" s="20"/>
      <c r="DO809" s="20"/>
      <c r="DP809" s="20"/>
      <c r="DQ809" s="20"/>
      <c r="DR809" s="20"/>
      <c r="DS809" s="20"/>
      <c r="DT809" s="20"/>
      <c r="DU809" s="20"/>
      <c r="DV809" s="20"/>
      <c r="DW809" s="20"/>
      <c r="DX809" s="20"/>
      <c r="DY809" s="20"/>
      <c r="DZ809" s="20"/>
      <c r="EA809" s="20"/>
      <c r="EB809" s="20"/>
      <c r="EC809" s="20"/>
      <c r="ED809" s="20"/>
      <c r="EE809" s="20"/>
      <c r="EF809" s="20"/>
      <c r="EG809" s="20"/>
      <c r="EH809" s="20"/>
      <c r="EI809" s="20"/>
      <c r="EJ809" s="20"/>
      <c r="EK809" s="20"/>
      <c r="EL809" s="20"/>
      <c r="EM809" s="20"/>
      <c r="EN809" s="20"/>
      <c r="EO809" s="20"/>
      <c r="EP809" s="20"/>
      <c r="EQ809" s="20"/>
      <c r="ER809" s="20"/>
      <c r="ES809" s="20"/>
      <c r="ET809" s="20"/>
      <c r="EU809" s="20"/>
      <c r="EV809" s="20"/>
      <c r="EW809" s="20"/>
      <c r="EX809" s="20"/>
      <c r="EY809" s="20"/>
      <c r="EZ809" s="20"/>
      <c r="FA809" s="20"/>
      <c r="FB809" s="20"/>
      <c r="FC809" s="20"/>
      <c r="FD809" s="20"/>
      <c r="FE809" s="20"/>
      <c r="FF809" s="20"/>
      <c r="FG809" s="20"/>
      <c r="FH809" s="20"/>
      <c r="FI809" s="20"/>
      <c r="FJ809" s="20"/>
      <c r="FK809" s="20"/>
      <c r="FL809" s="20"/>
      <c r="FM809" s="20"/>
      <c r="FN809" s="20"/>
      <c r="FO809" s="20"/>
      <c r="FP809" s="20"/>
      <c r="FQ809" s="20"/>
      <c r="FR809" s="20"/>
      <c r="FS809" s="20"/>
      <c r="FT809" s="20"/>
      <c r="FU809" s="20"/>
      <c r="FV809" s="20"/>
      <c r="FW809" s="20"/>
      <c r="FX809" s="20"/>
      <c r="FY809" s="20"/>
      <c r="FZ809" s="20"/>
      <c r="GA809" s="20"/>
      <c r="GB809" s="20"/>
      <c r="GC809" s="20"/>
      <c r="GD809" s="20"/>
      <c r="GE809" s="20"/>
      <c r="GF809" s="20"/>
      <c r="GG809" s="20"/>
      <c r="GH809" s="20"/>
      <c r="GI809" s="20"/>
      <c r="GJ809" s="20"/>
      <c r="GK809" s="20"/>
      <c r="GL809" s="20"/>
      <c r="GM809" s="20"/>
      <c r="GN809" s="20"/>
      <c r="GO809" s="20"/>
      <c r="GP809" s="20"/>
      <c r="GQ809" s="20"/>
      <c r="GR809" s="20"/>
      <c r="GS809" s="20"/>
      <c r="GT809" s="20"/>
      <c r="GU809" s="20"/>
      <c r="GV809" s="20"/>
      <c r="GW809" s="20"/>
      <c r="GX809" s="20"/>
      <c r="GY809" s="20"/>
      <c r="GZ809" s="20"/>
      <c r="HA809" s="20"/>
      <c r="HB809" s="20"/>
      <c r="HC809" s="20"/>
      <c r="HD809" s="20"/>
      <c r="HE809" s="20"/>
      <c r="HF809" s="20"/>
      <c r="HG809" s="20"/>
      <c r="HH809" s="20"/>
      <c r="HI809" s="20"/>
      <c r="HJ809" s="20"/>
      <c r="HK809" s="20"/>
      <c r="HL809" s="20"/>
      <c r="HM809" s="20"/>
      <c r="HN809" s="20"/>
      <c r="HO809" s="20"/>
      <c r="HP809" s="20"/>
      <c r="HQ809" s="20"/>
      <c r="HR809" s="20"/>
      <c r="HS809" s="20"/>
      <c r="HT809" s="20"/>
      <c r="HU809" s="20"/>
      <c r="HV809" s="20"/>
      <c r="HW809" s="20"/>
      <c r="HX809" s="20"/>
      <c r="HY809" s="20"/>
      <c r="HZ809" s="20"/>
      <c r="IA809" s="20"/>
      <c r="IB809" s="20"/>
      <c r="IC809" s="20"/>
      <c r="ID809" s="20"/>
      <c r="IE809" s="20"/>
      <c r="IF809" s="20"/>
      <c r="IG809" s="20"/>
      <c r="IH809" s="20"/>
      <c r="II809" s="20"/>
      <c r="IJ809" s="20"/>
      <c r="IK809" s="20"/>
      <c r="IL809" s="20"/>
      <c r="IM809" s="20"/>
      <c r="IN809" s="20"/>
      <c r="IO809" s="20"/>
      <c r="IP809" s="20"/>
      <c r="IQ809" s="20"/>
      <c r="IR809" s="20"/>
      <c r="IS809" s="20"/>
      <c r="IT809" s="20"/>
      <c r="IU809" s="20"/>
    </row>
    <row r="810" spans="1:255" x14ac:dyDescent="0.2">
      <c r="A810" s="113"/>
      <c r="B810" s="112"/>
      <c r="C810" s="112" t="s">
        <v>622</v>
      </c>
      <c r="D810" s="112"/>
      <c r="E810" s="112"/>
      <c r="F810" s="112"/>
      <c r="G810" s="112"/>
      <c r="H810" s="185">
        <v>799.14</v>
      </c>
      <c r="I810" s="186"/>
      <c r="J810" s="185">
        <v>14063</v>
      </c>
      <c r="K810" s="187"/>
      <c r="O810" s="20"/>
      <c r="P810" s="20"/>
      <c r="Q810" s="20"/>
      <c r="R810" s="20">
        <v>799.14</v>
      </c>
      <c r="S810" s="20">
        <v>14063</v>
      </c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  <c r="AW810" s="20"/>
      <c r="AX810" s="20"/>
      <c r="AY810" s="20"/>
      <c r="AZ810" s="20"/>
      <c r="BA810" s="20"/>
      <c r="BB810" s="20"/>
      <c r="BC810" s="20"/>
      <c r="BD810" s="20"/>
      <c r="BE810" s="20"/>
      <c r="BF810" s="20"/>
      <c r="BG810" s="20"/>
      <c r="BH810" s="20"/>
      <c r="BI810" s="20"/>
      <c r="BJ810" s="20"/>
      <c r="BK810" s="20"/>
      <c r="BL810" s="20"/>
      <c r="BM810" s="20"/>
      <c r="BN810" s="20"/>
      <c r="BO810" s="20"/>
      <c r="BP810" s="20"/>
      <c r="BQ810" s="20"/>
      <c r="BR810" s="20"/>
      <c r="BS810" s="20"/>
      <c r="BT810" s="20"/>
      <c r="BU810" s="20"/>
      <c r="BV810" s="20"/>
      <c r="BW810" s="20"/>
      <c r="BX810" s="20"/>
      <c r="BY810" s="20"/>
      <c r="BZ810" s="20"/>
      <c r="CA810" s="20"/>
      <c r="CB810" s="20"/>
      <c r="CC810" s="20"/>
      <c r="CD810" s="20"/>
      <c r="CE810" s="20"/>
      <c r="CF810" s="20"/>
      <c r="CG810" s="20"/>
      <c r="CH810" s="20"/>
      <c r="CI810" s="20"/>
      <c r="CJ810" s="20"/>
      <c r="CK810" s="20"/>
      <c r="CL810" s="20"/>
      <c r="CM810" s="20"/>
      <c r="CN810" s="20"/>
      <c r="CO810" s="20"/>
      <c r="CP810" s="20"/>
      <c r="CQ810" s="20"/>
      <c r="CR810" s="20"/>
      <c r="CS810" s="20"/>
      <c r="CT810" s="20"/>
      <c r="CU810" s="20"/>
      <c r="CV810" s="20"/>
      <c r="CW810" s="20"/>
      <c r="CX810" s="20"/>
      <c r="CY810" s="20"/>
      <c r="CZ810" s="20"/>
      <c r="DA810" s="20"/>
      <c r="DB810" s="20"/>
      <c r="DC810" s="20"/>
      <c r="DD810" s="20"/>
      <c r="DE810" s="20"/>
      <c r="DF810" s="20"/>
      <c r="DG810" s="20"/>
      <c r="DH810" s="20"/>
      <c r="DI810" s="20"/>
      <c r="DJ810" s="20"/>
      <c r="DK810" s="20"/>
      <c r="DL810" s="20"/>
      <c r="DM810" s="20"/>
      <c r="DN810" s="20"/>
      <c r="DO810" s="20"/>
      <c r="DP810" s="20"/>
      <c r="DQ810" s="20"/>
      <c r="DR810" s="20"/>
      <c r="DS810" s="20"/>
      <c r="DT810" s="20"/>
      <c r="DU810" s="20"/>
      <c r="DV810" s="20"/>
      <c r="DW810" s="20"/>
      <c r="DX810" s="20"/>
      <c r="DY810" s="20"/>
      <c r="DZ810" s="20"/>
      <c r="EA810" s="20"/>
      <c r="EB810" s="20"/>
      <c r="EC810" s="20"/>
      <c r="ED810" s="20"/>
      <c r="EE810" s="20"/>
      <c r="EF810" s="20"/>
      <c r="EG810" s="20"/>
      <c r="EH810" s="20"/>
      <c r="EI810" s="20"/>
      <c r="EJ810" s="20"/>
      <c r="EK810" s="20"/>
      <c r="EL810" s="20"/>
      <c r="EM810" s="20"/>
      <c r="EN810" s="20"/>
      <c r="EO810" s="20"/>
      <c r="EP810" s="20"/>
      <c r="EQ810" s="20"/>
      <c r="ER810" s="20"/>
      <c r="ES810" s="20"/>
      <c r="ET810" s="20"/>
      <c r="EU810" s="20"/>
      <c r="EV810" s="20"/>
      <c r="EW810" s="20"/>
      <c r="EX810" s="20"/>
      <c r="EY810" s="20"/>
      <c r="EZ810" s="20"/>
      <c r="FA810" s="20"/>
      <c r="FB810" s="20"/>
      <c r="FC810" s="20"/>
      <c r="FD810" s="20"/>
      <c r="FE810" s="20"/>
      <c r="FF810" s="20"/>
      <c r="FG810" s="20"/>
      <c r="FH810" s="20"/>
      <c r="FI810" s="20"/>
      <c r="FJ810" s="20"/>
      <c r="FK810" s="20"/>
      <c r="FL810" s="20"/>
      <c r="FM810" s="20"/>
      <c r="FN810" s="20"/>
      <c r="FO810" s="20"/>
      <c r="FP810" s="20"/>
      <c r="FQ810" s="20"/>
      <c r="FR810" s="20"/>
      <c r="FS810" s="20"/>
      <c r="FT810" s="20"/>
      <c r="FU810" s="20"/>
      <c r="FV810" s="20"/>
      <c r="FW810" s="20"/>
      <c r="FX810" s="20"/>
      <c r="FY810" s="20"/>
      <c r="FZ810" s="20"/>
      <c r="GA810" s="20"/>
      <c r="GB810" s="20"/>
      <c r="GC810" s="20"/>
      <c r="GD810" s="20"/>
      <c r="GE810" s="20"/>
      <c r="GF810" s="20"/>
      <c r="GG810" s="20"/>
      <c r="GH810" s="20"/>
      <c r="GI810" s="20"/>
      <c r="GJ810" s="20"/>
      <c r="GK810" s="20"/>
      <c r="GL810" s="20"/>
      <c r="GM810" s="20"/>
      <c r="GN810" s="20"/>
      <c r="GO810" s="20"/>
      <c r="GP810" s="20"/>
      <c r="GQ810" s="20"/>
      <c r="GR810" s="20"/>
      <c r="GS810" s="20"/>
      <c r="GT810" s="20"/>
      <c r="GU810" s="20"/>
      <c r="GV810" s="20"/>
      <c r="GW810" s="20"/>
      <c r="GX810" s="20"/>
      <c r="GY810" s="20"/>
      <c r="GZ810" s="20"/>
      <c r="HA810" s="20">
        <v>799.14</v>
      </c>
      <c r="HB810" s="20"/>
      <c r="HC810" s="20"/>
      <c r="HD810" s="20"/>
      <c r="HE810" s="20"/>
      <c r="HF810" s="20"/>
      <c r="HG810" s="20"/>
      <c r="HH810" s="20"/>
      <c r="HI810" s="20"/>
      <c r="HJ810" s="20"/>
      <c r="HK810" s="20"/>
      <c r="HL810" s="20"/>
      <c r="HM810" s="20"/>
      <c r="HN810" s="20"/>
      <c r="HO810" s="20"/>
      <c r="HP810" s="20"/>
      <c r="HQ810" s="20"/>
      <c r="HR810" s="20"/>
      <c r="HS810" s="20"/>
      <c r="HT810" s="20"/>
      <c r="HU810" s="20"/>
      <c r="HV810" s="20"/>
      <c r="HW810" s="20"/>
      <c r="HX810" s="20"/>
      <c r="HY810" s="20"/>
      <c r="HZ810" s="20"/>
      <c r="IA810" s="20"/>
      <c r="IB810" s="20"/>
      <c r="IC810" s="20"/>
      <c r="ID810" s="20"/>
      <c r="IE810" s="20"/>
      <c r="IF810" s="20"/>
      <c r="IG810" s="20"/>
      <c r="IH810" s="20"/>
      <c r="II810" s="20"/>
      <c r="IJ810" s="20"/>
      <c r="IK810" s="20"/>
      <c r="IL810" s="20"/>
      <c r="IM810" s="20"/>
      <c r="IN810" s="20"/>
      <c r="IO810" s="20"/>
      <c r="IP810" s="20"/>
      <c r="IQ810" s="20"/>
      <c r="IR810" s="20"/>
      <c r="IS810" s="20"/>
      <c r="IT810" s="20"/>
      <c r="IU810" s="20"/>
    </row>
    <row r="811" spans="1:255" x14ac:dyDescent="0.2">
      <c r="A811" s="70"/>
      <c r="B811" s="69"/>
      <c r="C811" s="69"/>
      <c r="D811" s="69"/>
      <c r="E811" s="69"/>
      <c r="F811" s="69"/>
      <c r="G811" s="69"/>
      <c r="H811" s="188"/>
      <c r="I811" s="189"/>
      <c r="J811" s="188"/>
      <c r="K811" s="190"/>
    </row>
    <row r="812" spans="1:255" ht="47.25" x14ac:dyDescent="0.2">
      <c r="A812" s="116">
        <v>35</v>
      </c>
      <c r="B812" s="123" t="s">
        <v>332</v>
      </c>
      <c r="C812" s="117" t="s">
        <v>747</v>
      </c>
      <c r="D812" s="118" t="s">
        <v>23</v>
      </c>
      <c r="E812" s="119">
        <v>1</v>
      </c>
      <c r="F812" s="120">
        <v>172.48000000000002</v>
      </c>
      <c r="G812" s="124" t="s">
        <v>6</v>
      </c>
      <c r="H812" s="120"/>
      <c r="I812" s="121">
        <v>214.11999999999998</v>
      </c>
      <c r="J812" s="97"/>
      <c r="K812" s="122">
        <v>6868</v>
      </c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  <c r="AW812" s="20"/>
      <c r="AX812" s="20"/>
      <c r="AY812" s="20"/>
      <c r="AZ812" s="20"/>
      <c r="BA812" s="20"/>
      <c r="BB812" s="20"/>
      <c r="BC812" s="20"/>
      <c r="BD812" s="20"/>
      <c r="BE812" s="20"/>
      <c r="BF812" s="20"/>
      <c r="BG812" s="20"/>
      <c r="BH812" s="20"/>
      <c r="BI812" s="20"/>
      <c r="BJ812" s="20"/>
      <c r="BK812" s="20"/>
      <c r="BL812" s="20"/>
      <c r="BM812" s="20"/>
      <c r="BN812" s="20"/>
      <c r="BO812" s="20"/>
      <c r="BP812" s="20"/>
      <c r="BQ812" s="20"/>
      <c r="BR812" s="20"/>
      <c r="BS812" s="20"/>
      <c r="BT812" s="20"/>
      <c r="BU812" s="20"/>
      <c r="BV812" s="20"/>
      <c r="BW812" s="20"/>
      <c r="BX812" s="20"/>
      <c r="BY812" s="20"/>
      <c r="BZ812" s="20"/>
      <c r="CA812" s="20"/>
      <c r="CB812" s="20"/>
      <c r="CC812" s="20"/>
      <c r="CD812" s="20"/>
      <c r="CE812" s="20"/>
      <c r="CF812" s="20"/>
      <c r="CG812" s="20"/>
      <c r="CH812" s="20"/>
      <c r="CI812" s="20"/>
      <c r="CJ812" s="20"/>
      <c r="CK812" s="20"/>
      <c r="CL812" s="20"/>
      <c r="CM812" s="20"/>
      <c r="CN812" s="20"/>
      <c r="CO812" s="20"/>
      <c r="CP812" s="20"/>
      <c r="CQ812" s="20"/>
      <c r="CR812" s="20"/>
      <c r="CS812" s="20"/>
      <c r="CT812" s="20"/>
      <c r="CU812" s="20"/>
      <c r="CV812" s="20"/>
      <c r="CW812" s="20"/>
      <c r="CX812" s="20"/>
      <c r="CY812" s="20"/>
      <c r="CZ812" s="20"/>
      <c r="DA812" s="20"/>
      <c r="DB812" s="20"/>
      <c r="DC812" s="20"/>
      <c r="DD812" s="20"/>
      <c r="DE812" s="20"/>
      <c r="DF812" s="20"/>
      <c r="DG812" s="20"/>
      <c r="DH812" s="20"/>
      <c r="DI812" s="20"/>
      <c r="DJ812" s="20"/>
      <c r="DK812" s="20"/>
      <c r="DL812" s="20"/>
      <c r="DM812" s="20"/>
      <c r="DN812" s="20"/>
      <c r="DO812" s="20"/>
      <c r="DP812" s="20"/>
      <c r="DQ812" s="20"/>
      <c r="DR812" s="20"/>
      <c r="DS812" s="20"/>
      <c r="DT812" s="20"/>
      <c r="DU812" s="20"/>
      <c r="DV812" s="20"/>
      <c r="DW812" s="20"/>
      <c r="DX812" s="20"/>
      <c r="DY812" s="20"/>
      <c r="DZ812" s="20"/>
      <c r="EA812" s="20"/>
      <c r="EB812" s="20"/>
      <c r="EC812" s="20"/>
      <c r="ED812" s="20"/>
      <c r="EE812" s="20"/>
      <c r="EF812" s="20"/>
      <c r="EG812" s="20"/>
      <c r="EH812" s="20"/>
      <c r="EI812" s="20"/>
      <c r="EJ812" s="20"/>
      <c r="EK812" s="20"/>
      <c r="EL812" s="20"/>
      <c r="EM812" s="20"/>
      <c r="EN812" s="20"/>
      <c r="EO812" s="20"/>
      <c r="EP812" s="20"/>
      <c r="EQ812" s="20"/>
      <c r="ER812" s="20"/>
      <c r="ES812" s="20"/>
      <c r="ET812" s="20"/>
      <c r="EU812" s="20"/>
      <c r="EV812" s="20"/>
      <c r="EW812" s="20"/>
      <c r="EX812" s="20"/>
      <c r="EY812" s="20"/>
      <c r="EZ812" s="20"/>
      <c r="FA812" s="20"/>
      <c r="FB812" s="20"/>
      <c r="FC812" s="20"/>
      <c r="FD812" s="20"/>
      <c r="FE812" s="20"/>
      <c r="FF812" s="20"/>
      <c r="FG812" s="20"/>
      <c r="FH812" s="20"/>
      <c r="FI812" s="20"/>
      <c r="FJ812" s="20"/>
      <c r="FK812" s="20"/>
      <c r="FL812" s="20"/>
      <c r="FM812" s="20"/>
      <c r="FN812" s="20"/>
      <c r="FO812" s="20"/>
      <c r="FP812" s="20"/>
      <c r="FQ812" s="20"/>
      <c r="FR812" s="20"/>
      <c r="FS812" s="20"/>
      <c r="FT812" s="20"/>
      <c r="FU812" s="20"/>
      <c r="FV812" s="20"/>
      <c r="FW812" s="20"/>
      <c r="FX812" s="20"/>
      <c r="FY812" s="20"/>
      <c r="FZ812" s="20"/>
      <c r="GA812" s="20"/>
      <c r="GB812" s="20"/>
      <c r="GC812" s="20"/>
      <c r="GD812" s="20"/>
      <c r="GE812" s="20"/>
      <c r="GF812" s="20"/>
      <c r="GG812" s="20"/>
      <c r="GH812" s="20"/>
      <c r="GI812" s="20"/>
      <c r="GJ812" s="20"/>
      <c r="GK812" s="20"/>
      <c r="GL812" s="20"/>
      <c r="GM812" s="20"/>
      <c r="GN812" s="20"/>
      <c r="GO812" s="20"/>
      <c r="GP812" s="20"/>
      <c r="GQ812" s="20"/>
      <c r="GR812" s="20"/>
      <c r="GS812" s="20"/>
      <c r="GT812" s="20"/>
      <c r="GU812" s="20"/>
      <c r="GV812" s="20"/>
      <c r="GW812" s="20"/>
      <c r="GX812" s="20"/>
      <c r="GY812" s="20"/>
      <c r="GZ812" s="20"/>
      <c r="HA812" s="20"/>
      <c r="HB812" s="20"/>
      <c r="HC812" s="20"/>
      <c r="HD812" s="20"/>
      <c r="HE812" s="20"/>
      <c r="HF812" s="20"/>
      <c r="HG812" s="20"/>
      <c r="HH812" s="20"/>
      <c r="HI812" s="20"/>
      <c r="HJ812" s="20"/>
      <c r="HK812" s="20"/>
      <c r="HL812" s="20"/>
      <c r="HM812" s="20"/>
      <c r="HN812" s="20"/>
      <c r="HO812" s="20"/>
      <c r="HP812" s="20"/>
      <c r="HQ812" s="20"/>
      <c r="HR812" s="20"/>
      <c r="HS812" s="20"/>
      <c r="HT812" s="20"/>
      <c r="HU812" s="20"/>
      <c r="HV812" s="20"/>
      <c r="HW812" s="20"/>
      <c r="HX812" s="20"/>
      <c r="HY812" s="20"/>
      <c r="HZ812" s="20"/>
      <c r="IA812" s="20"/>
      <c r="IB812" s="20"/>
      <c r="IC812" s="20"/>
      <c r="ID812" s="20"/>
      <c r="IE812" s="20"/>
      <c r="IF812" s="20"/>
      <c r="IG812" s="20"/>
      <c r="IH812" s="20"/>
      <c r="II812" s="20"/>
      <c r="IJ812" s="20"/>
      <c r="IK812" s="20"/>
      <c r="IL812" s="20"/>
      <c r="IM812" s="20"/>
      <c r="IN812" s="20"/>
      <c r="IO812" s="20"/>
      <c r="IP812" s="20"/>
      <c r="IQ812" s="20"/>
      <c r="IR812" s="20"/>
      <c r="IS812" s="20"/>
      <c r="IT812" s="20"/>
      <c r="IU812" s="20"/>
    </row>
    <row r="813" spans="1:255" x14ac:dyDescent="0.2">
      <c r="A813" s="60"/>
      <c r="B813" s="61"/>
      <c r="C813" s="61" t="s">
        <v>609</v>
      </c>
      <c r="D813" s="62"/>
      <c r="E813" s="63"/>
      <c r="F813" s="64">
        <v>64.17</v>
      </c>
      <c r="G813" s="65" t="s">
        <v>78</v>
      </c>
      <c r="H813" s="64">
        <v>67.38</v>
      </c>
      <c r="I813" s="64">
        <v>67.38</v>
      </c>
      <c r="J813" s="66">
        <v>33.39</v>
      </c>
      <c r="K813" s="67">
        <v>2250</v>
      </c>
      <c r="O813" s="20"/>
      <c r="P813" s="20"/>
      <c r="Q813" s="20"/>
      <c r="R813" s="20"/>
      <c r="S813" s="20"/>
      <c r="T813" s="20">
        <v>67.38</v>
      </c>
      <c r="U813" s="20">
        <v>2250</v>
      </c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  <c r="AW813" s="20"/>
      <c r="AX813" s="20"/>
      <c r="AY813" s="20"/>
      <c r="AZ813" s="20"/>
      <c r="BA813" s="20"/>
      <c r="BB813" s="20"/>
      <c r="BC813" s="20"/>
      <c r="BD813" s="20"/>
      <c r="BE813" s="20"/>
      <c r="BF813" s="20"/>
      <c r="BG813" s="20"/>
      <c r="BH813" s="20"/>
      <c r="BI813" s="20"/>
      <c r="BJ813" s="20"/>
      <c r="BK813" s="20"/>
      <c r="BL813" s="20"/>
      <c r="BM813" s="20"/>
      <c r="BN813" s="20"/>
      <c r="BO813" s="20"/>
      <c r="BP813" s="20"/>
      <c r="BQ813" s="20"/>
      <c r="BR813" s="20"/>
      <c r="BS813" s="20"/>
      <c r="BT813" s="20"/>
      <c r="BU813" s="20"/>
      <c r="BV813" s="20"/>
      <c r="BW813" s="20"/>
      <c r="BX813" s="20"/>
      <c r="BY813" s="20"/>
      <c r="BZ813" s="20"/>
      <c r="CA813" s="20"/>
      <c r="CB813" s="20"/>
      <c r="CC813" s="20"/>
      <c r="CD813" s="20"/>
      <c r="CE813" s="20"/>
      <c r="CF813" s="20"/>
      <c r="CG813" s="20"/>
      <c r="CH813" s="20"/>
      <c r="CI813" s="20"/>
      <c r="CJ813" s="20"/>
      <c r="CK813" s="20"/>
      <c r="CL813" s="20"/>
      <c r="CM813" s="20"/>
      <c r="CN813" s="20"/>
      <c r="CO813" s="20"/>
      <c r="CP813" s="20"/>
      <c r="CQ813" s="20"/>
      <c r="CR813" s="20"/>
      <c r="CS813" s="20"/>
      <c r="CT813" s="20"/>
      <c r="CU813" s="20"/>
      <c r="CV813" s="20">
        <v>1</v>
      </c>
      <c r="CW813" s="20"/>
      <c r="CX813" s="20"/>
      <c r="CY813" s="20"/>
      <c r="CZ813" s="20"/>
      <c r="DA813" s="20"/>
      <c r="DB813" s="20"/>
      <c r="DC813" s="20"/>
      <c r="DD813" s="20"/>
      <c r="DE813" s="20"/>
      <c r="DF813" s="20"/>
      <c r="DG813" s="20">
        <v>2250</v>
      </c>
      <c r="DH813" s="20">
        <v>1</v>
      </c>
      <c r="DI813" s="20"/>
      <c r="DJ813" s="20"/>
      <c r="DK813" s="20"/>
      <c r="DL813" s="20"/>
      <c r="DM813" s="20"/>
      <c r="DN813" s="20"/>
      <c r="DO813" s="20"/>
      <c r="DP813" s="20"/>
      <c r="DQ813" s="20">
        <v>67.38</v>
      </c>
      <c r="DR813" s="20"/>
      <c r="DS813" s="20">
        <v>2250</v>
      </c>
      <c r="DT813" s="20"/>
      <c r="DU813" s="20"/>
      <c r="DV813" s="20"/>
      <c r="DW813" s="20"/>
      <c r="DX813" s="20"/>
      <c r="DY813" s="20"/>
      <c r="DZ813" s="20"/>
      <c r="EA813" s="20"/>
      <c r="EB813" s="20"/>
      <c r="EC813" s="20"/>
      <c r="ED813" s="20"/>
      <c r="EE813" s="20"/>
      <c r="EF813" s="20"/>
      <c r="EG813" s="20"/>
      <c r="EH813" s="20"/>
      <c r="EI813" s="20"/>
      <c r="EJ813" s="20"/>
      <c r="EK813" s="20"/>
      <c r="EL813" s="20"/>
      <c r="EM813" s="20"/>
      <c r="EN813" s="20"/>
      <c r="EO813" s="20"/>
      <c r="EP813" s="20"/>
      <c r="EQ813" s="20"/>
      <c r="ER813" s="20"/>
      <c r="ES813" s="20"/>
      <c r="ET813" s="20"/>
      <c r="EU813" s="20"/>
      <c r="EV813" s="20"/>
      <c r="EW813" s="20"/>
      <c r="EX813" s="20"/>
      <c r="EY813" s="20"/>
      <c r="EZ813" s="20"/>
      <c r="FA813" s="20"/>
      <c r="FB813" s="20"/>
      <c r="FC813" s="20"/>
      <c r="FD813" s="20"/>
      <c r="FE813" s="20"/>
      <c r="FF813" s="20"/>
      <c r="FG813" s="20"/>
      <c r="FH813" s="20"/>
      <c r="FI813" s="20"/>
      <c r="FJ813" s="20"/>
      <c r="FK813" s="20"/>
      <c r="FL813" s="20"/>
      <c r="FM813" s="20"/>
      <c r="FN813" s="20"/>
      <c r="FO813" s="20"/>
      <c r="FP813" s="20"/>
      <c r="FQ813" s="20"/>
      <c r="FR813" s="20"/>
      <c r="FS813" s="20"/>
      <c r="FT813" s="20"/>
      <c r="FU813" s="20"/>
      <c r="FV813" s="20"/>
      <c r="FW813" s="20"/>
      <c r="FX813" s="20"/>
      <c r="FY813" s="20"/>
      <c r="FZ813" s="20"/>
      <c r="GA813" s="20"/>
      <c r="GB813" s="20"/>
      <c r="GC813" s="20"/>
      <c r="GD813" s="20"/>
      <c r="GE813" s="20"/>
      <c r="GF813" s="20"/>
      <c r="GG813" s="20"/>
      <c r="GH813" s="20"/>
      <c r="GI813" s="20"/>
      <c r="GJ813" s="20">
        <v>67.38</v>
      </c>
      <c r="GK813" s="20">
        <v>67.38</v>
      </c>
      <c r="GL813" s="20"/>
      <c r="GM813" s="20"/>
      <c r="GN813" s="20"/>
      <c r="GO813" s="20"/>
      <c r="GP813" s="20"/>
      <c r="GQ813" s="20"/>
      <c r="GR813" s="20"/>
      <c r="GS813" s="20"/>
      <c r="GT813" s="20"/>
      <c r="GU813" s="20"/>
      <c r="GV813" s="20"/>
      <c r="GW813" s="20"/>
      <c r="GX813" s="20"/>
      <c r="GY813" s="20"/>
      <c r="GZ813" s="20"/>
      <c r="HA813" s="20"/>
      <c r="HB813" s="20">
        <v>67.38</v>
      </c>
      <c r="HC813" s="20"/>
      <c r="HD813" s="20"/>
      <c r="HE813" s="20"/>
      <c r="HF813" s="20">
        <v>67.38</v>
      </c>
      <c r="HG813" s="20"/>
      <c r="HH813" s="20"/>
      <c r="HI813" s="20"/>
      <c r="HJ813" s="20"/>
      <c r="HK813" s="20"/>
      <c r="HL813" s="20">
        <v>67.38</v>
      </c>
      <c r="HM813" s="20"/>
      <c r="HN813" s="20">
        <v>67.38</v>
      </c>
      <c r="HO813" s="20"/>
      <c r="HP813" s="20"/>
      <c r="HQ813" s="20"/>
      <c r="HR813" s="20"/>
      <c r="HS813" s="20"/>
      <c r="HT813" s="20"/>
      <c r="HU813" s="20"/>
      <c r="HV813" s="20"/>
      <c r="HW813" s="20"/>
      <c r="HX813" s="20">
        <v>67.38</v>
      </c>
      <c r="HY813" s="20"/>
      <c r="HZ813" s="20"/>
      <c r="IA813" s="20"/>
      <c r="IB813" s="20"/>
      <c r="IC813" s="20"/>
      <c r="ID813" s="20"/>
      <c r="IE813" s="20"/>
      <c r="IF813" s="20"/>
      <c r="IG813" s="20"/>
      <c r="IH813" s="20"/>
      <c r="II813" s="20"/>
      <c r="IJ813" s="20"/>
      <c r="IK813" s="20"/>
      <c r="IL813" s="20"/>
      <c r="IM813" s="20"/>
      <c r="IN813" s="20"/>
      <c r="IO813" s="20"/>
      <c r="IP813" s="20"/>
      <c r="IQ813" s="20"/>
      <c r="IR813" s="20"/>
      <c r="IS813" s="20"/>
      <c r="IT813" s="20"/>
      <c r="IU813" s="20"/>
    </row>
    <row r="814" spans="1:255" x14ac:dyDescent="0.2">
      <c r="A814" s="71"/>
      <c r="B814" s="72"/>
      <c r="C814" s="72" t="s">
        <v>610</v>
      </c>
      <c r="D814" s="73"/>
      <c r="E814" s="74"/>
      <c r="F814" s="75">
        <v>13.28</v>
      </c>
      <c r="G814" s="76" t="s">
        <v>78</v>
      </c>
      <c r="H814" s="75">
        <v>13.95</v>
      </c>
      <c r="I814" s="75">
        <v>13.95</v>
      </c>
      <c r="J814" s="77">
        <v>13.26</v>
      </c>
      <c r="K814" s="78">
        <v>185</v>
      </c>
      <c r="O814" s="20"/>
      <c r="P814" s="20"/>
      <c r="Q814" s="20"/>
      <c r="R814" s="20"/>
      <c r="S814" s="20"/>
      <c r="T814" s="20">
        <v>13.95</v>
      </c>
      <c r="U814" s="20">
        <v>185</v>
      </c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  <c r="AW814" s="20"/>
      <c r="AX814" s="20"/>
      <c r="AY814" s="20"/>
      <c r="AZ814" s="20"/>
      <c r="BA814" s="20"/>
      <c r="BB814" s="20"/>
      <c r="BC814" s="20"/>
      <c r="BD814" s="20"/>
      <c r="BE814" s="20"/>
      <c r="BF814" s="20"/>
      <c r="BG814" s="20"/>
      <c r="BH814" s="20"/>
      <c r="BI814" s="20"/>
      <c r="BJ814" s="20"/>
      <c r="BK814" s="20"/>
      <c r="BL814" s="20"/>
      <c r="BM814" s="20"/>
      <c r="BN814" s="20"/>
      <c r="BO814" s="20"/>
      <c r="BP814" s="20"/>
      <c r="BQ814" s="20"/>
      <c r="BR814" s="20"/>
      <c r="BS814" s="20"/>
      <c r="BT814" s="20"/>
      <c r="BU814" s="20"/>
      <c r="BV814" s="20"/>
      <c r="BW814" s="20"/>
      <c r="BX814" s="20"/>
      <c r="BY814" s="20"/>
      <c r="BZ814" s="20"/>
      <c r="CA814" s="20"/>
      <c r="CB814" s="20"/>
      <c r="CC814" s="20"/>
      <c r="CD814" s="20"/>
      <c r="CE814" s="20"/>
      <c r="CF814" s="20"/>
      <c r="CG814" s="20"/>
      <c r="CH814" s="20"/>
      <c r="CI814" s="20"/>
      <c r="CJ814" s="20"/>
      <c r="CK814" s="20"/>
      <c r="CL814" s="20"/>
      <c r="CM814" s="20"/>
      <c r="CN814" s="20"/>
      <c r="CO814" s="20"/>
      <c r="CP814" s="20"/>
      <c r="CQ814" s="20"/>
      <c r="CR814" s="20"/>
      <c r="CS814" s="20"/>
      <c r="CT814" s="20"/>
      <c r="CU814" s="20"/>
      <c r="CV814" s="20">
        <v>1</v>
      </c>
      <c r="CW814" s="20"/>
      <c r="CX814" s="20"/>
      <c r="CY814" s="20"/>
      <c r="CZ814" s="20"/>
      <c r="DA814" s="20"/>
      <c r="DB814" s="20"/>
      <c r="DC814" s="20"/>
      <c r="DD814" s="20"/>
      <c r="DE814" s="20"/>
      <c r="DF814" s="20"/>
      <c r="DG814" s="20"/>
      <c r="DH814" s="20"/>
      <c r="DI814" s="20"/>
      <c r="DJ814" s="20"/>
      <c r="DK814" s="20"/>
      <c r="DL814" s="20"/>
      <c r="DM814" s="20"/>
      <c r="DN814" s="20"/>
      <c r="DO814" s="20"/>
      <c r="DP814" s="20"/>
      <c r="DQ814" s="20">
        <v>13.95</v>
      </c>
      <c r="DR814" s="20"/>
      <c r="DS814" s="20">
        <v>185</v>
      </c>
      <c r="DT814" s="20"/>
      <c r="DU814" s="20"/>
      <c r="DV814" s="20"/>
      <c r="DW814" s="20"/>
      <c r="DX814" s="20"/>
      <c r="DY814" s="20"/>
      <c r="DZ814" s="20"/>
      <c r="EA814" s="20"/>
      <c r="EB814" s="20"/>
      <c r="EC814" s="20"/>
      <c r="ED814" s="20"/>
      <c r="EE814" s="20"/>
      <c r="EF814" s="20"/>
      <c r="EG814" s="20"/>
      <c r="EH814" s="20"/>
      <c r="EI814" s="20"/>
      <c r="EJ814" s="20"/>
      <c r="EK814" s="20"/>
      <c r="EL814" s="20"/>
      <c r="EM814" s="20"/>
      <c r="EN814" s="20"/>
      <c r="EO814" s="20"/>
      <c r="EP814" s="20"/>
      <c r="EQ814" s="20"/>
      <c r="ER814" s="20"/>
      <c r="ES814" s="20"/>
      <c r="ET814" s="20"/>
      <c r="EU814" s="20"/>
      <c r="EV814" s="20"/>
      <c r="EW814" s="20"/>
      <c r="EX814" s="20"/>
      <c r="EY814" s="20"/>
      <c r="EZ814" s="20"/>
      <c r="FA814" s="20"/>
      <c r="FB814" s="20"/>
      <c r="FC814" s="20"/>
      <c r="FD814" s="20"/>
      <c r="FE814" s="20"/>
      <c r="FF814" s="20"/>
      <c r="FG814" s="20"/>
      <c r="FH814" s="20"/>
      <c r="FI814" s="20"/>
      <c r="FJ814" s="20"/>
      <c r="FK814" s="20"/>
      <c r="FL814" s="20"/>
      <c r="FM814" s="20"/>
      <c r="FN814" s="20"/>
      <c r="FO814" s="20"/>
      <c r="FP814" s="20"/>
      <c r="FQ814" s="20"/>
      <c r="FR814" s="20"/>
      <c r="FS814" s="20"/>
      <c r="FT814" s="20"/>
      <c r="FU814" s="20"/>
      <c r="FV814" s="20"/>
      <c r="FW814" s="20"/>
      <c r="FX814" s="20"/>
      <c r="FY814" s="20"/>
      <c r="FZ814" s="20"/>
      <c r="GA814" s="20"/>
      <c r="GB814" s="20"/>
      <c r="GC814" s="20"/>
      <c r="GD814" s="20"/>
      <c r="GE814" s="20"/>
      <c r="GF814" s="20"/>
      <c r="GG814" s="20"/>
      <c r="GH814" s="20"/>
      <c r="GI814" s="20"/>
      <c r="GJ814" s="20">
        <v>13.95</v>
      </c>
      <c r="GK814" s="20"/>
      <c r="GL814" s="20">
        <v>13.95</v>
      </c>
      <c r="GM814" s="20"/>
      <c r="GN814" s="20"/>
      <c r="GO814" s="20"/>
      <c r="GP814" s="20"/>
      <c r="GQ814" s="20"/>
      <c r="GR814" s="20"/>
      <c r="GS814" s="20"/>
      <c r="GT814" s="20"/>
      <c r="GU814" s="20"/>
      <c r="GV814" s="20"/>
      <c r="GW814" s="20"/>
      <c r="GX814" s="20"/>
      <c r="GY814" s="20"/>
      <c r="GZ814" s="20"/>
      <c r="HA814" s="20"/>
      <c r="HB814" s="20">
        <v>13.95</v>
      </c>
      <c r="HC814" s="20"/>
      <c r="HD814" s="20"/>
      <c r="HE814" s="20"/>
      <c r="HF814" s="20">
        <v>13.95</v>
      </c>
      <c r="HG814" s="20"/>
      <c r="HH814" s="20"/>
      <c r="HI814" s="20"/>
      <c r="HJ814" s="20"/>
      <c r="HK814" s="20"/>
      <c r="HL814" s="20">
        <v>13.95</v>
      </c>
      <c r="HM814" s="20"/>
      <c r="HN814" s="20">
        <v>13.95</v>
      </c>
      <c r="HO814" s="20"/>
      <c r="HP814" s="20"/>
      <c r="HQ814" s="20"/>
      <c r="HR814" s="20"/>
      <c r="HS814" s="20"/>
      <c r="HT814" s="20"/>
      <c r="HU814" s="20"/>
      <c r="HV814" s="20"/>
      <c r="HW814" s="20"/>
      <c r="HX814" s="20"/>
      <c r="HY814" s="20"/>
      <c r="HZ814" s="20"/>
      <c r="IA814" s="20"/>
      <c r="IB814" s="20"/>
      <c r="IC814" s="20"/>
      <c r="ID814" s="20"/>
      <c r="IE814" s="20"/>
      <c r="IF814" s="20"/>
      <c r="IG814" s="20"/>
      <c r="IH814" s="20"/>
      <c r="II814" s="20"/>
      <c r="IJ814" s="20"/>
      <c r="IK814" s="20"/>
      <c r="IL814" s="20"/>
      <c r="IM814" s="20"/>
      <c r="IN814" s="20"/>
      <c r="IO814" s="20"/>
      <c r="IP814" s="20"/>
      <c r="IQ814" s="20"/>
      <c r="IR814" s="20"/>
      <c r="IS814" s="20"/>
      <c r="IT814" s="20"/>
      <c r="IU814" s="20"/>
    </row>
    <row r="815" spans="1:255" x14ac:dyDescent="0.2">
      <c r="A815" s="71"/>
      <c r="B815" s="72"/>
      <c r="C815" s="72" t="s">
        <v>611</v>
      </c>
      <c r="D815" s="73"/>
      <c r="E815" s="74"/>
      <c r="F815" s="75">
        <v>1.35</v>
      </c>
      <c r="G815" s="76" t="s">
        <v>78</v>
      </c>
      <c r="H815" s="75">
        <v>1.42</v>
      </c>
      <c r="I815" s="75">
        <v>1.42</v>
      </c>
      <c r="J815" s="77">
        <v>33.39</v>
      </c>
      <c r="K815" s="78">
        <v>47</v>
      </c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  <c r="AW815" s="20"/>
      <c r="AX815" s="20"/>
      <c r="AY815" s="20"/>
      <c r="AZ815" s="20"/>
      <c r="BA815" s="20"/>
      <c r="BB815" s="20"/>
      <c r="BC815" s="20"/>
      <c r="BD815" s="20"/>
      <c r="BE815" s="20"/>
      <c r="BF815" s="20"/>
      <c r="BG815" s="20"/>
      <c r="BH815" s="20"/>
      <c r="BI815" s="20"/>
      <c r="BJ815" s="20"/>
      <c r="BK815" s="20"/>
      <c r="BL815" s="20"/>
      <c r="BM815" s="20"/>
      <c r="BN815" s="20"/>
      <c r="BO815" s="20"/>
      <c r="BP815" s="20"/>
      <c r="BQ815" s="20"/>
      <c r="BR815" s="20"/>
      <c r="BS815" s="20"/>
      <c r="BT815" s="20"/>
      <c r="BU815" s="20"/>
      <c r="BV815" s="20"/>
      <c r="BW815" s="20"/>
      <c r="BX815" s="20"/>
      <c r="BY815" s="20"/>
      <c r="BZ815" s="20"/>
      <c r="CA815" s="20"/>
      <c r="CB815" s="20"/>
      <c r="CC815" s="20"/>
      <c r="CD815" s="20"/>
      <c r="CE815" s="20"/>
      <c r="CF815" s="20"/>
      <c r="CG815" s="20"/>
      <c r="CH815" s="20"/>
      <c r="CI815" s="20"/>
      <c r="CJ815" s="20"/>
      <c r="CK815" s="20"/>
      <c r="CL815" s="20"/>
      <c r="CM815" s="20"/>
      <c r="CN815" s="20"/>
      <c r="CO815" s="20"/>
      <c r="CP815" s="20"/>
      <c r="CQ815" s="20"/>
      <c r="CR815" s="20"/>
      <c r="CS815" s="20"/>
      <c r="CT815" s="20"/>
      <c r="CU815" s="20"/>
      <c r="CV815" s="20"/>
      <c r="CW815" s="20"/>
      <c r="CX815" s="20"/>
      <c r="CY815" s="20"/>
      <c r="CZ815" s="20"/>
      <c r="DA815" s="20"/>
      <c r="DB815" s="20"/>
      <c r="DC815" s="20"/>
      <c r="DD815" s="20"/>
      <c r="DE815" s="20"/>
      <c r="DF815" s="20"/>
      <c r="DG815" s="20"/>
      <c r="DH815" s="20"/>
      <c r="DI815" s="20"/>
      <c r="DJ815" s="20"/>
      <c r="DK815" s="20"/>
      <c r="DL815" s="20"/>
      <c r="DM815" s="20"/>
      <c r="DN815" s="20"/>
      <c r="DO815" s="20"/>
      <c r="DP815" s="20"/>
      <c r="DQ815" s="20"/>
      <c r="DR815" s="20"/>
      <c r="DS815" s="20"/>
      <c r="DT815" s="20"/>
      <c r="DU815" s="20"/>
      <c r="DV815" s="20"/>
      <c r="DW815" s="20"/>
      <c r="DX815" s="20"/>
      <c r="DY815" s="20"/>
      <c r="DZ815" s="20"/>
      <c r="EA815" s="20"/>
      <c r="EB815" s="20"/>
      <c r="EC815" s="20"/>
      <c r="ED815" s="20"/>
      <c r="EE815" s="20"/>
      <c r="EF815" s="20"/>
      <c r="EG815" s="20"/>
      <c r="EH815" s="20"/>
      <c r="EI815" s="20"/>
      <c r="EJ815" s="20"/>
      <c r="EK815" s="20"/>
      <c r="EL815" s="20"/>
      <c r="EM815" s="20"/>
      <c r="EN815" s="20"/>
      <c r="EO815" s="20"/>
      <c r="EP815" s="20"/>
      <c r="EQ815" s="20"/>
      <c r="ER815" s="20"/>
      <c r="ES815" s="20"/>
      <c r="ET815" s="20"/>
      <c r="EU815" s="20"/>
      <c r="EV815" s="20"/>
      <c r="EW815" s="20"/>
      <c r="EX815" s="20"/>
      <c r="EY815" s="20"/>
      <c r="EZ815" s="20"/>
      <c r="FA815" s="20"/>
      <c r="FB815" s="20"/>
      <c r="FC815" s="20"/>
      <c r="FD815" s="20"/>
      <c r="FE815" s="20"/>
      <c r="FF815" s="20"/>
      <c r="FG815" s="20"/>
      <c r="FH815" s="20"/>
      <c r="FI815" s="20"/>
      <c r="FJ815" s="20"/>
      <c r="FK815" s="20"/>
      <c r="FL815" s="20"/>
      <c r="FM815" s="20"/>
      <c r="FN815" s="20"/>
      <c r="FO815" s="20"/>
      <c r="FP815" s="20"/>
      <c r="FQ815" s="20"/>
      <c r="FR815" s="20"/>
      <c r="FS815" s="20"/>
      <c r="FT815" s="20"/>
      <c r="FU815" s="20"/>
      <c r="FV815" s="20"/>
      <c r="FW815" s="20"/>
      <c r="FX815" s="20"/>
      <c r="FY815" s="20"/>
      <c r="FZ815" s="20"/>
      <c r="GA815" s="20"/>
      <c r="GB815" s="20"/>
      <c r="GC815" s="20"/>
      <c r="GD815" s="20"/>
      <c r="GE815" s="20"/>
      <c r="GF815" s="20"/>
      <c r="GG815" s="20"/>
      <c r="GH815" s="20"/>
      <c r="GI815" s="20"/>
      <c r="GJ815" s="20"/>
      <c r="GK815" s="20"/>
      <c r="GL815" s="20"/>
      <c r="GM815" s="20">
        <v>1.42</v>
      </c>
      <c r="GN815" s="20"/>
      <c r="GO815" s="20"/>
      <c r="GP815" s="20"/>
      <c r="GQ815" s="20"/>
      <c r="GR815" s="20"/>
      <c r="GS815" s="20"/>
      <c r="GT815" s="20"/>
      <c r="GU815" s="20"/>
      <c r="GV815" s="20"/>
      <c r="GW815" s="20"/>
      <c r="GX815" s="20"/>
      <c r="GY815" s="20"/>
      <c r="GZ815" s="20"/>
      <c r="HA815" s="20"/>
      <c r="HB815" s="20"/>
      <c r="HC815" s="20"/>
      <c r="HD815" s="20"/>
      <c r="HE815" s="20"/>
      <c r="HF815" s="20"/>
      <c r="HG815" s="20"/>
      <c r="HH815" s="20"/>
      <c r="HI815" s="20"/>
      <c r="HJ815" s="20"/>
      <c r="HK815" s="20"/>
      <c r="HL815" s="20"/>
      <c r="HM815" s="20"/>
      <c r="HN815" s="20"/>
      <c r="HO815" s="20"/>
      <c r="HP815" s="20"/>
      <c r="HQ815" s="20"/>
      <c r="HR815" s="20"/>
      <c r="HS815" s="20"/>
      <c r="HT815" s="20"/>
      <c r="HU815" s="20"/>
      <c r="HV815" s="20"/>
      <c r="HW815" s="20"/>
      <c r="HX815" s="20">
        <v>1.42</v>
      </c>
      <c r="HY815" s="20"/>
      <c r="HZ815" s="20"/>
      <c r="IA815" s="20"/>
      <c r="IB815" s="20"/>
      <c r="IC815" s="20"/>
      <c r="ID815" s="20"/>
      <c r="IE815" s="20"/>
      <c r="IF815" s="20"/>
      <c r="IG815" s="20"/>
      <c r="IH815" s="20"/>
      <c r="II815" s="20"/>
      <c r="IJ815" s="20"/>
      <c r="IK815" s="20"/>
      <c r="IL815" s="20"/>
      <c r="IM815" s="20"/>
      <c r="IN815" s="20"/>
      <c r="IO815" s="20"/>
      <c r="IP815" s="20"/>
      <c r="IQ815" s="20"/>
      <c r="IR815" s="20"/>
      <c r="IS815" s="20"/>
      <c r="IT815" s="20"/>
      <c r="IU815" s="20"/>
    </row>
    <row r="816" spans="1:255" x14ac:dyDescent="0.2">
      <c r="A816" s="71"/>
      <c r="B816" s="72"/>
      <c r="C816" s="72" t="s">
        <v>612</v>
      </c>
      <c r="D816" s="73"/>
      <c r="E816" s="74"/>
      <c r="F816" s="75">
        <v>95.03</v>
      </c>
      <c r="G816" s="76"/>
      <c r="H816" s="75">
        <v>95.03</v>
      </c>
      <c r="I816" s="75">
        <v>95.03</v>
      </c>
      <c r="J816" s="77">
        <v>9.11</v>
      </c>
      <c r="K816" s="78">
        <v>866</v>
      </c>
      <c r="O816" s="20"/>
      <c r="P816" s="20"/>
      <c r="Q816" s="20"/>
      <c r="R816" s="20"/>
      <c r="S816" s="20"/>
      <c r="T816" s="20">
        <v>95.03</v>
      </c>
      <c r="U816" s="20">
        <v>866</v>
      </c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  <c r="AW816" s="20"/>
      <c r="AX816" s="20"/>
      <c r="AY816" s="20"/>
      <c r="AZ816" s="20"/>
      <c r="BA816" s="20"/>
      <c r="BB816" s="20"/>
      <c r="BC816" s="20"/>
      <c r="BD816" s="20"/>
      <c r="BE816" s="20"/>
      <c r="BF816" s="20"/>
      <c r="BG816" s="20"/>
      <c r="BH816" s="20"/>
      <c r="BI816" s="20"/>
      <c r="BJ816" s="20"/>
      <c r="BK816" s="20"/>
      <c r="BL816" s="20"/>
      <c r="BM816" s="20"/>
      <c r="BN816" s="20"/>
      <c r="BO816" s="20"/>
      <c r="BP816" s="20"/>
      <c r="BQ816" s="20"/>
      <c r="BR816" s="20"/>
      <c r="BS816" s="20"/>
      <c r="BT816" s="20"/>
      <c r="BU816" s="20"/>
      <c r="BV816" s="20"/>
      <c r="BW816" s="20"/>
      <c r="BX816" s="20"/>
      <c r="BY816" s="20"/>
      <c r="BZ816" s="20"/>
      <c r="CA816" s="20"/>
      <c r="CB816" s="20"/>
      <c r="CC816" s="20"/>
      <c r="CD816" s="20"/>
      <c r="CE816" s="20"/>
      <c r="CF816" s="20"/>
      <c r="CG816" s="20"/>
      <c r="CH816" s="20"/>
      <c r="CI816" s="20"/>
      <c r="CJ816" s="20"/>
      <c r="CK816" s="20"/>
      <c r="CL816" s="20"/>
      <c r="CM816" s="20"/>
      <c r="CN816" s="20"/>
      <c r="CO816" s="20"/>
      <c r="CP816" s="20"/>
      <c r="CQ816" s="20"/>
      <c r="CR816" s="20"/>
      <c r="CS816" s="20"/>
      <c r="CT816" s="20"/>
      <c r="CU816" s="20"/>
      <c r="CV816" s="20">
        <v>1</v>
      </c>
      <c r="CW816" s="20"/>
      <c r="CX816" s="20"/>
      <c r="CY816" s="20"/>
      <c r="CZ816" s="20"/>
      <c r="DA816" s="20"/>
      <c r="DB816" s="20"/>
      <c r="DC816" s="20"/>
      <c r="DD816" s="20"/>
      <c r="DE816" s="20"/>
      <c r="DF816" s="20"/>
      <c r="DG816" s="20"/>
      <c r="DH816" s="20"/>
      <c r="DI816" s="20"/>
      <c r="DJ816" s="20"/>
      <c r="DK816" s="20">
        <v>95.03</v>
      </c>
      <c r="DL816" s="20"/>
      <c r="DM816" s="20">
        <v>866</v>
      </c>
      <c r="DN816" s="20"/>
      <c r="DO816" s="20"/>
      <c r="DP816" s="20"/>
      <c r="DQ816" s="20"/>
      <c r="DR816" s="20"/>
      <c r="DS816" s="20"/>
      <c r="DT816" s="20"/>
      <c r="DU816" s="20"/>
      <c r="DV816" s="20"/>
      <c r="DW816" s="20"/>
      <c r="DX816" s="20"/>
      <c r="DY816" s="20"/>
      <c r="DZ816" s="20"/>
      <c r="EA816" s="20"/>
      <c r="EB816" s="20"/>
      <c r="EC816" s="20"/>
      <c r="ED816" s="20"/>
      <c r="EE816" s="20"/>
      <c r="EF816" s="20"/>
      <c r="EG816" s="20"/>
      <c r="EH816" s="20"/>
      <c r="EI816" s="20"/>
      <c r="EJ816" s="20"/>
      <c r="EK816" s="20"/>
      <c r="EL816" s="20"/>
      <c r="EM816" s="20"/>
      <c r="EN816" s="20"/>
      <c r="EO816" s="20"/>
      <c r="EP816" s="20"/>
      <c r="EQ816" s="20"/>
      <c r="ER816" s="20"/>
      <c r="ES816" s="20"/>
      <c r="ET816" s="20"/>
      <c r="EU816" s="20"/>
      <c r="EV816" s="20"/>
      <c r="EW816" s="20"/>
      <c r="EX816" s="20"/>
      <c r="EY816" s="20"/>
      <c r="EZ816" s="20"/>
      <c r="FA816" s="20"/>
      <c r="FB816" s="20"/>
      <c r="FC816" s="20"/>
      <c r="FD816" s="20"/>
      <c r="FE816" s="20"/>
      <c r="FF816" s="20"/>
      <c r="FG816" s="20"/>
      <c r="FH816" s="20"/>
      <c r="FI816" s="20"/>
      <c r="FJ816" s="20"/>
      <c r="FK816" s="20"/>
      <c r="FL816" s="20"/>
      <c r="FM816" s="20"/>
      <c r="FN816" s="20"/>
      <c r="FO816" s="20"/>
      <c r="FP816" s="20"/>
      <c r="FQ816" s="20"/>
      <c r="FR816" s="20"/>
      <c r="FS816" s="20"/>
      <c r="FT816" s="20"/>
      <c r="FU816" s="20"/>
      <c r="FV816" s="20"/>
      <c r="FW816" s="20"/>
      <c r="FX816" s="20"/>
      <c r="FY816" s="20"/>
      <c r="FZ816" s="20"/>
      <c r="GA816" s="20"/>
      <c r="GB816" s="20"/>
      <c r="GC816" s="20"/>
      <c r="GD816" s="20"/>
      <c r="GE816" s="20"/>
      <c r="GF816" s="20"/>
      <c r="GG816" s="20"/>
      <c r="GH816" s="20"/>
      <c r="GI816" s="20"/>
      <c r="GJ816" s="20">
        <v>95.03</v>
      </c>
      <c r="GK816" s="20"/>
      <c r="GL816" s="20"/>
      <c r="GM816" s="20"/>
      <c r="GN816" s="20">
        <v>95.03</v>
      </c>
      <c r="GO816" s="20"/>
      <c r="GP816" s="20">
        <v>95.03</v>
      </c>
      <c r="GQ816" s="20">
        <v>95.03</v>
      </c>
      <c r="GR816" s="20"/>
      <c r="GS816" s="20">
        <v>95.03</v>
      </c>
      <c r="GT816" s="20"/>
      <c r="GU816" s="20"/>
      <c r="GV816" s="20"/>
      <c r="GW816" s="20">
        <v>0</v>
      </c>
      <c r="GX816" s="20">
        <v>0</v>
      </c>
      <c r="GY816" s="20"/>
      <c r="GZ816" s="20"/>
      <c r="HA816" s="20"/>
      <c r="HB816" s="20">
        <v>95.03</v>
      </c>
      <c r="HC816" s="20"/>
      <c r="HD816" s="20"/>
      <c r="HE816" s="20"/>
      <c r="HF816" s="20">
        <v>95.03</v>
      </c>
      <c r="HG816" s="20"/>
      <c r="HH816" s="20"/>
      <c r="HI816" s="20"/>
      <c r="HJ816" s="20"/>
      <c r="HK816" s="20"/>
      <c r="HL816" s="20">
        <v>95.03</v>
      </c>
      <c r="HM816" s="20"/>
      <c r="HN816" s="20">
        <v>95.03</v>
      </c>
      <c r="HO816" s="20"/>
      <c r="HP816" s="20"/>
      <c r="HQ816" s="20"/>
      <c r="HR816" s="20"/>
      <c r="HS816" s="20"/>
      <c r="HT816" s="20"/>
      <c r="HU816" s="20"/>
      <c r="HV816" s="20"/>
      <c r="HW816" s="20"/>
      <c r="HX816" s="20"/>
      <c r="HY816" s="20"/>
      <c r="HZ816" s="20"/>
      <c r="IA816" s="20"/>
      <c r="IB816" s="20"/>
      <c r="IC816" s="20"/>
      <c r="ID816" s="20"/>
      <c r="IE816" s="20"/>
      <c r="IF816" s="20"/>
      <c r="IG816" s="20"/>
      <c r="IH816" s="20"/>
      <c r="II816" s="20"/>
      <c r="IJ816" s="20"/>
      <c r="IK816" s="20"/>
      <c r="IL816" s="20"/>
      <c r="IM816" s="20"/>
      <c r="IN816" s="20"/>
      <c r="IO816" s="20"/>
      <c r="IP816" s="20"/>
      <c r="IQ816" s="20"/>
      <c r="IR816" s="20"/>
      <c r="IS816" s="20"/>
      <c r="IT816" s="20"/>
      <c r="IU816" s="20"/>
    </row>
    <row r="817" spans="1:255" x14ac:dyDescent="0.2">
      <c r="A817" s="79"/>
      <c r="B817" s="80"/>
      <c r="C817" s="80" t="s">
        <v>613</v>
      </c>
      <c r="D817" s="81"/>
      <c r="E817" s="82">
        <v>121</v>
      </c>
      <c r="F817" s="83" t="s">
        <v>614</v>
      </c>
      <c r="G817" s="84"/>
      <c r="H817" s="85">
        <v>83.25</v>
      </c>
      <c r="I817" s="85">
        <v>83.25</v>
      </c>
      <c r="J817" s="87">
        <v>1.21</v>
      </c>
      <c r="K817" s="86">
        <v>2779</v>
      </c>
      <c r="O817" s="20"/>
      <c r="P817" s="20"/>
      <c r="Q817" s="20"/>
      <c r="R817" s="20"/>
      <c r="S817" s="20"/>
      <c r="T817" s="20">
        <v>83.25</v>
      </c>
      <c r="U817" s="20">
        <v>2779</v>
      </c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  <c r="AW817" s="20"/>
      <c r="AX817" s="20"/>
      <c r="AY817" s="20"/>
      <c r="AZ817" s="20"/>
      <c r="BA817" s="20"/>
      <c r="BB817" s="20"/>
      <c r="BC817" s="20"/>
      <c r="BD817" s="20"/>
      <c r="BE817" s="20"/>
      <c r="BF817" s="20"/>
      <c r="BG817" s="20"/>
      <c r="BH817" s="20"/>
      <c r="BI817" s="20"/>
      <c r="BJ817" s="20"/>
      <c r="BK817" s="20"/>
      <c r="BL817" s="20"/>
      <c r="BM817" s="20"/>
      <c r="BN817" s="20"/>
      <c r="BO817" s="20"/>
      <c r="BP817" s="20"/>
      <c r="BQ817" s="20"/>
      <c r="BR817" s="20"/>
      <c r="BS817" s="20"/>
      <c r="BT817" s="20"/>
      <c r="BU817" s="20"/>
      <c r="BV817" s="20"/>
      <c r="BW817" s="20"/>
      <c r="BX817" s="20"/>
      <c r="BY817" s="20"/>
      <c r="BZ817" s="20"/>
      <c r="CA817" s="20"/>
      <c r="CB817" s="20"/>
      <c r="CC817" s="20"/>
      <c r="CD817" s="20"/>
      <c r="CE817" s="20"/>
      <c r="CF817" s="20"/>
      <c r="CG817" s="20"/>
      <c r="CH817" s="20"/>
      <c r="CI817" s="20"/>
      <c r="CJ817" s="20"/>
      <c r="CK817" s="20"/>
      <c r="CL817" s="20"/>
      <c r="CM817" s="20"/>
      <c r="CN817" s="20"/>
      <c r="CO817" s="20"/>
      <c r="CP817" s="20"/>
      <c r="CQ817" s="20"/>
      <c r="CR817" s="20"/>
      <c r="CS817" s="20"/>
      <c r="CT817" s="20"/>
      <c r="CU817" s="20"/>
      <c r="CV817" s="20">
        <v>1</v>
      </c>
      <c r="CW817" s="20"/>
      <c r="CX817" s="20"/>
      <c r="CY817" s="20"/>
      <c r="CZ817" s="20"/>
      <c r="DA817" s="20"/>
      <c r="DB817" s="20"/>
      <c r="DC817" s="20"/>
      <c r="DD817" s="20"/>
      <c r="DE817" s="20"/>
      <c r="DF817" s="20"/>
      <c r="DG817" s="20"/>
      <c r="DH817" s="20"/>
      <c r="DI817" s="20"/>
      <c r="DJ817" s="20"/>
      <c r="DK817" s="20"/>
      <c r="DL817" s="20"/>
      <c r="DM817" s="20"/>
      <c r="DN817" s="20"/>
      <c r="DO817" s="20"/>
      <c r="DP817" s="20"/>
      <c r="DQ817" s="20">
        <v>83.25</v>
      </c>
      <c r="DR817" s="20"/>
      <c r="DS817" s="20">
        <v>2779</v>
      </c>
      <c r="DT817" s="20"/>
      <c r="DU817" s="20"/>
      <c r="DV817" s="20"/>
      <c r="DW817" s="20"/>
      <c r="DX817" s="20"/>
      <c r="DY817" s="20"/>
      <c r="DZ817" s="20"/>
      <c r="EA817" s="20"/>
      <c r="EB817" s="20"/>
      <c r="EC817" s="20"/>
      <c r="ED817" s="20"/>
      <c r="EE817" s="20"/>
      <c r="EF817" s="20"/>
      <c r="EG817" s="20"/>
      <c r="EH817" s="20"/>
      <c r="EI817" s="20"/>
      <c r="EJ817" s="20"/>
      <c r="EK817" s="20"/>
      <c r="EL817" s="20"/>
      <c r="EM817" s="20"/>
      <c r="EN817" s="20"/>
      <c r="EO817" s="20"/>
      <c r="EP817" s="20"/>
      <c r="EQ817" s="20"/>
      <c r="ER817" s="20"/>
      <c r="ES817" s="20"/>
      <c r="ET817" s="20"/>
      <c r="EU817" s="20"/>
      <c r="EV817" s="20"/>
      <c r="EW817" s="20"/>
      <c r="EX817" s="20"/>
      <c r="EY817" s="20"/>
      <c r="EZ817" s="20"/>
      <c r="FA817" s="20"/>
      <c r="FB817" s="20"/>
      <c r="FC817" s="20"/>
      <c r="FD817" s="20"/>
      <c r="FE817" s="20"/>
      <c r="FF817" s="20"/>
      <c r="FG817" s="20"/>
      <c r="FH817" s="20"/>
      <c r="FI817" s="20"/>
      <c r="FJ817" s="20"/>
      <c r="FK817" s="20"/>
      <c r="FL817" s="20"/>
      <c r="FM817" s="20"/>
      <c r="FN817" s="20"/>
      <c r="FO817" s="20"/>
      <c r="FP817" s="20"/>
      <c r="FQ817" s="20"/>
      <c r="FR817" s="20"/>
      <c r="FS817" s="20"/>
      <c r="FT817" s="20"/>
      <c r="FU817" s="20"/>
      <c r="FV817" s="20"/>
      <c r="FW817" s="20"/>
      <c r="FX817" s="20"/>
      <c r="FY817" s="20"/>
      <c r="FZ817" s="20"/>
      <c r="GA817" s="20"/>
      <c r="GB817" s="20"/>
      <c r="GC817" s="20"/>
      <c r="GD817" s="20"/>
      <c r="GE817" s="20"/>
      <c r="GF817" s="20"/>
      <c r="GG817" s="20"/>
      <c r="GH817" s="20"/>
      <c r="GI817" s="20"/>
      <c r="GJ817" s="20"/>
      <c r="GK817" s="20"/>
      <c r="GL817" s="20"/>
      <c r="GM817" s="20"/>
      <c r="GN817" s="20"/>
      <c r="GO817" s="20"/>
      <c r="GP817" s="20"/>
      <c r="GQ817" s="20"/>
      <c r="GR817" s="20"/>
      <c r="GS817" s="20"/>
      <c r="GT817" s="20"/>
      <c r="GU817" s="20"/>
      <c r="GV817" s="20"/>
      <c r="GW817" s="20"/>
      <c r="GX817" s="20"/>
      <c r="GY817" s="20">
        <v>83.25</v>
      </c>
      <c r="GZ817" s="20"/>
      <c r="HA817" s="20"/>
      <c r="HB817" s="20">
        <v>83.25</v>
      </c>
      <c r="HC817" s="20"/>
      <c r="HD817" s="20"/>
      <c r="HE817" s="20"/>
      <c r="HF817" s="20">
        <v>83.25</v>
      </c>
      <c r="HG817" s="20"/>
      <c r="HH817" s="20"/>
      <c r="HI817" s="20"/>
      <c r="HJ817" s="20"/>
      <c r="HK817" s="20"/>
      <c r="HL817" s="20">
        <v>83.25</v>
      </c>
      <c r="HM817" s="20"/>
      <c r="HN817" s="20">
        <v>83.25</v>
      </c>
      <c r="HO817" s="20"/>
      <c r="HP817" s="20"/>
      <c r="HQ817" s="20"/>
      <c r="HR817" s="20"/>
      <c r="HS817" s="20"/>
      <c r="HT817" s="20"/>
      <c r="HU817" s="20"/>
      <c r="HV817" s="20"/>
      <c r="HW817" s="20"/>
      <c r="HX817" s="20"/>
      <c r="HY817" s="20"/>
      <c r="HZ817" s="20"/>
      <c r="IA817" s="20"/>
      <c r="IB817" s="20"/>
      <c r="IC817" s="20"/>
      <c r="ID817" s="20"/>
      <c r="IE817" s="20"/>
      <c r="IF817" s="20"/>
      <c r="IG817" s="20"/>
      <c r="IH817" s="20"/>
      <c r="II817" s="20"/>
      <c r="IJ817" s="20"/>
      <c r="IK817" s="20"/>
      <c r="IL817" s="20"/>
      <c r="IM817" s="20"/>
      <c r="IN817" s="20"/>
      <c r="IO817" s="20"/>
      <c r="IP817" s="20"/>
      <c r="IQ817" s="20"/>
      <c r="IR817" s="20"/>
      <c r="IS817" s="20"/>
      <c r="IT817" s="20"/>
      <c r="IU817" s="20"/>
    </row>
    <row r="818" spans="1:255" x14ac:dyDescent="0.2">
      <c r="A818" s="79"/>
      <c r="B818" s="80"/>
      <c r="C818" s="80" t="s">
        <v>615</v>
      </c>
      <c r="D818" s="81"/>
      <c r="E818" s="82">
        <v>72</v>
      </c>
      <c r="F818" s="83" t="s">
        <v>614</v>
      </c>
      <c r="G818" s="84"/>
      <c r="H818" s="85">
        <v>49.54</v>
      </c>
      <c r="I818" s="85">
        <v>49.54</v>
      </c>
      <c r="J818" s="87">
        <v>0.72</v>
      </c>
      <c r="K818" s="86">
        <v>1654</v>
      </c>
      <c r="O818" s="20"/>
      <c r="P818" s="20"/>
      <c r="Q818" s="20"/>
      <c r="R818" s="20"/>
      <c r="S818" s="20"/>
      <c r="T818" s="20">
        <v>49.54</v>
      </c>
      <c r="U818" s="20">
        <v>1654</v>
      </c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  <c r="AW818" s="20"/>
      <c r="AX818" s="20"/>
      <c r="AY818" s="20"/>
      <c r="AZ818" s="20"/>
      <c r="BA818" s="20"/>
      <c r="BB818" s="20"/>
      <c r="BC818" s="20"/>
      <c r="BD818" s="20"/>
      <c r="BE818" s="20"/>
      <c r="BF818" s="20"/>
      <c r="BG818" s="20"/>
      <c r="BH818" s="20"/>
      <c r="BI818" s="20"/>
      <c r="BJ818" s="20"/>
      <c r="BK818" s="20"/>
      <c r="BL818" s="20"/>
      <c r="BM818" s="20"/>
      <c r="BN818" s="20"/>
      <c r="BO818" s="20"/>
      <c r="BP818" s="20"/>
      <c r="BQ818" s="20"/>
      <c r="BR818" s="20"/>
      <c r="BS818" s="20"/>
      <c r="BT818" s="20"/>
      <c r="BU818" s="20"/>
      <c r="BV818" s="20"/>
      <c r="BW818" s="20"/>
      <c r="BX818" s="20"/>
      <c r="BY818" s="20"/>
      <c r="BZ818" s="20"/>
      <c r="CA818" s="20"/>
      <c r="CB818" s="20"/>
      <c r="CC818" s="20"/>
      <c r="CD818" s="20"/>
      <c r="CE818" s="20"/>
      <c r="CF818" s="20"/>
      <c r="CG818" s="20"/>
      <c r="CH818" s="20"/>
      <c r="CI818" s="20"/>
      <c r="CJ818" s="20"/>
      <c r="CK818" s="20"/>
      <c r="CL818" s="20"/>
      <c r="CM818" s="20"/>
      <c r="CN818" s="20"/>
      <c r="CO818" s="20"/>
      <c r="CP818" s="20"/>
      <c r="CQ818" s="20"/>
      <c r="CR818" s="20"/>
      <c r="CS818" s="20"/>
      <c r="CT818" s="20"/>
      <c r="CU818" s="20"/>
      <c r="CV818" s="20">
        <v>1</v>
      </c>
      <c r="CW818" s="20"/>
      <c r="CX818" s="20"/>
      <c r="CY818" s="20"/>
      <c r="CZ818" s="20"/>
      <c r="DA818" s="20"/>
      <c r="DB818" s="20"/>
      <c r="DC818" s="20"/>
      <c r="DD818" s="20"/>
      <c r="DE818" s="20"/>
      <c r="DF818" s="20"/>
      <c r="DG818" s="20"/>
      <c r="DH818" s="20"/>
      <c r="DI818" s="20"/>
      <c r="DJ818" s="20"/>
      <c r="DK818" s="20"/>
      <c r="DL818" s="20"/>
      <c r="DM818" s="20"/>
      <c r="DN818" s="20"/>
      <c r="DO818" s="20"/>
      <c r="DP818" s="20"/>
      <c r="DQ818" s="20">
        <v>49.54</v>
      </c>
      <c r="DR818" s="20"/>
      <c r="DS818" s="20">
        <v>1654</v>
      </c>
      <c r="DT818" s="20"/>
      <c r="DU818" s="20"/>
      <c r="DV818" s="20"/>
      <c r="DW818" s="20"/>
      <c r="DX818" s="20"/>
      <c r="DY818" s="20"/>
      <c r="DZ818" s="20"/>
      <c r="EA818" s="20"/>
      <c r="EB818" s="20"/>
      <c r="EC818" s="20"/>
      <c r="ED818" s="20"/>
      <c r="EE818" s="20"/>
      <c r="EF818" s="20"/>
      <c r="EG818" s="20"/>
      <c r="EH818" s="20"/>
      <c r="EI818" s="20"/>
      <c r="EJ818" s="20"/>
      <c r="EK818" s="20"/>
      <c r="EL818" s="20"/>
      <c r="EM818" s="20"/>
      <c r="EN818" s="20"/>
      <c r="EO818" s="20"/>
      <c r="EP818" s="20"/>
      <c r="EQ818" s="20"/>
      <c r="ER818" s="20"/>
      <c r="ES818" s="20"/>
      <c r="ET818" s="20"/>
      <c r="EU818" s="20"/>
      <c r="EV818" s="20"/>
      <c r="EW818" s="20"/>
      <c r="EX818" s="20"/>
      <c r="EY818" s="20"/>
      <c r="EZ818" s="20"/>
      <c r="FA818" s="20"/>
      <c r="FB818" s="20"/>
      <c r="FC818" s="20"/>
      <c r="FD818" s="20"/>
      <c r="FE818" s="20"/>
      <c r="FF818" s="20"/>
      <c r="FG818" s="20"/>
      <c r="FH818" s="20"/>
      <c r="FI818" s="20"/>
      <c r="FJ818" s="20"/>
      <c r="FK818" s="20"/>
      <c r="FL818" s="20"/>
      <c r="FM818" s="20"/>
      <c r="FN818" s="20"/>
      <c r="FO818" s="20"/>
      <c r="FP818" s="20"/>
      <c r="FQ818" s="20"/>
      <c r="FR818" s="20"/>
      <c r="FS818" s="20"/>
      <c r="FT818" s="20"/>
      <c r="FU818" s="20"/>
      <c r="FV818" s="20"/>
      <c r="FW818" s="20"/>
      <c r="FX818" s="20"/>
      <c r="FY818" s="20"/>
      <c r="FZ818" s="20"/>
      <c r="GA818" s="20"/>
      <c r="GB818" s="20"/>
      <c r="GC818" s="20"/>
      <c r="GD818" s="20"/>
      <c r="GE818" s="20"/>
      <c r="GF818" s="20"/>
      <c r="GG818" s="20"/>
      <c r="GH818" s="20"/>
      <c r="GI818" s="20"/>
      <c r="GJ818" s="20"/>
      <c r="GK818" s="20"/>
      <c r="GL818" s="20"/>
      <c r="GM818" s="20"/>
      <c r="GN818" s="20"/>
      <c r="GO818" s="20"/>
      <c r="GP818" s="20"/>
      <c r="GQ818" s="20"/>
      <c r="GR818" s="20"/>
      <c r="GS818" s="20"/>
      <c r="GT818" s="20"/>
      <c r="GU818" s="20"/>
      <c r="GV818" s="20"/>
      <c r="GW818" s="20"/>
      <c r="GX818" s="20"/>
      <c r="GY818" s="20"/>
      <c r="GZ818" s="20">
        <v>49.54</v>
      </c>
      <c r="HA818" s="20"/>
      <c r="HB818" s="20">
        <v>49.54</v>
      </c>
      <c r="HC818" s="20"/>
      <c r="HD818" s="20"/>
      <c r="HE818" s="20"/>
      <c r="HF818" s="20">
        <v>49.54</v>
      </c>
      <c r="HG818" s="20"/>
      <c r="HH818" s="20"/>
      <c r="HI818" s="20"/>
      <c r="HJ818" s="20"/>
      <c r="HK818" s="20"/>
      <c r="HL818" s="20">
        <v>49.54</v>
      </c>
      <c r="HM818" s="20"/>
      <c r="HN818" s="20">
        <v>49.54</v>
      </c>
      <c r="HO818" s="20"/>
      <c r="HP818" s="20"/>
      <c r="HQ818" s="20"/>
      <c r="HR818" s="20"/>
      <c r="HS818" s="20"/>
      <c r="HT818" s="20"/>
      <c r="HU818" s="20"/>
      <c r="HV818" s="20"/>
      <c r="HW818" s="20"/>
      <c r="HX818" s="20"/>
      <c r="HY818" s="20"/>
      <c r="HZ818" s="20"/>
      <c r="IA818" s="20"/>
      <c r="IB818" s="20"/>
      <c r="IC818" s="20"/>
      <c r="ID818" s="20"/>
      <c r="IE818" s="20"/>
      <c r="IF818" s="20"/>
      <c r="IG818" s="20"/>
      <c r="IH818" s="20"/>
      <c r="II818" s="20"/>
      <c r="IJ818" s="20"/>
      <c r="IK818" s="20"/>
      <c r="IL818" s="20"/>
      <c r="IM818" s="20"/>
      <c r="IN818" s="20"/>
      <c r="IO818" s="20"/>
      <c r="IP818" s="20"/>
      <c r="IQ818" s="20"/>
      <c r="IR818" s="20"/>
      <c r="IS818" s="20"/>
      <c r="IT818" s="20"/>
      <c r="IU818" s="20"/>
    </row>
    <row r="819" spans="1:255" x14ac:dyDescent="0.2">
      <c r="A819" s="71"/>
      <c r="B819" s="72"/>
      <c r="C819" s="72" t="s">
        <v>616</v>
      </c>
      <c r="D819" s="73" t="s">
        <v>617</v>
      </c>
      <c r="E819" s="74">
        <v>6.67</v>
      </c>
      <c r="F819" s="75"/>
      <c r="G819" s="76" t="s">
        <v>78</v>
      </c>
      <c r="H819" s="75">
        <v>7</v>
      </c>
      <c r="I819" s="88">
        <v>7.0034999999999998</v>
      </c>
      <c r="J819" s="77"/>
      <c r="K819" s="78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  <c r="AW819" s="20"/>
      <c r="AX819" s="20"/>
      <c r="AY819" s="20"/>
      <c r="AZ819" s="20"/>
      <c r="BA819" s="20"/>
      <c r="BB819" s="20"/>
      <c r="BC819" s="20"/>
      <c r="BD819" s="20"/>
      <c r="BE819" s="20"/>
      <c r="BF819" s="20"/>
      <c r="BG819" s="20"/>
      <c r="BH819" s="20"/>
      <c r="BI819" s="20"/>
      <c r="BJ819" s="20"/>
      <c r="BK819" s="20"/>
      <c r="BL819" s="20"/>
      <c r="BM819" s="20"/>
      <c r="BN819" s="20"/>
      <c r="BO819" s="20"/>
      <c r="BP819" s="20"/>
      <c r="BQ819" s="20"/>
      <c r="BR819" s="20"/>
      <c r="BS819" s="20"/>
      <c r="BT819" s="20"/>
      <c r="BU819" s="20"/>
      <c r="BV819" s="20"/>
      <c r="BW819" s="20"/>
      <c r="BX819" s="20"/>
      <c r="BY819" s="20"/>
      <c r="BZ819" s="20"/>
      <c r="CA819" s="20"/>
      <c r="CB819" s="20"/>
      <c r="CC819" s="20"/>
      <c r="CD819" s="20"/>
      <c r="CE819" s="20"/>
      <c r="CF819" s="20"/>
      <c r="CG819" s="20"/>
      <c r="CH819" s="20"/>
      <c r="CI819" s="20"/>
      <c r="CJ819" s="20"/>
      <c r="CK819" s="20"/>
      <c r="CL819" s="20"/>
      <c r="CM819" s="20"/>
      <c r="CN819" s="20"/>
      <c r="CO819" s="20"/>
      <c r="CP819" s="20"/>
      <c r="CQ819" s="20"/>
      <c r="CR819" s="20"/>
      <c r="CS819" s="20"/>
      <c r="CT819" s="20"/>
      <c r="CU819" s="20"/>
      <c r="CV819" s="20"/>
      <c r="CW819" s="20"/>
      <c r="CX819" s="20"/>
      <c r="CY819" s="20"/>
      <c r="CZ819" s="20"/>
      <c r="DA819" s="20"/>
      <c r="DB819" s="20"/>
      <c r="DC819" s="20"/>
      <c r="DD819" s="20"/>
      <c r="DE819" s="20"/>
      <c r="DF819" s="20"/>
      <c r="DG819" s="20"/>
      <c r="DH819" s="20"/>
      <c r="DI819" s="20"/>
      <c r="DJ819" s="20"/>
      <c r="DK819" s="20"/>
      <c r="DL819" s="20"/>
      <c r="DM819" s="20"/>
      <c r="DN819" s="20"/>
      <c r="DO819" s="20"/>
      <c r="DP819" s="20"/>
      <c r="DQ819" s="20"/>
      <c r="DR819" s="20"/>
      <c r="DS819" s="20"/>
      <c r="DT819" s="20"/>
      <c r="DU819" s="20"/>
      <c r="DV819" s="20"/>
      <c r="DW819" s="20"/>
      <c r="DX819" s="20"/>
      <c r="DY819" s="20"/>
      <c r="DZ819" s="20"/>
      <c r="EA819" s="20"/>
      <c r="EB819" s="20"/>
      <c r="EC819" s="20"/>
      <c r="ED819" s="20"/>
      <c r="EE819" s="20"/>
      <c r="EF819" s="20"/>
      <c r="EG819" s="20"/>
      <c r="EH819" s="20"/>
      <c r="EI819" s="20"/>
      <c r="EJ819" s="20"/>
      <c r="EK819" s="20"/>
      <c r="EL819" s="20"/>
      <c r="EM819" s="20"/>
      <c r="EN819" s="20"/>
      <c r="EO819" s="20"/>
      <c r="EP819" s="20"/>
      <c r="EQ819" s="20"/>
      <c r="ER819" s="20"/>
      <c r="ES819" s="20"/>
      <c r="ET819" s="20"/>
      <c r="EU819" s="20"/>
      <c r="EV819" s="20"/>
      <c r="EW819" s="20"/>
      <c r="EX819" s="20"/>
      <c r="EY819" s="20"/>
      <c r="EZ819" s="20"/>
      <c r="FA819" s="20"/>
      <c r="FB819" s="20"/>
      <c r="FC819" s="20"/>
      <c r="FD819" s="20"/>
      <c r="FE819" s="20"/>
      <c r="FF819" s="20"/>
      <c r="FG819" s="20"/>
      <c r="FH819" s="20"/>
      <c r="FI819" s="20"/>
      <c r="FJ819" s="20"/>
      <c r="FK819" s="20"/>
      <c r="FL819" s="20"/>
      <c r="FM819" s="20"/>
      <c r="FN819" s="20"/>
      <c r="FO819" s="20"/>
      <c r="FP819" s="20"/>
      <c r="FQ819" s="20"/>
      <c r="FR819" s="20"/>
      <c r="FS819" s="20"/>
      <c r="FT819" s="20"/>
      <c r="FU819" s="20"/>
      <c r="FV819" s="20"/>
      <c r="FW819" s="20"/>
      <c r="FX819" s="20"/>
      <c r="FY819" s="20"/>
      <c r="FZ819" s="20"/>
      <c r="GA819" s="20"/>
      <c r="GB819" s="20"/>
      <c r="GC819" s="20"/>
      <c r="GD819" s="20"/>
      <c r="GE819" s="20"/>
      <c r="GF819" s="20"/>
      <c r="GG819" s="20"/>
      <c r="GH819" s="20"/>
      <c r="GI819" s="20"/>
      <c r="GJ819" s="20"/>
      <c r="GK819" s="20"/>
      <c r="GL819" s="20"/>
      <c r="GM819" s="20"/>
      <c r="GN819" s="20"/>
      <c r="GO819" s="20"/>
      <c r="GP819" s="20"/>
      <c r="GQ819" s="20"/>
      <c r="GR819" s="20"/>
      <c r="GS819" s="20"/>
      <c r="GT819" s="20"/>
      <c r="GU819" s="20"/>
      <c r="GV819" s="20"/>
      <c r="GW819" s="20"/>
      <c r="GX819" s="20"/>
      <c r="GY819" s="20"/>
      <c r="GZ819" s="20"/>
      <c r="HA819" s="20"/>
      <c r="HB819" s="20"/>
      <c r="HC819" s="20"/>
      <c r="HD819" s="20"/>
      <c r="HE819" s="20"/>
      <c r="HF819" s="20"/>
      <c r="HG819" s="20"/>
      <c r="HH819" s="20"/>
      <c r="HI819" s="20"/>
      <c r="HJ819" s="20"/>
      <c r="HK819" s="20"/>
      <c r="HL819" s="20"/>
      <c r="HM819" s="20"/>
      <c r="HN819" s="20"/>
      <c r="HO819" s="20"/>
      <c r="HP819" s="20"/>
      <c r="HQ819" s="20"/>
      <c r="HR819" s="20"/>
      <c r="HS819" s="20"/>
      <c r="HT819" s="20"/>
      <c r="HU819" s="20"/>
      <c r="HV819" s="20"/>
      <c r="HW819" s="20"/>
      <c r="HX819" s="20"/>
      <c r="HY819" s="20"/>
      <c r="HZ819" s="20"/>
      <c r="IA819" s="20"/>
      <c r="IB819" s="20"/>
      <c r="IC819" s="20"/>
      <c r="ID819" s="20"/>
      <c r="IE819" s="20"/>
      <c r="IF819" s="20"/>
      <c r="IG819" s="20"/>
      <c r="IH819" s="20"/>
      <c r="II819" s="20"/>
      <c r="IJ819" s="20"/>
      <c r="IK819" s="20"/>
      <c r="IL819" s="20"/>
      <c r="IM819" s="20"/>
      <c r="IN819" s="20"/>
      <c r="IO819" s="20"/>
      <c r="IP819" s="20"/>
      <c r="IQ819" s="20"/>
      <c r="IR819" s="20"/>
      <c r="IS819" s="20"/>
      <c r="IT819" s="20"/>
      <c r="IU819" s="20"/>
    </row>
    <row r="820" spans="1:255" ht="36" x14ac:dyDescent="0.2">
      <c r="A820" s="104" t="s">
        <v>335</v>
      </c>
      <c r="B820" s="105" t="s">
        <v>35</v>
      </c>
      <c r="C820" s="106" t="s">
        <v>748</v>
      </c>
      <c r="D820" s="107" t="s">
        <v>23</v>
      </c>
      <c r="E820" s="108">
        <v>1</v>
      </c>
      <c r="F820" s="109">
        <v>18036.25</v>
      </c>
      <c r="G820" s="65"/>
      <c r="H820" s="109">
        <v>18036.25</v>
      </c>
      <c r="I820" s="110">
        <v>2942.25</v>
      </c>
      <c r="J820" s="66">
        <v>6.13</v>
      </c>
      <c r="K820" s="111">
        <v>18036</v>
      </c>
      <c r="L820" s="20"/>
      <c r="M820" s="20"/>
      <c r="N820" s="20"/>
      <c r="O820" s="20"/>
      <c r="P820" s="20"/>
      <c r="Q820" s="20"/>
      <c r="R820" s="20"/>
      <c r="S820" s="20"/>
      <c r="T820" s="20">
        <v>2942.25</v>
      </c>
      <c r="U820" s="20">
        <v>18036</v>
      </c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  <c r="AW820" s="20"/>
      <c r="AX820" s="20"/>
      <c r="AY820" s="20"/>
      <c r="AZ820" s="20"/>
      <c r="BA820" s="20"/>
      <c r="BB820" s="20"/>
      <c r="BC820" s="20"/>
      <c r="BD820" s="20"/>
      <c r="BE820" s="20"/>
      <c r="BF820" s="20"/>
      <c r="BG820" s="20"/>
      <c r="BH820" s="20"/>
      <c r="BI820" s="20"/>
      <c r="BJ820" s="20"/>
      <c r="BK820" s="20"/>
      <c r="BL820" s="20"/>
      <c r="BM820" s="20"/>
      <c r="BN820" s="20"/>
      <c r="BO820" s="20"/>
      <c r="BP820" s="20"/>
      <c r="BQ820" s="20"/>
      <c r="BR820" s="20"/>
      <c r="BS820" s="20"/>
      <c r="BT820" s="20"/>
      <c r="BU820" s="20"/>
      <c r="BV820" s="20"/>
      <c r="BW820" s="20"/>
      <c r="BX820" s="20"/>
      <c r="BY820" s="20"/>
      <c r="BZ820" s="20"/>
      <c r="CA820" s="20"/>
      <c r="CB820" s="20"/>
      <c r="CC820" s="20"/>
      <c r="CD820" s="20"/>
      <c r="CE820" s="20"/>
      <c r="CF820" s="20"/>
      <c r="CG820" s="20"/>
      <c r="CH820" s="20"/>
      <c r="CI820" s="20"/>
      <c r="CJ820" s="20"/>
      <c r="CK820" s="20"/>
      <c r="CL820" s="20"/>
      <c r="CM820" s="20"/>
      <c r="CN820" s="20"/>
      <c r="CO820" s="20"/>
      <c r="CP820" s="20"/>
      <c r="CQ820" s="20"/>
      <c r="CR820" s="20"/>
      <c r="CS820" s="20"/>
      <c r="CT820" s="20"/>
      <c r="CU820" s="20"/>
      <c r="CV820" s="20">
        <v>3</v>
      </c>
      <c r="CW820" s="20"/>
      <c r="CX820" s="20"/>
      <c r="CY820" s="20"/>
      <c r="CZ820" s="20"/>
      <c r="DA820" s="20"/>
      <c r="DB820" s="20"/>
      <c r="DC820" s="20"/>
      <c r="DD820" s="20"/>
      <c r="DE820" s="20"/>
      <c r="DF820" s="20">
        <v>18036</v>
      </c>
      <c r="DG820" s="20"/>
      <c r="DH820" s="20"/>
      <c r="DI820" s="20"/>
      <c r="DJ820" s="20"/>
      <c r="DK820" s="20"/>
      <c r="DL820" s="20"/>
      <c r="DM820" s="20"/>
      <c r="DN820" s="20">
        <v>2942.25</v>
      </c>
      <c r="DO820" s="20"/>
      <c r="DP820" s="20">
        <v>18036</v>
      </c>
      <c r="DQ820" s="20"/>
      <c r="DR820" s="20"/>
      <c r="DS820" s="20"/>
      <c r="DT820" s="20"/>
      <c r="DU820" s="20"/>
      <c r="DV820" s="20"/>
      <c r="DW820" s="20"/>
      <c r="DX820" s="20"/>
      <c r="DY820" s="20"/>
      <c r="DZ820" s="20"/>
      <c r="EA820" s="20"/>
      <c r="EB820" s="20"/>
      <c r="EC820" s="20"/>
      <c r="ED820" s="20"/>
      <c r="EE820" s="20"/>
      <c r="EF820" s="20"/>
      <c r="EG820" s="20"/>
      <c r="EH820" s="20"/>
      <c r="EI820" s="20"/>
      <c r="EJ820" s="20"/>
      <c r="EK820" s="20"/>
      <c r="EL820" s="20"/>
      <c r="EM820" s="20"/>
      <c r="EN820" s="20"/>
      <c r="EO820" s="20"/>
      <c r="EP820" s="20"/>
      <c r="EQ820" s="20"/>
      <c r="ER820" s="20"/>
      <c r="ES820" s="20"/>
      <c r="ET820" s="20"/>
      <c r="EU820" s="20"/>
      <c r="EV820" s="20"/>
      <c r="EW820" s="20"/>
      <c r="EX820" s="20"/>
      <c r="EY820" s="20"/>
      <c r="EZ820" s="20"/>
      <c r="FA820" s="20"/>
      <c r="FB820" s="20"/>
      <c r="FC820" s="20"/>
      <c r="FD820" s="20"/>
      <c r="FE820" s="20"/>
      <c r="FF820" s="20"/>
      <c r="FG820" s="20"/>
      <c r="FH820" s="20"/>
      <c r="FI820" s="20"/>
      <c r="FJ820" s="20"/>
      <c r="FK820" s="20"/>
      <c r="FL820" s="20"/>
      <c r="FM820" s="20"/>
      <c r="FN820" s="20"/>
      <c r="FO820" s="20"/>
      <c r="FP820" s="20"/>
      <c r="FQ820" s="20"/>
      <c r="FR820" s="20"/>
      <c r="FS820" s="20"/>
      <c r="FT820" s="20"/>
      <c r="FU820" s="20"/>
      <c r="FV820" s="20"/>
      <c r="FW820" s="20"/>
      <c r="FX820" s="20"/>
      <c r="FY820" s="20"/>
      <c r="FZ820" s="20"/>
      <c r="GA820" s="20"/>
      <c r="GB820" s="20"/>
      <c r="GC820" s="20"/>
      <c r="GD820" s="20"/>
      <c r="GE820" s="20"/>
      <c r="GF820" s="20"/>
      <c r="GG820" s="20"/>
      <c r="GH820" s="20"/>
      <c r="GI820" s="20"/>
      <c r="GJ820" s="20"/>
      <c r="GK820" s="20"/>
      <c r="GL820" s="20"/>
      <c r="GM820" s="20"/>
      <c r="GN820" s="20">
        <v>2942.25</v>
      </c>
      <c r="GO820" s="20"/>
      <c r="GP820" s="20">
        <v>2942.25</v>
      </c>
      <c r="GQ820" s="20"/>
      <c r="GR820" s="20"/>
      <c r="GS820" s="20"/>
      <c r="GT820" s="20">
        <v>2942.25</v>
      </c>
      <c r="GU820" s="20"/>
      <c r="GV820" s="20">
        <v>2942.25</v>
      </c>
      <c r="GW820" s="20"/>
      <c r="GX820" s="20"/>
      <c r="GY820" s="20"/>
      <c r="GZ820" s="20"/>
      <c r="HA820" s="20"/>
      <c r="HB820" s="20"/>
      <c r="HC820" s="20"/>
      <c r="HD820" s="20">
        <v>2942.25</v>
      </c>
      <c r="HE820" s="20"/>
      <c r="HF820" s="20"/>
      <c r="HG820" s="20"/>
      <c r="HH820" s="20"/>
      <c r="HI820" s="20"/>
      <c r="HJ820" s="20"/>
      <c r="HK820" s="20"/>
      <c r="HL820" s="20"/>
      <c r="HM820" s="20"/>
      <c r="HN820" s="20"/>
      <c r="HO820" s="20"/>
      <c r="HP820" s="20"/>
      <c r="HQ820" s="20"/>
      <c r="HR820" s="20">
        <v>2942.25</v>
      </c>
      <c r="HS820" s="20"/>
      <c r="HT820" s="20"/>
      <c r="HU820" s="20"/>
      <c r="HV820" s="20"/>
      <c r="HW820" s="20"/>
      <c r="HX820" s="20"/>
      <c r="HY820" s="20"/>
      <c r="HZ820" s="20">
        <v>2942.25</v>
      </c>
      <c r="IA820" s="20"/>
      <c r="IB820" s="20"/>
      <c r="IC820" s="20"/>
      <c r="ID820" s="20"/>
      <c r="IE820" s="20"/>
      <c r="IF820" s="20"/>
      <c r="IG820" s="20"/>
      <c r="IH820" s="20"/>
      <c r="II820" s="20"/>
      <c r="IJ820" s="20"/>
      <c r="IK820" s="20"/>
      <c r="IL820" s="20"/>
      <c r="IM820" s="20"/>
      <c r="IN820" s="20"/>
      <c r="IO820" s="20"/>
      <c r="IP820" s="20"/>
      <c r="IQ820" s="20"/>
      <c r="IR820" s="20"/>
      <c r="IS820" s="20"/>
      <c r="IT820" s="20"/>
      <c r="IU820" s="20"/>
    </row>
    <row r="821" spans="1:255" x14ac:dyDescent="0.2">
      <c r="A821" s="89"/>
      <c r="B821" s="103" t="s">
        <v>619</v>
      </c>
      <c r="C821" s="103" t="s">
        <v>749</v>
      </c>
      <c r="D821" s="29"/>
      <c r="E821" s="29"/>
      <c r="F821" s="29"/>
      <c r="G821" s="29"/>
      <c r="H821" s="29"/>
      <c r="I821" s="29"/>
      <c r="J821" s="29"/>
      <c r="K821" s="90"/>
    </row>
    <row r="822" spans="1:255" ht="13.5" thickBot="1" x14ac:dyDescent="0.25">
      <c r="A822" s="114"/>
      <c r="B822" s="115"/>
      <c r="C822" s="115" t="s">
        <v>621</v>
      </c>
      <c r="D822" s="115"/>
      <c r="E822" s="115"/>
      <c r="F822" s="115"/>
      <c r="G822" s="115"/>
      <c r="H822" s="194">
        <v>2942.25</v>
      </c>
      <c r="I822" s="195"/>
      <c r="J822" s="194">
        <v>18036</v>
      </c>
      <c r="K822" s="196"/>
      <c r="L822" s="102"/>
      <c r="M822" s="102"/>
      <c r="N822" s="102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  <c r="AW822" s="20"/>
      <c r="AX822" s="20"/>
      <c r="AY822" s="20"/>
      <c r="AZ822" s="20"/>
      <c r="BA822" s="20"/>
      <c r="BB822" s="20"/>
      <c r="BC822" s="20"/>
      <c r="BD822" s="20"/>
      <c r="BE822" s="20"/>
      <c r="BF822" s="20"/>
      <c r="BG822" s="20"/>
      <c r="BH822" s="20"/>
      <c r="BI822" s="20"/>
      <c r="BJ822" s="20"/>
      <c r="BK822" s="20"/>
      <c r="BL822" s="20"/>
      <c r="BM822" s="20"/>
      <c r="BN822" s="20"/>
      <c r="BO822" s="20"/>
      <c r="BP822" s="20"/>
      <c r="BQ822" s="20"/>
      <c r="BR822" s="20"/>
      <c r="BS822" s="20"/>
      <c r="BT822" s="20"/>
      <c r="BU822" s="20"/>
      <c r="BV822" s="20"/>
      <c r="BW822" s="20"/>
      <c r="BX822" s="20"/>
      <c r="BY822" s="20"/>
      <c r="BZ822" s="20"/>
      <c r="CA822" s="20"/>
      <c r="CB822" s="20"/>
      <c r="CC822" s="20"/>
      <c r="CD822" s="20"/>
      <c r="CE822" s="20"/>
      <c r="CF822" s="20"/>
      <c r="CG822" s="20"/>
      <c r="CH822" s="20"/>
      <c r="CI822" s="20"/>
      <c r="CJ822" s="20"/>
      <c r="CK822" s="20"/>
      <c r="CL822" s="20"/>
      <c r="CM822" s="20"/>
      <c r="CN822" s="20"/>
      <c r="CO822" s="20"/>
      <c r="CP822" s="20"/>
      <c r="CQ822" s="20"/>
      <c r="CR822" s="20"/>
      <c r="CS822" s="20"/>
      <c r="CT822" s="20"/>
      <c r="CU822" s="20"/>
      <c r="CV822" s="20"/>
      <c r="CW822" s="20"/>
      <c r="CX822" s="20"/>
      <c r="CY822" s="20"/>
      <c r="CZ822" s="20"/>
      <c r="DA822" s="20"/>
      <c r="DB822" s="20"/>
      <c r="DC822" s="20"/>
      <c r="DD822" s="20"/>
      <c r="DE822" s="20"/>
      <c r="DF822" s="20"/>
      <c r="DG822" s="20"/>
      <c r="DH822" s="20"/>
      <c r="DI822" s="20"/>
      <c r="DJ822" s="20"/>
      <c r="DK822" s="20"/>
      <c r="DL822" s="20"/>
      <c r="DM822" s="20"/>
      <c r="DN822" s="20"/>
      <c r="DO822" s="20"/>
      <c r="DP822" s="20"/>
      <c r="DQ822" s="20"/>
      <c r="DR822" s="20"/>
      <c r="DS822" s="20"/>
      <c r="DT822" s="20"/>
      <c r="DU822" s="20"/>
      <c r="DV822" s="20"/>
      <c r="DW822" s="20"/>
      <c r="DX822" s="20"/>
      <c r="DY822" s="20"/>
      <c r="DZ822" s="20"/>
      <c r="EA822" s="20"/>
      <c r="EB822" s="20"/>
      <c r="EC822" s="20"/>
      <c r="ED822" s="20"/>
      <c r="EE822" s="20"/>
      <c r="EF822" s="20"/>
      <c r="EG822" s="20"/>
      <c r="EH822" s="20"/>
      <c r="EI822" s="20"/>
      <c r="EJ822" s="20"/>
      <c r="EK822" s="20"/>
      <c r="EL822" s="20"/>
      <c r="EM822" s="20"/>
      <c r="EN822" s="20"/>
      <c r="EO822" s="20"/>
      <c r="EP822" s="20"/>
      <c r="EQ822" s="20"/>
      <c r="ER822" s="20"/>
      <c r="ES822" s="20"/>
      <c r="ET822" s="20"/>
      <c r="EU822" s="20"/>
      <c r="EV822" s="20"/>
      <c r="EW822" s="20"/>
      <c r="EX822" s="20"/>
      <c r="EY822" s="20"/>
      <c r="EZ822" s="20"/>
      <c r="FA822" s="20"/>
      <c r="FB822" s="20"/>
      <c r="FC822" s="20"/>
      <c r="FD822" s="20"/>
      <c r="FE822" s="20"/>
      <c r="FF822" s="20"/>
      <c r="FG822" s="20"/>
      <c r="FH822" s="20"/>
      <c r="FI822" s="20"/>
      <c r="FJ822" s="20"/>
      <c r="FK822" s="20"/>
      <c r="FL822" s="20"/>
      <c r="FM822" s="20"/>
      <c r="FN822" s="20"/>
      <c r="FO822" s="20"/>
      <c r="FP822" s="20"/>
      <c r="FQ822" s="20"/>
      <c r="FR822" s="20"/>
      <c r="FS822" s="20"/>
      <c r="FT822" s="20"/>
      <c r="FU822" s="20"/>
      <c r="FV822" s="20"/>
      <c r="FW822" s="20"/>
      <c r="FX822" s="20"/>
      <c r="FY822" s="20"/>
      <c r="FZ822" s="20"/>
      <c r="GA822" s="20"/>
      <c r="GB822" s="20"/>
      <c r="GC822" s="20"/>
      <c r="GD822" s="20"/>
      <c r="GE822" s="20"/>
      <c r="GF822" s="20"/>
      <c r="GG822" s="20"/>
      <c r="GH822" s="20"/>
      <c r="GI822" s="20"/>
      <c r="GJ822" s="20"/>
      <c r="GK822" s="20"/>
      <c r="GL822" s="20"/>
      <c r="GM822" s="20"/>
      <c r="GN822" s="20"/>
      <c r="GO822" s="20"/>
      <c r="GP822" s="20"/>
      <c r="GQ822" s="20"/>
      <c r="GR822" s="20"/>
      <c r="GS822" s="20"/>
      <c r="GT822" s="20"/>
      <c r="GU822" s="20"/>
      <c r="GV822" s="20"/>
      <c r="GW822" s="20"/>
      <c r="GX822" s="20"/>
      <c r="GY822" s="20"/>
      <c r="GZ822" s="20"/>
      <c r="HA822" s="20"/>
      <c r="HB822" s="20"/>
      <c r="HC822" s="20"/>
      <c r="HD822" s="20"/>
      <c r="HE822" s="20"/>
      <c r="HF822" s="20"/>
      <c r="HG822" s="20"/>
      <c r="HH822" s="20"/>
      <c r="HI822" s="20"/>
      <c r="HJ822" s="20"/>
      <c r="HK822" s="20"/>
      <c r="HL822" s="20"/>
      <c r="HM822" s="20"/>
      <c r="HN822" s="20"/>
      <c r="HO822" s="20"/>
      <c r="HP822" s="20"/>
      <c r="HQ822" s="20"/>
      <c r="HR822" s="20"/>
      <c r="HS822" s="20"/>
      <c r="HT822" s="20"/>
      <c r="HU822" s="20"/>
      <c r="HV822" s="20"/>
      <c r="HW822" s="20"/>
      <c r="HX822" s="20"/>
      <c r="HY822" s="20"/>
      <c r="HZ822" s="20"/>
      <c r="IA822" s="20"/>
      <c r="IB822" s="20"/>
      <c r="IC822" s="20"/>
      <c r="ID822" s="20"/>
      <c r="IE822" s="20"/>
      <c r="IF822" s="20"/>
      <c r="IG822" s="20"/>
      <c r="IH822" s="20"/>
      <c r="II822" s="20"/>
      <c r="IJ822" s="20"/>
      <c r="IK822" s="20"/>
      <c r="IL822" s="20"/>
      <c r="IM822" s="20"/>
      <c r="IN822" s="20"/>
      <c r="IO822" s="20"/>
      <c r="IP822" s="20"/>
      <c r="IQ822" s="20"/>
      <c r="IR822" s="20"/>
      <c r="IS822" s="20"/>
      <c r="IT822" s="20"/>
      <c r="IU822" s="20"/>
    </row>
    <row r="823" spans="1:255" x14ac:dyDescent="0.2">
      <c r="A823" s="113"/>
      <c r="B823" s="112"/>
      <c r="C823" s="112" t="s">
        <v>622</v>
      </c>
      <c r="D823" s="112"/>
      <c r="E823" s="112"/>
      <c r="F823" s="112"/>
      <c r="G823" s="112"/>
      <c r="H823" s="185">
        <v>3251.4</v>
      </c>
      <c r="I823" s="186"/>
      <c r="J823" s="185">
        <v>25770</v>
      </c>
      <c r="K823" s="187"/>
      <c r="O823" s="20"/>
      <c r="P823" s="20"/>
      <c r="Q823" s="20"/>
      <c r="R823" s="20">
        <v>3251.4</v>
      </c>
      <c r="S823" s="20">
        <v>25770</v>
      </c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  <c r="AW823" s="20"/>
      <c r="AX823" s="20"/>
      <c r="AY823" s="20"/>
      <c r="AZ823" s="20"/>
      <c r="BA823" s="20"/>
      <c r="BB823" s="20"/>
      <c r="BC823" s="20"/>
      <c r="BD823" s="20"/>
      <c r="BE823" s="20"/>
      <c r="BF823" s="20"/>
      <c r="BG823" s="20"/>
      <c r="BH823" s="20"/>
      <c r="BI823" s="20"/>
      <c r="BJ823" s="20"/>
      <c r="BK823" s="20"/>
      <c r="BL823" s="20"/>
      <c r="BM823" s="20"/>
      <c r="BN823" s="20"/>
      <c r="BO823" s="20"/>
      <c r="BP823" s="20"/>
      <c r="BQ823" s="20"/>
      <c r="BR823" s="20"/>
      <c r="BS823" s="20"/>
      <c r="BT823" s="20"/>
      <c r="BU823" s="20"/>
      <c r="BV823" s="20"/>
      <c r="BW823" s="20"/>
      <c r="BX823" s="20"/>
      <c r="BY823" s="20"/>
      <c r="BZ823" s="20"/>
      <c r="CA823" s="20"/>
      <c r="CB823" s="20"/>
      <c r="CC823" s="20"/>
      <c r="CD823" s="20"/>
      <c r="CE823" s="20"/>
      <c r="CF823" s="20"/>
      <c r="CG823" s="20"/>
      <c r="CH823" s="20"/>
      <c r="CI823" s="20"/>
      <c r="CJ823" s="20"/>
      <c r="CK823" s="20"/>
      <c r="CL823" s="20"/>
      <c r="CM823" s="20"/>
      <c r="CN823" s="20"/>
      <c r="CO823" s="20"/>
      <c r="CP823" s="20"/>
      <c r="CQ823" s="20"/>
      <c r="CR823" s="20"/>
      <c r="CS823" s="20"/>
      <c r="CT823" s="20"/>
      <c r="CU823" s="20"/>
      <c r="CV823" s="20"/>
      <c r="CW823" s="20"/>
      <c r="CX823" s="20"/>
      <c r="CY823" s="20"/>
      <c r="CZ823" s="20"/>
      <c r="DA823" s="20"/>
      <c r="DB823" s="20"/>
      <c r="DC823" s="20"/>
      <c r="DD823" s="20"/>
      <c r="DE823" s="20"/>
      <c r="DF823" s="20"/>
      <c r="DG823" s="20"/>
      <c r="DH823" s="20"/>
      <c r="DI823" s="20"/>
      <c r="DJ823" s="20"/>
      <c r="DK823" s="20"/>
      <c r="DL823" s="20"/>
      <c r="DM823" s="20"/>
      <c r="DN823" s="20"/>
      <c r="DO823" s="20"/>
      <c r="DP823" s="20"/>
      <c r="DQ823" s="20"/>
      <c r="DR823" s="20"/>
      <c r="DS823" s="20"/>
      <c r="DT823" s="20"/>
      <c r="DU823" s="20"/>
      <c r="DV823" s="20"/>
      <c r="DW823" s="20"/>
      <c r="DX823" s="20"/>
      <c r="DY823" s="20"/>
      <c r="DZ823" s="20"/>
      <c r="EA823" s="20"/>
      <c r="EB823" s="20"/>
      <c r="EC823" s="20"/>
      <c r="ED823" s="20"/>
      <c r="EE823" s="20"/>
      <c r="EF823" s="20"/>
      <c r="EG823" s="20"/>
      <c r="EH823" s="20"/>
      <c r="EI823" s="20"/>
      <c r="EJ823" s="20"/>
      <c r="EK823" s="20"/>
      <c r="EL823" s="20"/>
      <c r="EM823" s="20"/>
      <c r="EN823" s="20"/>
      <c r="EO823" s="20"/>
      <c r="EP823" s="20"/>
      <c r="EQ823" s="20"/>
      <c r="ER823" s="20"/>
      <c r="ES823" s="20"/>
      <c r="ET823" s="20"/>
      <c r="EU823" s="20"/>
      <c r="EV823" s="20"/>
      <c r="EW823" s="20"/>
      <c r="EX823" s="20"/>
      <c r="EY823" s="20"/>
      <c r="EZ823" s="20"/>
      <c r="FA823" s="20"/>
      <c r="FB823" s="20"/>
      <c r="FC823" s="20"/>
      <c r="FD823" s="20"/>
      <c r="FE823" s="20"/>
      <c r="FF823" s="20"/>
      <c r="FG823" s="20"/>
      <c r="FH823" s="20"/>
      <c r="FI823" s="20"/>
      <c r="FJ823" s="20"/>
      <c r="FK823" s="20"/>
      <c r="FL823" s="20"/>
      <c r="FM823" s="20"/>
      <c r="FN823" s="20"/>
      <c r="FO823" s="20"/>
      <c r="FP823" s="20"/>
      <c r="FQ823" s="20"/>
      <c r="FR823" s="20"/>
      <c r="FS823" s="20"/>
      <c r="FT823" s="20"/>
      <c r="FU823" s="20"/>
      <c r="FV823" s="20"/>
      <c r="FW823" s="20"/>
      <c r="FX823" s="20"/>
      <c r="FY823" s="20"/>
      <c r="FZ823" s="20"/>
      <c r="GA823" s="20"/>
      <c r="GB823" s="20"/>
      <c r="GC823" s="20"/>
      <c r="GD823" s="20"/>
      <c r="GE823" s="20"/>
      <c r="GF823" s="20"/>
      <c r="GG823" s="20"/>
      <c r="GH823" s="20"/>
      <c r="GI823" s="20"/>
      <c r="GJ823" s="20"/>
      <c r="GK823" s="20"/>
      <c r="GL823" s="20"/>
      <c r="GM823" s="20"/>
      <c r="GN823" s="20"/>
      <c r="GO823" s="20"/>
      <c r="GP823" s="20"/>
      <c r="GQ823" s="20"/>
      <c r="GR823" s="20"/>
      <c r="GS823" s="20"/>
      <c r="GT823" s="20"/>
      <c r="GU823" s="20"/>
      <c r="GV823" s="20"/>
      <c r="GW823" s="20"/>
      <c r="GX823" s="20"/>
      <c r="GY823" s="20"/>
      <c r="GZ823" s="20"/>
      <c r="HA823" s="20">
        <v>3251.4</v>
      </c>
      <c r="HB823" s="20"/>
      <c r="HC823" s="20"/>
      <c r="HD823" s="20"/>
      <c r="HE823" s="20"/>
      <c r="HF823" s="20"/>
      <c r="HG823" s="20"/>
      <c r="HH823" s="20"/>
      <c r="HI823" s="20"/>
      <c r="HJ823" s="20"/>
      <c r="HK823" s="20"/>
      <c r="HL823" s="20"/>
      <c r="HM823" s="20"/>
      <c r="HN823" s="20"/>
      <c r="HO823" s="20"/>
      <c r="HP823" s="20"/>
      <c r="HQ823" s="20"/>
      <c r="HR823" s="20"/>
      <c r="HS823" s="20"/>
      <c r="HT823" s="20"/>
      <c r="HU823" s="20"/>
      <c r="HV823" s="20"/>
      <c r="HW823" s="20"/>
      <c r="HX823" s="20"/>
      <c r="HY823" s="20"/>
      <c r="HZ823" s="20"/>
      <c r="IA823" s="20"/>
      <c r="IB823" s="20"/>
      <c r="IC823" s="20"/>
      <c r="ID823" s="20"/>
      <c r="IE823" s="20"/>
      <c r="IF823" s="20"/>
      <c r="IG823" s="20"/>
      <c r="IH823" s="20"/>
      <c r="II823" s="20"/>
      <c r="IJ823" s="20"/>
      <c r="IK823" s="20"/>
      <c r="IL823" s="20"/>
      <c r="IM823" s="20"/>
      <c r="IN823" s="20"/>
      <c r="IO823" s="20"/>
      <c r="IP823" s="20"/>
      <c r="IQ823" s="20"/>
      <c r="IR823" s="20"/>
      <c r="IS823" s="20"/>
      <c r="IT823" s="20"/>
      <c r="IU823" s="20"/>
    </row>
    <row r="824" spans="1:255" x14ac:dyDescent="0.2">
      <c r="A824" s="70"/>
      <c r="B824" s="69"/>
      <c r="C824" s="69"/>
      <c r="D824" s="69"/>
      <c r="E824" s="69"/>
      <c r="F824" s="69"/>
      <c r="G824" s="69"/>
      <c r="H824" s="188"/>
      <c r="I824" s="189"/>
      <c r="J824" s="188"/>
      <c r="K824" s="190"/>
    </row>
    <row r="825" spans="1:255" ht="24" x14ac:dyDescent="0.2">
      <c r="A825" s="116">
        <v>36</v>
      </c>
      <c r="B825" s="123" t="s">
        <v>343</v>
      </c>
      <c r="C825" s="117" t="s">
        <v>750</v>
      </c>
      <c r="D825" s="118" t="s">
        <v>23</v>
      </c>
      <c r="E825" s="119">
        <v>1</v>
      </c>
      <c r="F825" s="120">
        <v>43.76</v>
      </c>
      <c r="G825" s="124" t="s">
        <v>6</v>
      </c>
      <c r="H825" s="120"/>
      <c r="I825" s="121">
        <v>116.2</v>
      </c>
      <c r="J825" s="97"/>
      <c r="K825" s="122">
        <v>3739</v>
      </c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  <c r="AW825" s="20"/>
      <c r="AX825" s="20"/>
      <c r="AY825" s="20"/>
      <c r="AZ825" s="20"/>
      <c r="BA825" s="20"/>
      <c r="BB825" s="20"/>
      <c r="BC825" s="20"/>
      <c r="BD825" s="20"/>
      <c r="BE825" s="20"/>
      <c r="BF825" s="20"/>
      <c r="BG825" s="20"/>
      <c r="BH825" s="20"/>
      <c r="BI825" s="20"/>
      <c r="BJ825" s="20"/>
      <c r="BK825" s="20"/>
      <c r="BL825" s="20"/>
      <c r="BM825" s="20"/>
      <c r="BN825" s="20"/>
      <c r="BO825" s="20"/>
      <c r="BP825" s="20"/>
      <c r="BQ825" s="20"/>
      <c r="BR825" s="20"/>
      <c r="BS825" s="20"/>
      <c r="BT825" s="20"/>
      <c r="BU825" s="20"/>
      <c r="BV825" s="20"/>
      <c r="BW825" s="20"/>
      <c r="BX825" s="20"/>
      <c r="BY825" s="20"/>
      <c r="BZ825" s="20"/>
      <c r="CA825" s="20"/>
      <c r="CB825" s="20"/>
      <c r="CC825" s="20"/>
      <c r="CD825" s="20"/>
      <c r="CE825" s="20"/>
      <c r="CF825" s="20"/>
      <c r="CG825" s="20"/>
      <c r="CH825" s="20"/>
      <c r="CI825" s="20"/>
      <c r="CJ825" s="20"/>
      <c r="CK825" s="20"/>
      <c r="CL825" s="20"/>
      <c r="CM825" s="20"/>
      <c r="CN825" s="20"/>
      <c r="CO825" s="20"/>
      <c r="CP825" s="20"/>
      <c r="CQ825" s="20"/>
      <c r="CR825" s="20"/>
      <c r="CS825" s="20"/>
      <c r="CT825" s="20"/>
      <c r="CU825" s="20"/>
      <c r="CV825" s="20"/>
      <c r="CW825" s="20"/>
      <c r="CX825" s="20"/>
      <c r="CY825" s="20"/>
      <c r="CZ825" s="20"/>
      <c r="DA825" s="20"/>
      <c r="DB825" s="20"/>
      <c r="DC825" s="20"/>
      <c r="DD825" s="20"/>
      <c r="DE825" s="20"/>
      <c r="DF825" s="20"/>
      <c r="DG825" s="20"/>
      <c r="DH825" s="20"/>
      <c r="DI825" s="20"/>
      <c r="DJ825" s="20"/>
      <c r="DK825" s="20"/>
      <c r="DL825" s="20"/>
      <c r="DM825" s="20"/>
      <c r="DN825" s="20"/>
      <c r="DO825" s="20"/>
      <c r="DP825" s="20"/>
      <c r="DQ825" s="20"/>
      <c r="DR825" s="20"/>
      <c r="DS825" s="20"/>
      <c r="DT825" s="20"/>
      <c r="DU825" s="20"/>
      <c r="DV825" s="20"/>
      <c r="DW825" s="20"/>
      <c r="DX825" s="20"/>
      <c r="DY825" s="20"/>
      <c r="DZ825" s="20"/>
      <c r="EA825" s="20"/>
      <c r="EB825" s="20"/>
      <c r="EC825" s="20"/>
      <c r="ED825" s="20"/>
      <c r="EE825" s="20"/>
      <c r="EF825" s="20"/>
      <c r="EG825" s="20"/>
      <c r="EH825" s="20"/>
      <c r="EI825" s="20"/>
      <c r="EJ825" s="20"/>
      <c r="EK825" s="20"/>
      <c r="EL825" s="20"/>
      <c r="EM825" s="20"/>
      <c r="EN825" s="20"/>
      <c r="EO825" s="20"/>
      <c r="EP825" s="20"/>
      <c r="EQ825" s="20"/>
      <c r="ER825" s="20"/>
      <c r="ES825" s="20"/>
      <c r="ET825" s="20"/>
      <c r="EU825" s="20"/>
      <c r="EV825" s="20"/>
      <c r="EW825" s="20"/>
      <c r="EX825" s="20"/>
      <c r="EY825" s="20"/>
      <c r="EZ825" s="20"/>
      <c r="FA825" s="20"/>
      <c r="FB825" s="20"/>
      <c r="FC825" s="20"/>
      <c r="FD825" s="20"/>
      <c r="FE825" s="20"/>
      <c r="FF825" s="20"/>
      <c r="FG825" s="20"/>
      <c r="FH825" s="20"/>
      <c r="FI825" s="20"/>
      <c r="FJ825" s="20"/>
      <c r="FK825" s="20"/>
      <c r="FL825" s="20"/>
      <c r="FM825" s="20"/>
      <c r="FN825" s="20"/>
      <c r="FO825" s="20"/>
      <c r="FP825" s="20"/>
      <c r="FQ825" s="20"/>
      <c r="FR825" s="20"/>
      <c r="FS825" s="20"/>
      <c r="FT825" s="20"/>
      <c r="FU825" s="20"/>
      <c r="FV825" s="20"/>
      <c r="FW825" s="20"/>
      <c r="FX825" s="20"/>
      <c r="FY825" s="20"/>
      <c r="FZ825" s="20"/>
      <c r="GA825" s="20"/>
      <c r="GB825" s="20"/>
      <c r="GC825" s="20"/>
      <c r="GD825" s="20"/>
      <c r="GE825" s="20"/>
      <c r="GF825" s="20"/>
      <c r="GG825" s="20"/>
      <c r="GH825" s="20"/>
      <c r="GI825" s="20"/>
      <c r="GJ825" s="20"/>
      <c r="GK825" s="20"/>
      <c r="GL825" s="20"/>
      <c r="GM825" s="20"/>
      <c r="GN825" s="20"/>
      <c r="GO825" s="20"/>
      <c r="GP825" s="20"/>
      <c r="GQ825" s="20"/>
      <c r="GR825" s="20"/>
      <c r="GS825" s="20"/>
      <c r="GT825" s="20"/>
      <c r="GU825" s="20"/>
      <c r="GV825" s="20"/>
      <c r="GW825" s="20"/>
      <c r="GX825" s="20"/>
      <c r="GY825" s="20"/>
      <c r="GZ825" s="20"/>
      <c r="HA825" s="20"/>
      <c r="HB825" s="20"/>
      <c r="HC825" s="20"/>
      <c r="HD825" s="20"/>
      <c r="HE825" s="20"/>
      <c r="HF825" s="20"/>
      <c r="HG825" s="20"/>
      <c r="HH825" s="20"/>
      <c r="HI825" s="20"/>
      <c r="HJ825" s="20"/>
      <c r="HK825" s="20"/>
      <c r="HL825" s="20"/>
      <c r="HM825" s="20"/>
      <c r="HN825" s="20"/>
      <c r="HO825" s="20"/>
      <c r="HP825" s="20"/>
      <c r="HQ825" s="20"/>
      <c r="HR825" s="20"/>
      <c r="HS825" s="20"/>
      <c r="HT825" s="20"/>
      <c r="HU825" s="20"/>
      <c r="HV825" s="20"/>
      <c r="HW825" s="20"/>
      <c r="HX825" s="20"/>
      <c r="HY825" s="20"/>
      <c r="HZ825" s="20"/>
      <c r="IA825" s="20"/>
      <c r="IB825" s="20"/>
      <c r="IC825" s="20"/>
      <c r="ID825" s="20"/>
      <c r="IE825" s="20"/>
      <c r="IF825" s="20"/>
      <c r="IG825" s="20"/>
      <c r="IH825" s="20"/>
      <c r="II825" s="20"/>
      <c r="IJ825" s="20"/>
      <c r="IK825" s="20"/>
      <c r="IL825" s="20"/>
      <c r="IM825" s="20"/>
      <c r="IN825" s="20"/>
      <c r="IO825" s="20"/>
      <c r="IP825" s="20"/>
      <c r="IQ825" s="20"/>
      <c r="IR825" s="20"/>
      <c r="IS825" s="20"/>
      <c r="IT825" s="20"/>
      <c r="IU825" s="20"/>
    </row>
    <row r="826" spans="1:255" x14ac:dyDescent="0.2">
      <c r="A826" s="60"/>
      <c r="B826" s="61"/>
      <c r="C826" s="61" t="s">
        <v>609</v>
      </c>
      <c r="D826" s="62"/>
      <c r="E826" s="63"/>
      <c r="F826" s="64">
        <v>35.11</v>
      </c>
      <c r="G826" s="65" t="s">
        <v>78</v>
      </c>
      <c r="H826" s="64">
        <v>36.869999999999997</v>
      </c>
      <c r="I826" s="64">
        <v>36.869999999999997</v>
      </c>
      <c r="J826" s="66">
        <v>33.39</v>
      </c>
      <c r="K826" s="67">
        <v>1231</v>
      </c>
      <c r="O826" s="20"/>
      <c r="P826" s="20"/>
      <c r="Q826" s="20"/>
      <c r="R826" s="20"/>
      <c r="S826" s="20"/>
      <c r="T826" s="20">
        <v>36.869999999999997</v>
      </c>
      <c r="U826" s="20">
        <v>1231</v>
      </c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  <c r="AW826" s="20"/>
      <c r="AX826" s="20"/>
      <c r="AY826" s="20"/>
      <c r="AZ826" s="20"/>
      <c r="BA826" s="20"/>
      <c r="BB826" s="20"/>
      <c r="BC826" s="20"/>
      <c r="BD826" s="20"/>
      <c r="BE826" s="20"/>
      <c r="BF826" s="20"/>
      <c r="BG826" s="20"/>
      <c r="BH826" s="20"/>
      <c r="BI826" s="20"/>
      <c r="BJ826" s="20"/>
      <c r="BK826" s="20"/>
      <c r="BL826" s="20"/>
      <c r="BM826" s="20"/>
      <c r="BN826" s="20"/>
      <c r="BO826" s="20"/>
      <c r="BP826" s="20"/>
      <c r="BQ826" s="20"/>
      <c r="BR826" s="20"/>
      <c r="BS826" s="20"/>
      <c r="BT826" s="20"/>
      <c r="BU826" s="20"/>
      <c r="BV826" s="20"/>
      <c r="BW826" s="20"/>
      <c r="BX826" s="20"/>
      <c r="BY826" s="20"/>
      <c r="BZ826" s="20"/>
      <c r="CA826" s="20"/>
      <c r="CB826" s="20"/>
      <c r="CC826" s="20"/>
      <c r="CD826" s="20"/>
      <c r="CE826" s="20"/>
      <c r="CF826" s="20"/>
      <c r="CG826" s="20"/>
      <c r="CH826" s="20"/>
      <c r="CI826" s="20"/>
      <c r="CJ826" s="20"/>
      <c r="CK826" s="20"/>
      <c r="CL826" s="20"/>
      <c r="CM826" s="20"/>
      <c r="CN826" s="20"/>
      <c r="CO826" s="20"/>
      <c r="CP826" s="20"/>
      <c r="CQ826" s="20"/>
      <c r="CR826" s="20"/>
      <c r="CS826" s="20"/>
      <c r="CT826" s="20"/>
      <c r="CU826" s="20"/>
      <c r="CV826" s="20">
        <v>1</v>
      </c>
      <c r="CW826" s="20"/>
      <c r="CX826" s="20"/>
      <c r="CY826" s="20"/>
      <c r="CZ826" s="20"/>
      <c r="DA826" s="20"/>
      <c r="DB826" s="20"/>
      <c r="DC826" s="20"/>
      <c r="DD826" s="20"/>
      <c r="DE826" s="20"/>
      <c r="DF826" s="20"/>
      <c r="DG826" s="20">
        <v>1231</v>
      </c>
      <c r="DH826" s="20">
        <v>1</v>
      </c>
      <c r="DI826" s="20"/>
      <c r="DJ826" s="20"/>
      <c r="DK826" s="20"/>
      <c r="DL826" s="20"/>
      <c r="DM826" s="20"/>
      <c r="DN826" s="20"/>
      <c r="DO826" s="20"/>
      <c r="DP826" s="20"/>
      <c r="DQ826" s="20">
        <v>36.869999999999997</v>
      </c>
      <c r="DR826" s="20"/>
      <c r="DS826" s="20">
        <v>1231</v>
      </c>
      <c r="DT826" s="20"/>
      <c r="DU826" s="20"/>
      <c r="DV826" s="20"/>
      <c r="DW826" s="20"/>
      <c r="DX826" s="20"/>
      <c r="DY826" s="20"/>
      <c r="DZ826" s="20"/>
      <c r="EA826" s="20"/>
      <c r="EB826" s="20"/>
      <c r="EC826" s="20"/>
      <c r="ED826" s="20"/>
      <c r="EE826" s="20"/>
      <c r="EF826" s="20"/>
      <c r="EG826" s="20"/>
      <c r="EH826" s="20"/>
      <c r="EI826" s="20"/>
      <c r="EJ826" s="20"/>
      <c r="EK826" s="20"/>
      <c r="EL826" s="20"/>
      <c r="EM826" s="20"/>
      <c r="EN826" s="20"/>
      <c r="EO826" s="20"/>
      <c r="EP826" s="20"/>
      <c r="EQ826" s="20"/>
      <c r="ER826" s="20"/>
      <c r="ES826" s="20"/>
      <c r="ET826" s="20"/>
      <c r="EU826" s="20"/>
      <c r="EV826" s="20"/>
      <c r="EW826" s="20"/>
      <c r="EX826" s="20"/>
      <c r="EY826" s="20"/>
      <c r="EZ826" s="20"/>
      <c r="FA826" s="20"/>
      <c r="FB826" s="20"/>
      <c r="FC826" s="20"/>
      <c r="FD826" s="20"/>
      <c r="FE826" s="20"/>
      <c r="FF826" s="20"/>
      <c r="FG826" s="20"/>
      <c r="FH826" s="20"/>
      <c r="FI826" s="20"/>
      <c r="FJ826" s="20"/>
      <c r="FK826" s="20"/>
      <c r="FL826" s="20"/>
      <c r="FM826" s="20"/>
      <c r="FN826" s="20"/>
      <c r="FO826" s="20"/>
      <c r="FP826" s="20"/>
      <c r="FQ826" s="20"/>
      <c r="FR826" s="20"/>
      <c r="FS826" s="20"/>
      <c r="FT826" s="20"/>
      <c r="FU826" s="20"/>
      <c r="FV826" s="20"/>
      <c r="FW826" s="20"/>
      <c r="FX826" s="20"/>
      <c r="FY826" s="20"/>
      <c r="FZ826" s="20"/>
      <c r="GA826" s="20"/>
      <c r="GB826" s="20"/>
      <c r="GC826" s="20"/>
      <c r="GD826" s="20"/>
      <c r="GE826" s="20"/>
      <c r="GF826" s="20"/>
      <c r="GG826" s="20"/>
      <c r="GH826" s="20"/>
      <c r="GI826" s="20"/>
      <c r="GJ826" s="20">
        <v>36.869999999999997</v>
      </c>
      <c r="GK826" s="20">
        <v>36.869999999999997</v>
      </c>
      <c r="GL826" s="20"/>
      <c r="GM826" s="20"/>
      <c r="GN826" s="20"/>
      <c r="GO826" s="20"/>
      <c r="GP826" s="20"/>
      <c r="GQ826" s="20"/>
      <c r="GR826" s="20"/>
      <c r="GS826" s="20"/>
      <c r="GT826" s="20"/>
      <c r="GU826" s="20"/>
      <c r="GV826" s="20"/>
      <c r="GW826" s="20"/>
      <c r="GX826" s="20"/>
      <c r="GY826" s="20"/>
      <c r="GZ826" s="20"/>
      <c r="HA826" s="20"/>
      <c r="HB826" s="20">
        <v>36.869999999999997</v>
      </c>
      <c r="HC826" s="20"/>
      <c r="HD826" s="20"/>
      <c r="HE826" s="20"/>
      <c r="HF826" s="20">
        <v>36.869999999999997</v>
      </c>
      <c r="HG826" s="20"/>
      <c r="HH826" s="20"/>
      <c r="HI826" s="20"/>
      <c r="HJ826" s="20"/>
      <c r="HK826" s="20"/>
      <c r="HL826" s="20">
        <v>36.869999999999997</v>
      </c>
      <c r="HM826" s="20"/>
      <c r="HN826" s="20">
        <v>36.869999999999997</v>
      </c>
      <c r="HO826" s="20"/>
      <c r="HP826" s="20"/>
      <c r="HQ826" s="20"/>
      <c r="HR826" s="20"/>
      <c r="HS826" s="20"/>
      <c r="HT826" s="20"/>
      <c r="HU826" s="20"/>
      <c r="HV826" s="20"/>
      <c r="HW826" s="20"/>
      <c r="HX826" s="20">
        <v>36.869999999999997</v>
      </c>
      <c r="HY826" s="20"/>
      <c r="HZ826" s="20"/>
      <c r="IA826" s="20"/>
      <c r="IB826" s="20"/>
      <c r="IC826" s="20"/>
      <c r="ID826" s="20"/>
      <c r="IE826" s="20"/>
      <c r="IF826" s="20"/>
      <c r="IG826" s="20"/>
      <c r="IH826" s="20"/>
      <c r="II826" s="20"/>
      <c r="IJ826" s="20"/>
      <c r="IK826" s="20"/>
      <c r="IL826" s="20"/>
      <c r="IM826" s="20"/>
      <c r="IN826" s="20"/>
      <c r="IO826" s="20"/>
      <c r="IP826" s="20"/>
      <c r="IQ826" s="20"/>
      <c r="IR826" s="20"/>
      <c r="IS826" s="20"/>
      <c r="IT826" s="20"/>
      <c r="IU826" s="20"/>
    </row>
    <row r="827" spans="1:255" x14ac:dyDescent="0.2">
      <c r="A827" s="71"/>
      <c r="B827" s="72"/>
      <c r="C827" s="72" t="s">
        <v>610</v>
      </c>
      <c r="D827" s="73"/>
      <c r="E827" s="74"/>
      <c r="F827" s="75">
        <v>6.62</v>
      </c>
      <c r="G827" s="76" t="s">
        <v>78</v>
      </c>
      <c r="H827" s="75">
        <v>6.95</v>
      </c>
      <c r="I827" s="75">
        <v>6.95</v>
      </c>
      <c r="J827" s="77">
        <v>13.26</v>
      </c>
      <c r="K827" s="78">
        <v>92</v>
      </c>
      <c r="O827" s="20"/>
      <c r="P827" s="20"/>
      <c r="Q827" s="20"/>
      <c r="R827" s="20"/>
      <c r="S827" s="20"/>
      <c r="T827" s="20">
        <v>6.95</v>
      </c>
      <c r="U827" s="20">
        <v>92</v>
      </c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  <c r="AW827" s="20"/>
      <c r="AX827" s="20"/>
      <c r="AY827" s="20"/>
      <c r="AZ827" s="20"/>
      <c r="BA827" s="20"/>
      <c r="BB827" s="20"/>
      <c r="BC827" s="20"/>
      <c r="BD827" s="20"/>
      <c r="BE827" s="20"/>
      <c r="BF827" s="20"/>
      <c r="BG827" s="20"/>
      <c r="BH827" s="20"/>
      <c r="BI827" s="20"/>
      <c r="BJ827" s="20"/>
      <c r="BK827" s="20"/>
      <c r="BL827" s="20"/>
      <c r="BM827" s="20"/>
      <c r="BN827" s="20"/>
      <c r="BO827" s="20"/>
      <c r="BP827" s="20"/>
      <c r="BQ827" s="20"/>
      <c r="BR827" s="20"/>
      <c r="BS827" s="20"/>
      <c r="BT827" s="20"/>
      <c r="BU827" s="20"/>
      <c r="BV827" s="20"/>
      <c r="BW827" s="20"/>
      <c r="BX827" s="20"/>
      <c r="BY827" s="20"/>
      <c r="BZ827" s="20"/>
      <c r="CA827" s="20"/>
      <c r="CB827" s="20"/>
      <c r="CC827" s="20"/>
      <c r="CD827" s="20"/>
      <c r="CE827" s="20"/>
      <c r="CF827" s="20"/>
      <c r="CG827" s="20"/>
      <c r="CH827" s="20"/>
      <c r="CI827" s="20"/>
      <c r="CJ827" s="20"/>
      <c r="CK827" s="20"/>
      <c r="CL827" s="20"/>
      <c r="CM827" s="20"/>
      <c r="CN827" s="20"/>
      <c r="CO827" s="20"/>
      <c r="CP827" s="20"/>
      <c r="CQ827" s="20"/>
      <c r="CR827" s="20"/>
      <c r="CS827" s="20"/>
      <c r="CT827" s="20"/>
      <c r="CU827" s="20"/>
      <c r="CV827" s="20">
        <v>1</v>
      </c>
      <c r="CW827" s="20"/>
      <c r="CX827" s="20"/>
      <c r="CY827" s="20"/>
      <c r="CZ827" s="20"/>
      <c r="DA827" s="20"/>
      <c r="DB827" s="20"/>
      <c r="DC827" s="20"/>
      <c r="DD827" s="20"/>
      <c r="DE827" s="20"/>
      <c r="DF827" s="20"/>
      <c r="DG827" s="20"/>
      <c r="DH827" s="20"/>
      <c r="DI827" s="20"/>
      <c r="DJ827" s="20"/>
      <c r="DK827" s="20"/>
      <c r="DL827" s="20"/>
      <c r="DM827" s="20"/>
      <c r="DN827" s="20"/>
      <c r="DO827" s="20"/>
      <c r="DP827" s="20"/>
      <c r="DQ827" s="20">
        <v>6.95</v>
      </c>
      <c r="DR827" s="20"/>
      <c r="DS827" s="20">
        <v>92</v>
      </c>
      <c r="DT827" s="20"/>
      <c r="DU827" s="20"/>
      <c r="DV827" s="20"/>
      <c r="DW827" s="20"/>
      <c r="DX827" s="20"/>
      <c r="DY827" s="20"/>
      <c r="DZ827" s="20"/>
      <c r="EA827" s="20"/>
      <c r="EB827" s="20"/>
      <c r="EC827" s="20"/>
      <c r="ED827" s="20"/>
      <c r="EE827" s="20"/>
      <c r="EF827" s="20"/>
      <c r="EG827" s="20"/>
      <c r="EH827" s="20"/>
      <c r="EI827" s="20"/>
      <c r="EJ827" s="20"/>
      <c r="EK827" s="20"/>
      <c r="EL827" s="20"/>
      <c r="EM827" s="20"/>
      <c r="EN827" s="20"/>
      <c r="EO827" s="20"/>
      <c r="EP827" s="20"/>
      <c r="EQ827" s="20"/>
      <c r="ER827" s="20"/>
      <c r="ES827" s="20"/>
      <c r="ET827" s="20"/>
      <c r="EU827" s="20"/>
      <c r="EV827" s="20"/>
      <c r="EW827" s="20"/>
      <c r="EX827" s="20"/>
      <c r="EY827" s="20"/>
      <c r="EZ827" s="20"/>
      <c r="FA827" s="20"/>
      <c r="FB827" s="20"/>
      <c r="FC827" s="20"/>
      <c r="FD827" s="20"/>
      <c r="FE827" s="20"/>
      <c r="FF827" s="20"/>
      <c r="FG827" s="20"/>
      <c r="FH827" s="20"/>
      <c r="FI827" s="20"/>
      <c r="FJ827" s="20"/>
      <c r="FK827" s="20"/>
      <c r="FL827" s="20"/>
      <c r="FM827" s="20"/>
      <c r="FN827" s="20"/>
      <c r="FO827" s="20"/>
      <c r="FP827" s="20"/>
      <c r="FQ827" s="20"/>
      <c r="FR827" s="20"/>
      <c r="FS827" s="20"/>
      <c r="FT827" s="20"/>
      <c r="FU827" s="20"/>
      <c r="FV827" s="20"/>
      <c r="FW827" s="20"/>
      <c r="FX827" s="20"/>
      <c r="FY827" s="20"/>
      <c r="FZ827" s="20"/>
      <c r="GA827" s="20"/>
      <c r="GB827" s="20"/>
      <c r="GC827" s="20"/>
      <c r="GD827" s="20"/>
      <c r="GE827" s="20"/>
      <c r="GF827" s="20"/>
      <c r="GG827" s="20"/>
      <c r="GH827" s="20"/>
      <c r="GI827" s="20"/>
      <c r="GJ827" s="20">
        <v>6.95</v>
      </c>
      <c r="GK827" s="20"/>
      <c r="GL827" s="20">
        <v>6.95</v>
      </c>
      <c r="GM827" s="20"/>
      <c r="GN827" s="20"/>
      <c r="GO827" s="20"/>
      <c r="GP827" s="20"/>
      <c r="GQ827" s="20"/>
      <c r="GR827" s="20"/>
      <c r="GS827" s="20"/>
      <c r="GT827" s="20"/>
      <c r="GU827" s="20"/>
      <c r="GV827" s="20"/>
      <c r="GW827" s="20"/>
      <c r="GX827" s="20"/>
      <c r="GY827" s="20"/>
      <c r="GZ827" s="20"/>
      <c r="HA827" s="20"/>
      <c r="HB827" s="20">
        <v>6.95</v>
      </c>
      <c r="HC827" s="20"/>
      <c r="HD827" s="20"/>
      <c r="HE827" s="20"/>
      <c r="HF827" s="20">
        <v>6.95</v>
      </c>
      <c r="HG827" s="20"/>
      <c r="HH827" s="20"/>
      <c r="HI827" s="20"/>
      <c r="HJ827" s="20"/>
      <c r="HK827" s="20"/>
      <c r="HL827" s="20">
        <v>6.95</v>
      </c>
      <c r="HM827" s="20"/>
      <c r="HN827" s="20">
        <v>6.95</v>
      </c>
      <c r="HO827" s="20"/>
      <c r="HP827" s="20"/>
      <c r="HQ827" s="20"/>
      <c r="HR827" s="20"/>
      <c r="HS827" s="20"/>
      <c r="HT827" s="20"/>
      <c r="HU827" s="20"/>
      <c r="HV827" s="20"/>
      <c r="HW827" s="20"/>
      <c r="HX827" s="20"/>
      <c r="HY827" s="20"/>
      <c r="HZ827" s="20"/>
      <c r="IA827" s="20"/>
      <c r="IB827" s="20"/>
      <c r="IC827" s="20"/>
      <c r="ID827" s="20"/>
      <c r="IE827" s="20"/>
      <c r="IF827" s="20"/>
      <c r="IG827" s="20"/>
      <c r="IH827" s="20"/>
      <c r="II827" s="20"/>
      <c r="IJ827" s="20"/>
      <c r="IK827" s="20"/>
      <c r="IL827" s="20"/>
      <c r="IM827" s="20"/>
      <c r="IN827" s="20"/>
      <c r="IO827" s="20"/>
      <c r="IP827" s="20"/>
      <c r="IQ827" s="20"/>
      <c r="IR827" s="20"/>
      <c r="IS827" s="20"/>
      <c r="IT827" s="20"/>
      <c r="IU827" s="20"/>
    </row>
    <row r="828" spans="1:255" x14ac:dyDescent="0.2">
      <c r="A828" s="71"/>
      <c r="B828" s="72"/>
      <c r="C828" s="72" t="s">
        <v>611</v>
      </c>
      <c r="D828" s="73"/>
      <c r="E828" s="74"/>
      <c r="F828" s="75">
        <v>0.6</v>
      </c>
      <c r="G828" s="76" t="s">
        <v>78</v>
      </c>
      <c r="H828" s="75">
        <v>0.63</v>
      </c>
      <c r="I828" s="75">
        <v>0.63</v>
      </c>
      <c r="J828" s="77">
        <v>33.39</v>
      </c>
      <c r="K828" s="78">
        <v>21</v>
      </c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  <c r="AW828" s="20"/>
      <c r="AX828" s="20"/>
      <c r="AY828" s="20"/>
      <c r="AZ828" s="20"/>
      <c r="BA828" s="20"/>
      <c r="BB828" s="20"/>
      <c r="BC828" s="20"/>
      <c r="BD828" s="20"/>
      <c r="BE828" s="20"/>
      <c r="BF828" s="20"/>
      <c r="BG828" s="20"/>
      <c r="BH828" s="20"/>
      <c r="BI828" s="20"/>
      <c r="BJ828" s="20"/>
      <c r="BK828" s="20"/>
      <c r="BL828" s="20"/>
      <c r="BM828" s="20"/>
      <c r="BN828" s="20"/>
      <c r="BO828" s="20"/>
      <c r="BP828" s="20"/>
      <c r="BQ828" s="20"/>
      <c r="BR828" s="20"/>
      <c r="BS828" s="20"/>
      <c r="BT828" s="20"/>
      <c r="BU828" s="20"/>
      <c r="BV828" s="20"/>
      <c r="BW828" s="20"/>
      <c r="BX828" s="20"/>
      <c r="BY828" s="20"/>
      <c r="BZ828" s="20"/>
      <c r="CA828" s="20"/>
      <c r="CB828" s="20"/>
      <c r="CC828" s="20"/>
      <c r="CD828" s="20"/>
      <c r="CE828" s="20"/>
      <c r="CF828" s="20"/>
      <c r="CG828" s="20"/>
      <c r="CH828" s="20"/>
      <c r="CI828" s="20"/>
      <c r="CJ828" s="20"/>
      <c r="CK828" s="20"/>
      <c r="CL828" s="20"/>
      <c r="CM828" s="20"/>
      <c r="CN828" s="20"/>
      <c r="CO828" s="20"/>
      <c r="CP828" s="20"/>
      <c r="CQ828" s="20"/>
      <c r="CR828" s="20"/>
      <c r="CS828" s="20"/>
      <c r="CT828" s="20"/>
      <c r="CU828" s="20"/>
      <c r="CV828" s="20"/>
      <c r="CW828" s="20"/>
      <c r="CX828" s="20"/>
      <c r="CY828" s="20"/>
      <c r="CZ828" s="20"/>
      <c r="DA828" s="20"/>
      <c r="DB828" s="20"/>
      <c r="DC828" s="20"/>
      <c r="DD828" s="20"/>
      <c r="DE828" s="20"/>
      <c r="DF828" s="20"/>
      <c r="DG828" s="20"/>
      <c r="DH828" s="20"/>
      <c r="DI828" s="20"/>
      <c r="DJ828" s="20"/>
      <c r="DK828" s="20"/>
      <c r="DL828" s="20"/>
      <c r="DM828" s="20"/>
      <c r="DN828" s="20"/>
      <c r="DO828" s="20"/>
      <c r="DP828" s="20"/>
      <c r="DQ828" s="20"/>
      <c r="DR828" s="20"/>
      <c r="DS828" s="20"/>
      <c r="DT828" s="20"/>
      <c r="DU828" s="20"/>
      <c r="DV828" s="20"/>
      <c r="DW828" s="20"/>
      <c r="DX828" s="20"/>
      <c r="DY828" s="20"/>
      <c r="DZ828" s="20"/>
      <c r="EA828" s="20"/>
      <c r="EB828" s="20"/>
      <c r="EC828" s="20"/>
      <c r="ED828" s="20"/>
      <c r="EE828" s="20"/>
      <c r="EF828" s="20"/>
      <c r="EG828" s="20"/>
      <c r="EH828" s="20"/>
      <c r="EI828" s="20"/>
      <c r="EJ828" s="20"/>
      <c r="EK828" s="20"/>
      <c r="EL828" s="20"/>
      <c r="EM828" s="20"/>
      <c r="EN828" s="20"/>
      <c r="EO828" s="20"/>
      <c r="EP828" s="20"/>
      <c r="EQ828" s="20"/>
      <c r="ER828" s="20"/>
      <c r="ES828" s="20"/>
      <c r="ET828" s="20"/>
      <c r="EU828" s="20"/>
      <c r="EV828" s="20"/>
      <c r="EW828" s="20"/>
      <c r="EX828" s="20"/>
      <c r="EY828" s="20"/>
      <c r="EZ828" s="20"/>
      <c r="FA828" s="20"/>
      <c r="FB828" s="20"/>
      <c r="FC828" s="20"/>
      <c r="FD828" s="20"/>
      <c r="FE828" s="20"/>
      <c r="FF828" s="20"/>
      <c r="FG828" s="20"/>
      <c r="FH828" s="20"/>
      <c r="FI828" s="20"/>
      <c r="FJ828" s="20"/>
      <c r="FK828" s="20"/>
      <c r="FL828" s="20"/>
      <c r="FM828" s="20"/>
      <c r="FN828" s="20"/>
      <c r="FO828" s="20"/>
      <c r="FP828" s="20"/>
      <c r="FQ828" s="20"/>
      <c r="FR828" s="20"/>
      <c r="FS828" s="20"/>
      <c r="FT828" s="20"/>
      <c r="FU828" s="20"/>
      <c r="FV828" s="20"/>
      <c r="FW828" s="20"/>
      <c r="FX828" s="20"/>
      <c r="FY828" s="20"/>
      <c r="FZ828" s="20"/>
      <c r="GA828" s="20"/>
      <c r="GB828" s="20"/>
      <c r="GC828" s="20"/>
      <c r="GD828" s="20"/>
      <c r="GE828" s="20"/>
      <c r="GF828" s="20"/>
      <c r="GG828" s="20"/>
      <c r="GH828" s="20"/>
      <c r="GI828" s="20"/>
      <c r="GJ828" s="20"/>
      <c r="GK828" s="20"/>
      <c r="GL828" s="20"/>
      <c r="GM828" s="20">
        <v>0.63</v>
      </c>
      <c r="GN828" s="20"/>
      <c r="GO828" s="20"/>
      <c r="GP828" s="20"/>
      <c r="GQ828" s="20"/>
      <c r="GR828" s="20"/>
      <c r="GS828" s="20"/>
      <c r="GT828" s="20"/>
      <c r="GU828" s="20"/>
      <c r="GV828" s="20"/>
      <c r="GW828" s="20"/>
      <c r="GX828" s="20"/>
      <c r="GY828" s="20"/>
      <c r="GZ828" s="20"/>
      <c r="HA828" s="20"/>
      <c r="HB828" s="20"/>
      <c r="HC828" s="20"/>
      <c r="HD828" s="20"/>
      <c r="HE828" s="20"/>
      <c r="HF828" s="20"/>
      <c r="HG828" s="20"/>
      <c r="HH828" s="20"/>
      <c r="HI828" s="20"/>
      <c r="HJ828" s="20"/>
      <c r="HK828" s="20"/>
      <c r="HL828" s="20"/>
      <c r="HM828" s="20"/>
      <c r="HN828" s="20"/>
      <c r="HO828" s="20"/>
      <c r="HP828" s="20"/>
      <c r="HQ828" s="20"/>
      <c r="HR828" s="20"/>
      <c r="HS828" s="20"/>
      <c r="HT828" s="20"/>
      <c r="HU828" s="20"/>
      <c r="HV828" s="20"/>
      <c r="HW828" s="20"/>
      <c r="HX828" s="20">
        <v>0.63</v>
      </c>
      <c r="HY828" s="20"/>
      <c r="HZ828" s="20"/>
      <c r="IA828" s="20"/>
      <c r="IB828" s="20"/>
      <c r="IC828" s="20"/>
      <c r="ID828" s="20"/>
      <c r="IE828" s="20"/>
      <c r="IF828" s="20"/>
      <c r="IG828" s="20"/>
      <c r="IH828" s="20"/>
      <c r="II828" s="20"/>
      <c r="IJ828" s="20"/>
      <c r="IK828" s="20"/>
      <c r="IL828" s="20"/>
      <c r="IM828" s="20"/>
      <c r="IN828" s="20"/>
      <c r="IO828" s="20"/>
      <c r="IP828" s="20"/>
      <c r="IQ828" s="20"/>
      <c r="IR828" s="20"/>
      <c r="IS828" s="20"/>
      <c r="IT828" s="20"/>
      <c r="IU828" s="20"/>
    </row>
    <row r="829" spans="1:255" x14ac:dyDescent="0.2">
      <c r="A829" s="71"/>
      <c r="B829" s="72"/>
      <c r="C829" s="72" t="s">
        <v>612</v>
      </c>
      <c r="D829" s="73"/>
      <c r="E829" s="74"/>
      <c r="F829" s="75">
        <v>2.0299999999999998</v>
      </c>
      <c r="G829" s="76"/>
      <c r="H829" s="75">
        <v>2.0299999999999998</v>
      </c>
      <c r="I829" s="75">
        <v>2.0299999999999998</v>
      </c>
      <c r="J829" s="77">
        <v>9.11</v>
      </c>
      <c r="K829" s="78">
        <v>18</v>
      </c>
      <c r="O829" s="20"/>
      <c r="P829" s="20"/>
      <c r="Q829" s="20"/>
      <c r="R829" s="20"/>
      <c r="S829" s="20"/>
      <c r="T829" s="20">
        <v>2.0299999999999998</v>
      </c>
      <c r="U829" s="20">
        <v>18</v>
      </c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  <c r="AW829" s="20"/>
      <c r="AX829" s="20"/>
      <c r="AY829" s="20"/>
      <c r="AZ829" s="20"/>
      <c r="BA829" s="20"/>
      <c r="BB829" s="20"/>
      <c r="BC829" s="20"/>
      <c r="BD829" s="20"/>
      <c r="BE829" s="20"/>
      <c r="BF829" s="20"/>
      <c r="BG829" s="20"/>
      <c r="BH829" s="20"/>
      <c r="BI829" s="20"/>
      <c r="BJ829" s="20"/>
      <c r="BK829" s="20"/>
      <c r="BL829" s="20"/>
      <c r="BM829" s="20"/>
      <c r="BN829" s="20"/>
      <c r="BO829" s="20"/>
      <c r="BP829" s="20"/>
      <c r="BQ829" s="20"/>
      <c r="BR829" s="20"/>
      <c r="BS829" s="20"/>
      <c r="BT829" s="20"/>
      <c r="BU829" s="20"/>
      <c r="BV829" s="20"/>
      <c r="BW829" s="20"/>
      <c r="BX829" s="20"/>
      <c r="BY829" s="20"/>
      <c r="BZ829" s="20"/>
      <c r="CA829" s="20"/>
      <c r="CB829" s="20"/>
      <c r="CC829" s="20"/>
      <c r="CD829" s="20"/>
      <c r="CE829" s="20"/>
      <c r="CF829" s="20"/>
      <c r="CG829" s="20"/>
      <c r="CH829" s="20"/>
      <c r="CI829" s="20"/>
      <c r="CJ829" s="20"/>
      <c r="CK829" s="20"/>
      <c r="CL829" s="20"/>
      <c r="CM829" s="20"/>
      <c r="CN829" s="20"/>
      <c r="CO829" s="20"/>
      <c r="CP829" s="20"/>
      <c r="CQ829" s="20"/>
      <c r="CR829" s="20"/>
      <c r="CS829" s="20"/>
      <c r="CT829" s="20"/>
      <c r="CU829" s="20"/>
      <c r="CV829" s="20">
        <v>1</v>
      </c>
      <c r="CW829" s="20"/>
      <c r="CX829" s="20"/>
      <c r="CY829" s="20"/>
      <c r="CZ829" s="20"/>
      <c r="DA829" s="20"/>
      <c r="DB829" s="20"/>
      <c r="DC829" s="20"/>
      <c r="DD829" s="20"/>
      <c r="DE829" s="20"/>
      <c r="DF829" s="20"/>
      <c r="DG829" s="20"/>
      <c r="DH829" s="20"/>
      <c r="DI829" s="20"/>
      <c r="DJ829" s="20"/>
      <c r="DK829" s="20">
        <v>2.0299999999999998</v>
      </c>
      <c r="DL829" s="20"/>
      <c r="DM829" s="20">
        <v>18</v>
      </c>
      <c r="DN829" s="20"/>
      <c r="DO829" s="20"/>
      <c r="DP829" s="20"/>
      <c r="DQ829" s="20"/>
      <c r="DR829" s="20"/>
      <c r="DS829" s="20"/>
      <c r="DT829" s="20"/>
      <c r="DU829" s="20"/>
      <c r="DV829" s="20"/>
      <c r="DW829" s="20"/>
      <c r="DX829" s="20"/>
      <c r="DY829" s="20"/>
      <c r="DZ829" s="20"/>
      <c r="EA829" s="20"/>
      <c r="EB829" s="20"/>
      <c r="EC829" s="20"/>
      <c r="ED829" s="20"/>
      <c r="EE829" s="20"/>
      <c r="EF829" s="20"/>
      <c r="EG829" s="20"/>
      <c r="EH829" s="20"/>
      <c r="EI829" s="20"/>
      <c r="EJ829" s="20"/>
      <c r="EK829" s="20"/>
      <c r="EL829" s="20"/>
      <c r="EM829" s="20"/>
      <c r="EN829" s="20"/>
      <c r="EO829" s="20"/>
      <c r="EP829" s="20"/>
      <c r="EQ829" s="20"/>
      <c r="ER829" s="20"/>
      <c r="ES829" s="20"/>
      <c r="ET829" s="20"/>
      <c r="EU829" s="20"/>
      <c r="EV829" s="20"/>
      <c r="EW829" s="20"/>
      <c r="EX829" s="20"/>
      <c r="EY829" s="20"/>
      <c r="EZ829" s="20"/>
      <c r="FA829" s="20"/>
      <c r="FB829" s="20"/>
      <c r="FC829" s="20"/>
      <c r="FD829" s="20"/>
      <c r="FE829" s="20"/>
      <c r="FF829" s="20"/>
      <c r="FG829" s="20"/>
      <c r="FH829" s="20"/>
      <c r="FI829" s="20"/>
      <c r="FJ829" s="20"/>
      <c r="FK829" s="20"/>
      <c r="FL829" s="20"/>
      <c r="FM829" s="20"/>
      <c r="FN829" s="20"/>
      <c r="FO829" s="20"/>
      <c r="FP829" s="20"/>
      <c r="FQ829" s="20"/>
      <c r="FR829" s="20"/>
      <c r="FS829" s="20"/>
      <c r="FT829" s="20"/>
      <c r="FU829" s="20"/>
      <c r="FV829" s="20"/>
      <c r="FW829" s="20"/>
      <c r="FX829" s="20"/>
      <c r="FY829" s="20"/>
      <c r="FZ829" s="20"/>
      <c r="GA829" s="20"/>
      <c r="GB829" s="20"/>
      <c r="GC829" s="20"/>
      <c r="GD829" s="20"/>
      <c r="GE829" s="20"/>
      <c r="GF829" s="20"/>
      <c r="GG829" s="20"/>
      <c r="GH829" s="20"/>
      <c r="GI829" s="20"/>
      <c r="GJ829" s="20">
        <v>2.0299999999999998</v>
      </c>
      <c r="GK829" s="20"/>
      <c r="GL829" s="20"/>
      <c r="GM829" s="20"/>
      <c r="GN829" s="20">
        <v>2.0299999999999998</v>
      </c>
      <c r="GO829" s="20"/>
      <c r="GP829" s="20">
        <v>2.0299999999999998</v>
      </c>
      <c r="GQ829" s="20">
        <v>2.0299999999999998</v>
      </c>
      <c r="GR829" s="20"/>
      <c r="GS829" s="20">
        <v>2.0299999999999998</v>
      </c>
      <c r="GT829" s="20"/>
      <c r="GU829" s="20"/>
      <c r="GV829" s="20"/>
      <c r="GW829" s="20">
        <v>0</v>
      </c>
      <c r="GX829" s="20">
        <v>0</v>
      </c>
      <c r="GY829" s="20"/>
      <c r="GZ829" s="20"/>
      <c r="HA829" s="20"/>
      <c r="HB829" s="20">
        <v>2.0299999999999998</v>
      </c>
      <c r="HC829" s="20"/>
      <c r="HD829" s="20"/>
      <c r="HE829" s="20"/>
      <c r="HF829" s="20">
        <v>2.0299999999999998</v>
      </c>
      <c r="HG829" s="20"/>
      <c r="HH829" s="20"/>
      <c r="HI829" s="20"/>
      <c r="HJ829" s="20"/>
      <c r="HK829" s="20"/>
      <c r="HL829" s="20">
        <v>2.0299999999999998</v>
      </c>
      <c r="HM829" s="20"/>
      <c r="HN829" s="20">
        <v>2.0299999999999998</v>
      </c>
      <c r="HO829" s="20"/>
      <c r="HP829" s="20"/>
      <c r="HQ829" s="20"/>
      <c r="HR829" s="20"/>
      <c r="HS829" s="20"/>
      <c r="HT829" s="20"/>
      <c r="HU829" s="20"/>
      <c r="HV829" s="20"/>
      <c r="HW829" s="20"/>
      <c r="HX829" s="20"/>
      <c r="HY829" s="20"/>
      <c r="HZ829" s="20"/>
      <c r="IA829" s="20"/>
      <c r="IB829" s="20"/>
      <c r="IC829" s="20"/>
      <c r="ID829" s="20"/>
      <c r="IE829" s="20"/>
      <c r="IF829" s="20"/>
      <c r="IG829" s="20"/>
      <c r="IH829" s="20"/>
      <c r="II829" s="20"/>
      <c r="IJ829" s="20"/>
      <c r="IK829" s="20"/>
      <c r="IL829" s="20"/>
      <c r="IM829" s="20"/>
      <c r="IN829" s="20"/>
      <c r="IO829" s="20"/>
      <c r="IP829" s="20"/>
      <c r="IQ829" s="20"/>
      <c r="IR829" s="20"/>
      <c r="IS829" s="20"/>
      <c r="IT829" s="20"/>
      <c r="IU829" s="20"/>
    </row>
    <row r="830" spans="1:255" x14ac:dyDescent="0.2">
      <c r="A830" s="79"/>
      <c r="B830" s="80"/>
      <c r="C830" s="80" t="s">
        <v>613</v>
      </c>
      <c r="D830" s="81"/>
      <c r="E830" s="82">
        <v>121</v>
      </c>
      <c r="F830" s="83" t="s">
        <v>614</v>
      </c>
      <c r="G830" s="84"/>
      <c r="H830" s="85">
        <v>45.38</v>
      </c>
      <c r="I830" s="85">
        <v>45.38</v>
      </c>
      <c r="J830" s="87">
        <v>1.21</v>
      </c>
      <c r="K830" s="86">
        <v>1515</v>
      </c>
      <c r="O830" s="20"/>
      <c r="P830" s="20"/>
      <c r="Q830" s="20"/>
      <c r="R830" s="20"/>
      <c r="S830" s="20"/>
      <c r="T830" s="20">
        <v>45.38</v>
      </c>
      <c r="U830" s="20">
        <v>1515</v>
      </c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  <c r="AY830" s="20"/>
      <c r="AZ830" s="20"/>
      <c r="BA830" s="20"/>
      <c r="BB830" s="20"/>
      <c r="BC830" s="20"/>
      <c r="BD830" s="20"/>
      <c r="BE830" s="20"/>
      <c r="BF830" s="20"/>
      <c r="BG830" s="20"/>
      <c r="BH830" s="20"/>
      <c r="BI830" s="20"/>
      <c r="BJ830" s="20"/>
      <c r="BK830" s="20"/>
      <c r="BL830" s="20"/>
      <c r="BM830" s="20"/>
      <c r="BN830" s="20"/>
      <c r="BO830" s="20"/>
      <c r="BP830" s="20"/>
      <c r="BQ830" s="20"/>
      <c r="BR830" s="20"/>
      <c r="BS830" s="20"/>
      <c r="BT830" s="20"/>
      <c r="BU830" s="20"/>
      <c r="BV830" s="20"/>
      <c r="BW830" s="20"/>
      <c r="BX830" s="20"/>
      <c r="BY830" s="20"/>
      <c r="BZ830" s="20"/>
      <c r="CA830" s="20"/>
      <c r="CB830" s="20"/>
      <c r="CC830" s="20"/>
      <c r="CD830" s="20"/>
      <c r="CE830" s="20"/>
      <c r="CF830" s="20"/>
      <c r="CG830" s="20"/>
      <c r="CH830" s="20"/>
      <c r="CI830" s="20"/>
      <c r="CJ830" s="20"/>
      <c r="CK830" s="20"/>
      <c r="CL830" s="20"/>
      <c r="CM830" s="20"/>
      <c r="CN830" s="20"/>
      <c r="CO830" s="20"/>
      <c r="CP830" s="20"/>
      <c r="CQ830" s="20"/>
      <c r="CR830" s="20"/>
      <c r="CS830" s="20"/>
      <c r="CT830" s="20"/>
      <c r="CU830" s="20"/>
      <c r="CV830" s="20">
        <v>1</v>
      </c>
      <c r="CW830" s="20"/>
      <c r="CX830" s="20"/>
      <c r="CY830" s="20"/>
      <c r="CZ830" s="20"/>
      <c r="DA830" s="20"/>
      <c r="DB830" s="20"/>
      <c r="DC830" s="20"/>
      <c r="DD830" s="20"/>
      <c r="DE830" s="20"/>
      <c r="DF830" s="20"/>
      <c r="DG830" s="20"/>
      <c r="DH830" s="20"/>
      <c r="DI830" s="20"/>
      <c r="DJ830" s="20"/>
      <c r="DK830" s="20"/>
      <c r="DL830" s="20"/>
      <c r="DM830" s="20"/>
      <c r="DN830" s="20"/>
      <c r="DO830" s="20"/>
      <c r="DP830" s="20"/>
      <c r="DQ830" s="20">
        <v>45.38</v>
      </c>
      <c r="DR830" s="20"/>
      <c r="DS830" s="20">
        <v>1515</v>
      </c>
      <c r="DT830" s="20"/>
      <c r="DU830" s="20"/>
      <c r="DV830" s="20"/>
      <c r="DW830" s="20"/>
      <c r="DX830" s="20"/>
      <c r="DY830" s="20"/>
      <c r="DZ830" s="20"/>
      <c r="EA830" s="20"/>
      <c r="EB830" s="20"/>
      <c r="EC830" s="20"/>
      <c r="ED830" s="20"/>
      <c r="EE830" s="20"/>
      <c r="EF830" s="20"/>
      <c r="EG830" s="20"/>
      <c r="EH830" s="20"/>
      <c r="EI830" s="20"/>
      <c r="EJ830" s="20"/>
      <c r="EK830" s="20"/>
      <c r="EL830" s="20"/>
      <c r="EM830" s="20"/>
      <c r="EN830" s="20"/>
      <c r="EO830" s="20"/>
      <c r="EP830" s="20"/>
      <c r="EQ830" s="20"/>
      <c r="ER830" s="20"/>
      <c r="ES830" s="20"/>
      <c r="ET830" s="20"/>
      <c r="EU830" s="20"/>
      <c r="EV830" s="20"/>
      <c r="EW830" s="20"/>
      <c r="EX830" s="20"/>
      <c r="EY830" s="20"/>
      <c r="EZ830" s="20"/>
      <c r="FA830" s="20"/>
      <c r="FB830" s="20"/>
      <c r="FC830" s="20"/>
      <c r="FD830" s="20"/>
      <c r="FE830" s="20"/>
      <c r="FF830" s="20"/>
      <c r="FG830" s="20"/>
      <c r="FH830" s="20"/>
      <c r="FI830" s="20"/>
      <c r="FJ830" s="20"/>
      <c r="FK830" s="20"/>
      <c r="FL830" s="20"/>
      <c r="FM830" s="20"/>
      <c r="FN830" s="20"/>
      <c r="FO830" s="20"/>
      <c r="FP830" s="20"/>
      <c r="FQ830" s="20"/>
      <c r="FR830" s="20"/>
      <c r="FS830" s="20"/>
      <c r="FT830" s="20"/>
      <c r="FU830" s="20"/>
      <c r="FV830" s="20"/>
      <c r="FW830" s="20"/>
      <c r="FX830" s="20"/>
      <c r="FY830" s="20"/>
      <c r="FZ830" s="20"/>
      <c r="GA830" s="20"/>
      <c r="GB830" s="20"/>
      <c r="GC830" s="20"/>
      <c r="GD830" s="20"/>
      <c r="GE830" s="20"/>
      <c r="GF830" s="20"/>
      <c r="GG830" s="20"/>
      <c r="GH830" s="20"/>
      <c r="GI830" s="20"/>
      <c r="GJ830" s="20"/>
      <c r="GK830" s="20"/>
      <c r="GL830" s="20"/>
      <c r="GM830" s="20"/>
      <c r="GN830" s="20"/>
      <c r="GO830" s="20"/>
      <c r="GP830" s="20"/>
      <c r="GQ830" s="20"/>
      <c r="GR830" s="20"/>
      <c r="GS830" s="20"/>
      <c r="GT830" s="20"/>
      <c r="GU830" s="20"/>
      <c r="GV830" s="20"/>
      <c r="GW830" s="20"/>
      <c r="GX830" s="20"/>
      <c r="GY830" s="20">
        <v>45.38</v>
      </c>
      <c r="GZ830" s="20"/>
      <c r="HA830" s="20"/>
      <c r="HB830" s="20">
        <v>45.38</v>
      </c>
      <c r="HC830" s="20"/>
      <c r="HD830" s="20"/>
      <c r="HE830" s="20"/>
      <c r="HF830" s="20">
        <v>45.38</v>
      </c>
      <c r="HG830" s="20"/>
      <c r="HH830" s="20"/>
      <c r="HI830" s="20"/>
      <c r="HJ830" s="20"/>
      <c r="HK830" s="20"/>
      <c r="HL830" s="20">
        <v>45.38</v>
      </c>
      <c r="HM830" s="20"/>
      <c r="HN830" s="20">
        <v>45.38</v>
      </c>
      <c r="HO830" s="20"/>
      <c r="HP830" s="20"/>
      <c r="HQ830" s="20"/>
      <c r="HR830" s="20"/>
      <c r="HS830" s="20"/>
      <c r="HT830" s="20"/>
      <c r="HU830" s="20"/>
      <c r="HV830" s="20"/>
      <c r="HW830" s="20"/>
      <c r="HX830" s="20"/>
      <c r="HY830" s="20"/>
      <c r="HZ830" s="20"/>
      <c r="IA830" s="20"/>
      <c r="IB830" s="20"/>
      <c r="IC830" s="20"/>
      <c r="ID830" s="20"/>
      <c r="IE830" s="20"/>
      <c r="IF830" s="20"/>
      <c r="IG830" s="20"/>
      <c r="IH830" s="20"/>
      <c r="II830" s="20"/>
      <c r="IJ830" s="20"/>
      <c r="IK830" s="20"/>
      <c r="IL830" s="20"/>
      <c r="IM830" s="20"/>
      <c r="IN830" s="20"/>
      <c r="IO830" s="20"/>
      <c r="IP830" s="20"/>
      <c r="IQ830" s="20"/>
      <c r="IR830" s="20"/>
      <c r="IS830" s="20"/>
      <c r="IT830" s="20"/>
      <c r="IU830" s="20"/>
    </row>
    <row r="831" spans="1:255" x14ac:dyDescent="0.2">
      <c r="A831" s="79"/>
      <c r="B831" s="80"/>
      <c r="C831" s="80" t="s">
        <v>615</v>
      </c>
      <c r="D831" s="81"/>
      <c r="E831" s="82">
        <v>72</v>
      </c>
      <c r="F831" s="83" t="s">
        <v>614</v>
      </c>
      <c r="G831" s="84"/>
      <c r="H831" s="85">
        <v>27</v>
      </c>
      <c r="I831" s="85">
        <v>27</v>
      </c>
      <c r="J831" s="87">
        <v>0.72</v>
      </c>
      <c r="K831" s="86">
        <v>901</v>
      </c>
      <c r="O831" s="20"/>
      <c r="P831" s="20"/>
      <c r="Q831" s="20"/>
      <c r="R831" s="20"/>
      <c r="S831" s="20"/>
      <c r="T831" s="20">
        <v>27</v>
      </c>
      <c r="U831" s="20">
        <v>901</v>
      </c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  <c r="AW831" s="20"/>
      <c r="AX831" s="20"/>
      <c r="AY831" s="20"/>
      <c r="AZ831" s="20"/>
      <c r="BA831" s="20"/>
      <c r="BB831" s="20"/>
      <c r="BC831" s="20"/>
      <c r="BD831" s="20"/>
      <c r="BE831" s="20"/>
      <c r="BF831" s="20"/>
      <c r="BG831" s="20"/>
      <c r="BH831" s="20"/>
      <c r="BI831" s="20"/>
      <c r="BJ831" s="20"/>
      <c r="BK831" s="20"/>
      <c r="BL831" s="20"/>
      <c r="BM831" s="20"/>
      <c r="BN831" s="20"/>
      <c r="BO831" s="20"/>
      <c r="BP831" s="20"/>
      <c r="BQ831" s="20"/>
      <c r="BR831" s="20"/>
      <c r="BS831" s="20"/>
      <c r="BT831" s="20"/>
      <c r="BU831" s="20"/>
      <c r="BV831" s="20"/>
      <c r="BW831" s="20"/>
      <c r="BX831" s="20"/>
      <c r="BY831" s="20"/>
      <c r="BZ831" s="20"/>
      <c r="CA831" s="20"/>
      <c r="CB831" s="20"/>
      <c r="CC831" s="20"/>
      <c r="CD831" s="20"/>
      <c r="CE831" s="20"/>
      <c r="CF831" s="20"/>
      <c r="CG831" s="20"/>
      <c r="CH831" s="20"/>
      <c r="CI831" s="20"/>
      <c r="CJ831" s="20"/>
      <c r="CK831" s="20"/>
      <c r="CL831" s="20"/>
      <c r="CM831" s="20"/>
      <c r="CN831" s="20"/>
      <c r="CO831" s="20"/>
      <c r="CP831" s="20"/>
      <c r="CQ831" s="20"/>
      <c r="CR831" s="20"/>
      <c r="CS831" s="20"/>
      <c r="CT831" s="20"/>
      <c r="CU831" s="20"/>
      <c r="CV831" s="20">
        <v>1</v>
      </c>
      <c r="CW831" s="20"/>
      <c r="CX831" s="20"/>
      <c r="CY831" s="20"/>
      <c r="CZ831" s="20"/>
      <c r="DA831" s="20"/>
      <c r="DB831" s="20"/>
      <c r="DC831" s="20"/>
      <c r="DD831" s="20"/>
      <c r="DE831" s="20"/>
      <c r="DF831" s="20"/>
      <c r="DG831" s="20"/>
      <c r="DH831" s="20"/>
      <c r="DI831" s="20"/>
      <c r="DJ831" s="20"/>
      <c r="DK831" s="20"/>
      <c r="DL831" s="20"/>
      <c r="DM831" s="20"/>
      <c r="DN831" s="20"/>
      <c r="DO831" s="20"/>
      <c r="DP831" s="20"/>
      <c r="DQ831" s="20">
        <v>27</v>
      </c>
      <c r="DR831" s="20"/>
      <c r="DS831" s="20">
        <v>901</v>
      </c>
      <c r="DT831" s="20"/>
      <c r="DU831" s="20"/>
      <c r="DV831" s="20"/>
      <c r="DW831" s="20"/>
      <c r="DX831" s="20"/>
      <c r="DY831" s="20"/>
      <c r="DZ831" s="20"/>
      <c r="EA831" s="20"/>
      <c r="EB831" s="20"/>
      <c r="EC831" s="20"/>
      <c r="ED831" s="20"/>
      <c r="EE831" s="20"/>
      <c r="EF831" s="20"/>
      <c r="EG831" s="20"/>
      <c r="EH831" s="20"/>
      <c r="EI831" s="20"/>
      <c r="EJ831" s="20"/>
      <c r="EK831" s="20"/>
      <c r="EL831" s="20"/>
      <c r="EM831" s="20"/>
      <c r="EN831" s="20"/>
      <c r="EO831" s="20"/>
      <c r="EP831" s="20"/>
      <c r="EQ831" s="20"/>
      <c r="ER831" s="20"/>
      <c r="ES831" s="20"/>
      <c r="ET831" s="20"/>
      <c r="EU831" s="20"/>
      <c r="EV831" s="20"/>
      <c r="EW831" s="20"/>
      <c r="EX831" s="20"/>
      <c r="EY831" s="20"/>
      <c r="EZ831" s="20"/>
      <c r="FA831" s="20"/>
      <c r="FB831" s="20"/>
      <c r="FC831" s="20"/>
      <c r="FD831" s="20"/>
      <c r="FE831" s="20"/>
      <c r="FF831" s="20"/>
      <c r="FG831" s="20"/>
      <c r="FH831" s="20"/>
      <c r="FI831" s="20"/>
      <c r="FJ831" s="20"/>
      <c r="FK831" s="20"/>
      <c r="FL831" s="20"/>
      <c r="FM831" s="20"/>
      <c r="FN831" s="20"/>
      <c r="FO831" s="20"/>
      <c r="FP831" s="20"/>
      <c r="FQ831" s="20"/>
      <c r="FR831" s="20"/>
      <c r="FS831" s="20"/>
      <c r="FT831" s="20"/>
      <c r="FU831" s="20"/>
      <c r="FV831" s="20"/>
      <c r="FW831" s="20"/>
      <c r="FX831" s="20"/>
      <c r="FY831" s="20"/>
      <c r="FZ831" s="20"/>
      <c r="GA831" s="20"/>
      <c r="GB831" s="20"/>
      <c r="GC831" s="20"/>
      <c r="GD831" s="20"/>
      <c r="GE831" s="20"/>
      <c r="GF831" s="20"/>
      <c r="GG831" s="20"/>
      <c r="GH831" s="20"/>
      <c r="GI831" s="20"/>
      <c r="GJ831" s="20"/>
      <c r="GK831" s="20"/>
      <c r="GL831" s="20"/>
      <c r="GM831" s="20"/>
      <c r="GN831" s="20"/>
      <c r="GO831" s="20"/>
      <c r="GP831" s="20"/>
      <c r="GQ831" s="20"/>
      <c r="GR831" s="20"/>
      <c r="GS831" s="20"/>
      <c r="GT831" s="20"/>
      <c r="GU831" s="20"/>
      <c r="GV831" s="20"/>
      <c r="GW831" s="20"/>
      <c r="GX831" s="20"/>
      <c r="GY831" s="20"/>
      <c r="GZ831" s="20">
        <v>27</v>
      </c>
      <c r="HA831" s="20"/>
      <c r="HB831" s="20">
        <v>27</v>
      </c>
      <c r="HC831" s="20"/>
      <c r="HD831" s="20"/>
      <c r="HE831" s="20"/>
      <c r="HF831" s="20">
        <v>27</v>
      </c>
      <c r="HG831" s="20"/>
      <c r="HH831" s="20"/>
      <c r="HI831" s="20"/>
      <c r="HJ831" s="20"/>
      <c r="HK831" s="20"/>
      <c r="HL831" s="20">
        <v>27</v>
      </c>
      <c r="HM831" s="20"/>
      <c r="HN831" s="20">
        <v>27</v>
      </c>
      <c r="HO831" s="20"/>
      <c r="HP831" s="20"/>
      <c r="HQ831" s="20"/>
      <c r="HR831" s="20"/>
      <c r="HS831" s="20"/>
      <c r="HT831" s="20"/>
      <c r="HU831" s="20"/>
      <c r="HV831" s="20"/>
      <c r="HW831" s="20"/>
      <c r="HX831" s="20"/>
      <c r="HY831" s="20"/>
      <c r="HZ831" s="20"/>
      <c r="IA831" s="20"/>
      <c r="IB831" s="20"/>
      <c r="IC831" s="20"/>
      <c r="ID831" s="20"/>
      <c r="IE831" s="20"/>
      <c r="IF831" s="20"/>
      <c r="IG831" s="20"/>
      <c r="IH831" s="20"/>
      <c r="II831" s="20"/>
      <c r="IJ831" s="20"/>
      <c r="IK831" s="20"/>
      <c r="IL831" s="20"/>
      <c r="IM831" s="20"/>
      <c r="IN831" s="20"/>
      <c r="IO831" s="20"/>
      <c r="IP831" s="20"/>
      <c r="IQ831" s="20"/>
      <c r="IR831" s="20"/>
      <c r="IS831" s="20"/>
      <c r="IT831" s="20"/>
      <c r="IU831" s="20"/>
    </row>
    <row r="832" spans="1:255" x14ac:dyDescent="0.2">
      <c r="A832" s="71"/>
      <c r="B832" s="72"/>
      <c r="C832" s="72" t="s">
        <v>616</v>
      </c>
      <c r="D832" s="73" t="s">
        <v>617</v>
      </c>
      <c r="E832" s="74">
        <v>3.65</v>
      </c>
      <c r="F832" s="75"/>
      <c r="G832" s="76" t="s">
        <v>78</v>
      </c>
      <c r="H832" s="75">
        <v>3.83</v>
      </c>
      <c r="I832" s="88">
        <v>3.8325</v>
      </c>
      <c r="J832" s="77"/>
      <c r="K832" s="78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  <c r="AW832" s="20"/>
      <c r="AX832" s="20"/>
      <c r="AY832" s="20"/>
      <c r="AZ832" s="20"/>
      <c r="BA832" s="20"/>
      <c r="BB832" s="20"/>
      <c r="BC832" s="20"/>
      <c r="BD832" s="20"/>
      <c r="BE832" s="20"/>
      <c r="BF832" s="20"/>
      <c r="BG832" s="20"/>
      <c r="BH832" s="20"/>
      <c r="BI832" s="20"/>
      <c r="BJ832" s="20"/>
      <c r="BK832" s="20"/>
      <c r="BL832" s="20"/>
      <c r="BM832" s="20"/>
      <c r="BN832" s="20"/>
      <c r="BO832" s="20"/>
      <c r="BP832" s="20"/>
      <c r="BQ832" s="20"/>
      <c r="BR832" s="20"/>
      <c r="BS832" s="20"/>
      <c r="BT832" s="20"/>
      <c r="BU832" s="20"/>
      <c r="BV832" s="20"/>
      <c r="BW832" s="20"/>
      <c r="BX832" s="20"/>
      <c r="BY832" s="20"/>
      <c r="BZ832" s="20"/>
      <c r="CA832" s="20"/>
      <c r="CB832" s="20"/>
      <c r="CC832" s="20"/>
      <c r="CD832" s="20"/>
      <c r="CE832" s="20"/>
      <c r="CF832" s="20"/>
      <c r="CG832" s="20"/>
      <c r="CH832" s="20"/>
      <c r="CI832" s="20"/>
      <c r="CJ832" s="20"/>
      <c r="CK832" s="20"/>
      <c r="CL832" s="20"/>
      <c r="CM832" s="20"/>
      <c r="CN832" s="20"/>
      <c r="CO832" s="20"/>
      <c r="CP832" s="20"/>
      <c r="CQ832" s="20"/>
      <c r="CR832" s="20"/>
      <c r="CS832" s="20"/>
      <c r="CT832" s="20"/>
      <c r="CU832" s="20"/>
      <c r="CV832" s="20"/>
      <c r="CW832" s="20"/>
      <c r="CX832" s="20"/>
      <c r="CY832" s="20"/>
      <c r="CZ832" s="20"/>
      <c r="DA832" s="20"/>
      <c r="DB832" s="20"/>
      <c r="DC832" s="20"/>
      <c r="DD832" s="20"/>
      <c r="DE832" s="20"/>
      <c r="DF832" s="20"/>
      <c r="DG832" s="20"/>
      <c r="DH832" s="20"/>
      <c r="DI832" s="20"/>
      <c r="DJ832" s="20"/>
      <c r="DK832" s="20"/>
      <c r="DL832" s="20"/>
      <c r="DM832" s="20"/>
      <c r="DN832" s="20"/>
      <c r="DO832" s="20"/>
      <c r="DP832" s="20"/>
      <c r="DQ832" s="20"/>
      <c r="DR832" s="20"/>
      <c r="DS832" s="20"/>
      <c r="DT832" s="20"/>
      <c r="DU832" s="20"/>
      <c r="DV832" s="20"/>
      <c r="DW832" s="20"/>
      <c r="DX832" s="20"/>
      <c r="DY832" s="20"/>
      <c r="DZ832" s="20"/>
      <c r="EA832" s="20"/>
      <c r="EB832" s="20"/>
      <c r="EC832" s="20"/>
      <c r="ED832" s="20"/>
      <c r="EE832" s="20"/>
      <c r="EF832" s="20"/>
      <c r="EG832" s="20"/>
      <c r="EH832" s="20"/>
      <c r="EI832" s="20"/>
      <c r="EJ832" s="20"/>
      <c r="EK832" s="20"/>
      <c r="EL832" s="20"/>
      <c r="EM832" s="20"/>
      <c r="EN832" s="20"/>
      <c r="EO832" s="20"/>
      <c r="EP832" s="20"/>
      <c r="EQ832" s="20"/>
      <c r="ER832" s="20"/>
      <c r="ES832" s="20"/>
      <c r="ET832" s="20"/>
      <c r="EU832" s="20"/>
      <c r="EV832" s="20"/>
      <c r="EW832" s="20"/>
      <c r="EX832" s="20"/>
      <c r="EY832" s="20"/>
      <c r="EZ832" s="20"/>
      <c r="FA832" s="20"/>
      <c r="FB832" s="20"/>
      <c r="FC832" s="20"/>
      <c r="FD832" s="20"/>
      <c r="FE832" s="20"/>
      <c r="FF832" s="20"/>
      <c r="FG832" s="20"/>
      <c r="FH832" s="20"/>
      <c r="FI832" s="20"/>
      <c r="FJ832" s="20"/>
      <c r="FK832" s="20"/>
      <c r="FL832" s="20"/>
      <c r="FM832" s="20"/>
      <c r="FN832" s="20"/>
      <c r="FO832" s="20"/>
      <c r="FP832" s="20"/>
      <c r="FQ832" s="20"/>
      <c r="FR832" s="20"/>
      <c r="FS832" s="20"/>
      <c r="FT832" s="20"/>
      <c r="FU832" s="20"/>
      <c r="FV832" s="20"/>
      <c r="FW832" s="20"/>
      <c r="FX832" s="20"/>
      <c r="FY832" s="20"/>
      <c r="FZ832" s="20"/>
      <c r="GA832" s="20"/>
      <c r="GB832" s="20"/>
      <c r="GC832" s="20"/>
      <c r="GD832" s="20"/>
      <c r="GE832" s="20"/>
      <c r="GF832" s="20"/>
      <c r="GG832" s="20"/>
      <c r="GH832" s="20"/>
      <c r="GI832" s="20"/>
      <c r="GJ832" s="20"/>
      <c r="GK832" s="20"/>
      <c r="GL832" s="20"/>
      <c r="GM832" s="20"/>
      <c r="GN832" s="20"/>
      <c r="GO832" s="20"/>
      <c r="GP832" s="20"/>
      <c r="GQ832" s="20"/>
      <c r="GR832" s="20"/>
      <c r="GS832" s="20"/>
      <c r="GT832" s="20"/>
      <c r="GU832" s="20"/>
      <c r="GV832" s="20"/>
      <c r="GW832" s="20"/>
      <c r="GX832" s="20"/>
      <c r="GY832" s="20"/>
      <c r="GZ832" s="20"/>
      <c r="HA832" s="20"/>
      <c r="HB832" s="20"/>
      <c r="HC832" s="20"/>
      <c r="HD832" s="20"/>
      <c r="HE832" s="20"/>
      <c r="HF832" s="20"/>
      <c r="HG832" s="20"/>
      <c r="HH832" s="20"/>
      <c r="HI832" s="20"/>
      <c r="HJ832" s="20"/>
      <c r="HK832" s="20"/>
      <c r="HL832" s="20"/>
      <c r="HM832" s="20"/>
      <c r="HN832" s="20"/>
      <c r="HO832" s="20"/>
      <c r="HP832" s="20"/>
      <c r="HQ832" s="20"/>
      <c r="HR832" s="20"/>
      <c r="HS832" s="20"/>
      <c r="HT832" s="20"/>
      <c r="HU832" s="20"/>
      <c r="HV832" s="20"/>
      <c r="HW832" s="20"/>
      <c r="HX832" s="20"/>
      <c r="HY832" s="20"/>
      <c r="HZ832" s="20"/>
      <c r="IA832" s="20"/>
      <c r="IB832" s="20"/>
      <c r="IC832" s="20"/>
      <c r="ID832" s="20"/>
      <c r="IE832" s="20"/>
      <c r="IF832" s="20"/>
      <c r="IG832" s="20"/>
      <c r="IH832" s="20"/>
      <c r="II832" s="20"/>
      <c r="IJ832" s="20"/>
      <c r="IK832" s="20"/>
      <c r="IL832" s="20"/>
      <c r="IM832" s="20"/>
      <c r="IN832" s="20"/>
      <c r="IO832" s="20"/>
      <c r="IP832" s="20"/>
      <c r="IQ832" s="20"/>
      <c r="IR832" s="20"/>
      <c r="IS832" s="20"/>
      <c r="IT832" s="20"/>
      <c r="IU832" s="20"/>
    </row>
    <row r="833" spans="1:255" ht="36" x14ac:dyDescent="0.2">
      <c r="A833" s="104" t="s">
        <v>346</v>
      </c>
      <c r="B833" s="105" t="s">
        <v>35</v>
      </c>
      <c r="C833" s="106" t="s">
        <v>751</v>
      </c>
      <c r="D833" s="107" t="s">
        <v>23</v>
      </c>
      <c r="E833" s="108">
        <v>1</v>
      </c>
      <c r="F833" s="109">
        <v>26150.560000000001</v>
      </c>
      <c r="G833" s="65"/>
      <c r="H833" s="109">
        <v>26150.560000000001</v>
      </c>
      <c r="I833" s="110">
        <v>4266.07</v>
      </c>
      <c r="J833" s="66">
        <v>6.13</v>
      </c>
      <c r="K833" s="111">
        <v>26151</v>
      </c>
      <c r="L833" s="20"/>
      <c r="M833" s="20"/>
      <c r="N833" s="20"/>
      <c r="O833" s="20"/>
      <c r="P833" s="20"/>
      <c r="Q833" s="20"/>
      <c r="R833" s="20"/>
      <c r="S833" s="20"/>
      <c r="T833" s="20">
        <v>4266.07</v>
      </c>
      <c r="U833" s="20">
        <v>26151</v>
      </c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  <c r="AW833" s="20"/>
      <c r="AX833" s="20"/>
      <c r="AY833" s="20"/>
      <c r="AZ833" s="20"/>
      <c r="BA833" s="20"/>
      <c r="BB833" s="20"/>
      <c r="BC833" s="20"/>
      <c r="BD833" s="20"/>
      <c r="BE833" s="20"/>
      <c r="BF833" s="20"/>
      <c r="BG833" s="20"/>
      <c r="BH833" s="20"/>
      <c r="BI833" s="20"/>
      <c r="BJ833" s="20"/>
      <c r="BK833" s="20"/>
      <c r="BL833" s="20"/>
      <c r="BM833" s="20"/>
      <c r="BN833" s="20"/>
      <c r="BO833" s="20"/>
      <c r="BP833" s="20"/>
      <c r="BQ833" s="20"/>
      <c r="BR833" s="20"/>
      <c r="BS833" s="20"/>
      <c r="BT833" s="20"/>
      <c r="BU833" s="20"/>
      <c r="BV833" s="20"/>
      <c r="BW833" s="20"/>
      <c r="BX833" s="20"/>
      <c r="BY833" s="20"/>
      <c r="BZ833" s="20"/>
      <c r="CA833" s="20"/>
      <c r="CB833" s="20"/>
      <c r="CC833" s="20"/>
      <c r="CD833" s="20"/>
      <c r="CE833" s="20"/>
      <c r="CF833" s="20"/>
      <c r="CG833" s="20"/>
      <c r="CH833" s="20"/>
      <c r="CI833" s="20"/>
      <c r="CJ833" s="20"/>
      <c r="CK833" s="20"/>
      <c r="CL833" s="20"/>
      <c r="CM833" s="20"/>
      <c r="CN833" s="20"/>
      <c r="CO833" s="20"/>
      <c r="CP833" s="20"/>
      <c r="CQ833" s="20"/>
      <c r="CR833" s="20"/>
      <c r="CS833" s="20"/>
      <c r="CT833" s="20"/>
      <c r="CU833" s="20"/>
      <c r="CV833" s="20">
        <v>3</v>
      </c>
      <c r="CW833" s="20"/>
      <c r="CX833" s="20"/>
      <c r="CY833" s="20"/>
      <c r="CZ833" s="20"/>
      <c r="DA833" s="20"/>
      <c r="DB833" s="20"/>
      <c r="DC833" s="20"/>
      <c r="DD833" s="20"/>
      <c r="DE833" s="20"/>
      <c r="DF833" s="20">
        <v>26151</v>
      </c>
      <c r="DG833" s="20"/>
      <c r="DH833" s="20"/>
      <c r="DI833" s="20"/>
      <c r="DJ833" s="20"/>
      <c r="DK833" s="20"/>
      <c r="DL833" s="20"/>
      <c r="DM833" s="20"/>
      <c r="DN833" s="20">
        <v>4266.07</v>
      </c>
      <c r="DO833" s="20"/>
      <c r="DP833" s="20">
        <v>26151</v>
      </c>
      <c r="DQ833" s="20"/>
      <c r="DR833" s="20"/>
      <c r="DS833" s="20"/>
      <c r="DT833" s="20"/>
      <c r="DU833" s="20"/>
      <c r="DV833" s="20"/>
      <c r="DW833" s="20"/>
      <c r="DX833" s="20"/>
      <c r="DY833" s="20"/>
      <c r="DZ833" s="20"/>
      <c r="EA833" s="20"/>
      <c r="EB833" s="20"/>
      <c r="EC833" s="20"/>
      <c r="ED833" s="20"/>
      <c r="EE833" s="20"/>
      <c r="EF833" s="20"/>
      <c r="EG833" s="20"/>
      <c r="EH833" s="20"/>
      <c r="EI833" s="20"/>
      <c r="EJ833" s="20"/>
      <c r="EK833" s="20"/>
      <c r="EL833" s="20"/>
      <c r="EM833" s="20"/>
      <c r="EN833" s="20"/>
      <c r="EO833" s="20"/>
      <c r="EP833" s="20"/>
      <c r="EQ833" s="20"/>
      <c r="ER833" s="20"/>
      <c r="ES833" s="20"/>
      <c r="ET833" s="20"/>
      <c r="EU833" s="20"/>
      <c r="EV833" s="20"/>
      <c r="EW833" s="20"/>
      <c r="EX833" s="20"/>
      <c r="EY833" s="20"/>
      <c r="EZ833" s="20"/>
      <c r="FA833" s="20"/>
      <c r="FB833" s="20"/>
      <c r="FC833" s="20"/>
      <c r="FD833" s="20"/>
      <c r="FE833" s="20"/>
      <c r="FF833" s="20"/>
      <c r="FG833" s="20"/>
      <c r="FH833" s="20"/>
      <c r="FI833" s="20"/>
      <c r="FJ833" s="20"/>
      <c r="FK833" s="20"/>
      <c r="FL833" s="20"/>
      <c r="FM833" s="20"/>
      <c r="FN833" s="20"/>
      <c r="FO833" s="20"/>
      <c r="FP833" s="20"/>
      <c r="FQ833" s="20"/>
      <c r="FR833" s="20"/>
      <c r="FS833" s="20"/>
      <c r="FT833" s="20"/>
      <c r="FU833" s="20"/>
      <c r="FV833" s="20"/>
      <c r="FW833" s="20"/>
      <c r="FX833" s="20"/>
      <c r="FY833" s="20"/>
      <c r="FZ833" s="20"/>
      <c r="GA833" s="20"/>
      <c r="GB833" s="20"/>
      <c r="GC833" s="20"/>
      <c r="GD833" s="20"/>
      <c r="GE833" s="20"/>
      <c r="GF833" s="20"/>
      <c r="GG833" s="20"/>
      <c r="GH833" s="20"/>
      <c r="GI833" s="20"/>
      <c r="GJ833" s="20"/>
      <c r="GK833" s="20"/>
      <c r="GL833" s="20"/>
      <c r="GM833" s="20"/>
      <c r="GN833" s="20">
        <v>4266.07</v>
      </c>
      <c r="GO833" s="20"/>
      <c r="GP833" s="20">
        <v>4266.07</v>
      </c>
      <c r="GQ833" s="20"/>
      <c r="GR833" s="20"/>
      <c r="GS833" s="20"/>
      <c r="GT833" s="20">
        <v>4266.07</v>
      </c>
      <c r="GU833" s="20"/>
      <c r="GV833" s="20">
        <v>4266.07</v>
      </c>
      <c r="GW833" s="20"/>
      <c r="GX833" s="20"/>
      <c r="GY833" s="20"/>
      <c r="GZ833" s="20"/>
      <c r="HA833" s="20"/>
      <c r="HB833" s="20"/>
      <c r="HC833" s="20"/>
      <c r="HD833" s="20">
        <v>4266.07</v>
      </c>
      <c r="HE833" s="20"/>
      <c r="HF833" s="20"/>
      <c r="HG833" s="20"/>
      <c r="HH833" s="20"/>
      <c r="HI833" s="20"/>
      <c r="HJ833" s="20"/>
      <c r="HK833" s="20"/>
      <c r="HL833" s="20"/>
      <c r="HM833" s="20"/>
      <c r="HN833" s="20"/>
      <c r="HO833" s="20"/>
      <c r="HP833" s="20"/>
      <c r="HQ833" s="20"/>
      <c r="HR833" s="20">
        <v>4266.07</v>
      </c>
      <c r="HS833" s="20"/>
      <c r="HT833" s="20"/>
      <c r="HU833" s="20"/>
      <c r="HV833" s="20"/>
      <c r="HW833" s="20"/>
      <c r="HX833" s="20"/>
      <c r="HY833" s="20"/>
      <c r="HZ833" s="20">
        <v>4266.07</v>
      </c>
      <c r="IA833" s="20"/>
      <c r="IB833" s="20"/>
      <c r="IC833" s="20"/>
      <c r="ID833" s="20"/>
      <c r="IE833" s="20"/>
      <c r="IF833" s="20"/>
      <c r="IG833" s="20"/>
      <c r="IH833" s="20"/>
      <c r="II833" s="20"/>
      <c r="IJ833" s="20"/>
      <c r="IK833" s="20"/>
      <c r="IL833" s="20"/>
      <c r="IM833" s="20"/>
      <c r="IN833" s="20"/>
      <c r="IO833" s="20"/>
      <c r="IP833" s="20"/>
      <c r="IQ833" s="20"/>
      <c r="IR833" s="20"/>
      <c r="IS833" s="20"/>
      <c r="IT833" s="20"/>
      <c r="IU833" s="20"/>
    </row>
    <row r="834" spans="1:255" x14ac:dyDescent="0.2">
      <c r="A834" s="89"/>
      <c r="B834" s="103" t="s">
        <v>619</v>
      </c>
      <c r="C834" s="103" t="s">
        <v>752</v>
      </c>
      <c r="D834" s="29"/>
      <c r="E834" s="29"/>
      <c r="F834" s="29"/>
      <c r="G834" s="29"/>
      <c r="H834" s="29"/>
      <c r="I834" s="29"/>
      <c r="J834" s="29"/>
      <c r="K834" s="90"/>
    </row>
    <row r="835" spans="1:255" ht="13.5" thickBot="1" x14ac:dyDescent="0.25">
      <c r="A835" s="114"/>
      <c r="B835" s="115"/>
      <c r="C835" s="115" t="s">
        <v>621</v>
      </c>
      <c r="D835" s="115"/>
      <c r="E835" s="115"/>
      <c r="F835" s="115"/>
      <c r="G835" s="115"/>
      <c r="H835" s="194">
        <v>4266.07</v>
      </c>
      <c r="I835" s="195"/>
      <c r="J835" s="194">
        <v>26151</v>
      </c>
      <c r="K835" s="196"/>
      <c r="L835" s="102"/>
      <c r="M835" s="102"/>
      <c r="N835" s="102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  <c r="AW835" s="20"/>
      <c r="AX835" s="20"/>
      <c r="AY835" s="20"/>
      <c r="AZ835" s="20"/>
      <c r="BA835" s="20"/>
      <c r="BB835" s="20"/>
      <c r="BC835" s="20"/>
      <c r="BD835" s="20"/>
      <c r="BE835" s="20"/>
      <c r="BF835" s="20"/>
      <c r="BG835" s="20"/>
      <c r="BH835" s="20"/>
      <c r="BI835" s="20"/>
      <c r="BJ835" s="20"/>
      <c r="BK835" s="20"/>
      <c r="BL835" s="20"/>
      <c r="BM835" s="20"/>
      <c r="BN835" s="20"/>
      <c r="BO835" s="20"/>
      <c r="BP835" s="20"/>
      <c r="BQ835" s="20"/>
      <c r="BR835" s="20"/>
      <c r="BS835" s="20"/>
      <c r="BT835" s="20"/>
      <c r="BU835" s="20"/>
      <c r="BV835" s="20"/>
      <c r="BW835" s="20"/>
      <c r="BX835" s="20"/>
      <c r="BY835" s="20"/>
      <c r="BZ835" s="20"/>
      <c r="CA835" s="20"/>
      <c r="CB835" s="20"/>
      <c r="CC835" s="20"/>
      <c r="CD835" s="20"/>
      <c r="CE835" s="20"/>
      <c r="CF835" s="20"/>
      <c r="CG835" s="20"/>
      <c r="CH835" s="20"/>
      <c r="CI835" s="20"/>
      <c r="CJ835" s="20"/>
      <c r="CK835" s="20"/>
      <c r="CL835" s="20"/>
      <c r="CM835" s="20"/>
      <c r="CN835" s="20"/>
      <c r="CO835" s="20"/>
      <c r="CP835" s="20"/>
      <c r="CQ835" s="20"/>
      <c r="CR835" s="20"/>
      <c r="CS835" s="20"/>
      <c r="CT835" s="20"/>
      <c r="CU835" s="20"/>
      <c r="CV835" s="20"/>
      <c r="CW835" s="20"/>
      <c r="CX835" s="20"/>
      <c r="CY835" s="20"/>
      <c r="CZ835" s="20"/>
      <c r="DA835" s="20"/>
      <c r="DB835" s="20"/>
      <c r="DC835" s="20"/>
      <c r="DD835" s="20"/>
      <c r="DE835" s="20"/>
      <c r="DF835" s="20"/>
      <c r="DG835" s="20"/>
      <c r="DH835" s="20"/>
      <c r="DI835" s="20"/>
      <c r="DJ835" s="20"/>
      <c r="DK835" s="20"/>
      <c r="DL835" s="20"/>
      <c r="DM835" s="20"/>
      <c r="DN835" s="20"/>
      <c r="DO835" s="20"/>
      <c r="DP835" s="20"/>
      <c r="DQ835" s="20"/>
      <c r="DR835" s="20"/>
      <c r="DS835" s="20"/>
      <c r="DT835" s="20"/>
      <c r="DU835" s="20"/>
      <c r="DV835" s="20"/>
      <c r="DW835" s="20"/>
      <c r="DX835" s="20"/>
      <c r="DY835" s="20"/>
      <c r="DZ835" s="20"/>
      <c r="EA835" s="20"/>
      <c r="EB835" s="20"/>
      <c r="EC835" s="20"/>
      <c r="ED835" s="20"/>
      <c r="EE835" s="20"/>
      <c r="EF835" s="20"/>
      <c r="EG835" s="20"/>
      <c r="EH835" s="20"/>
      <c r="EI835" s="20"/>
      <c r="EJ835" s="20"/>
      <c r="EK835" s="20"/>
      <c r="EL835" s="20"/>
      <c r="EM835" s="20"/>
      <c r="EN835" s="20"/>
      <c r="EO835" s="20"/>
      <c r="EP835" s="20"/>
      <c r="EQ835" s="20"/>
      <c r="ER835" s="20"/>
      <c r="ES835" s="20"/>
      <c r="ET835" s="20"/>
      <c r="EU835" s="20"/>
      <c r="EV835" s="20"/>
      <c r="EW835" s="20"/>
      <c r="EX835" s="20"/>
      <c r="EY835" s="20"/>
      <c r="EZ835" s="20"/>
      <c r="FA835" s="20"/>
      <c r="FB835" s="20"/>
      <c r="FC835" s="20"/>
      <c r="FD835" s="20"/>
      <c r="FE835" s="20"/>
      <c r="FF835" s="20"/>
      <c r="FG835" s="20"/>
      <c r="FH835" s="20"/>
      <c r="FI835" s="20"/>
      <c r="FJ835" s="20"/>
      <c r="FK835" s="20"/>
      <c r="FL835" s="20"/>
      <c r="FM835" s="20"/>
      <c r="FN835" s="20"/>
      <c r="FO835" s="20"/>
      <c r="FP835" s="20"/>
      <c r="FQ835" s="20"/>
      <c r="FR835" s="20"/>
      <c r="FS835" s="20"/>
      <c r="FT835" s="20"/>
      <c r="FU835" s="20"/>
      <c r="FV835" s="20"/>
      <c r="FW835" s="20"/>
      <c r="FX835" s="20"/>
      <c r="FY835" s="20"/>
      <c r="FZ835" s="20"/>
      <c r="GA835" s="20"/>
      <c r="GB835" s="20"/>
      <c r="GC835" s="20"/>
      <c r="GD835" s="20"/>
      <c r="GE835" s="20"/>
      <c r="GF835" s="20"/>
      <c r="GG835" s="20"/>
      <c r="GH835" s="20"/>
      <c r="GI835" s="20"/>
      <c r="GJ835" s="20"/>
      <c r="GK835" s="20"/>
      <c r="GL835" s="20"/>
      <c r="GM835" s="20"/>
      <c r="GN835" s="20"/>
      <c r="GO835" s="20"/>
      <c r="GP835" s="20"/>
      <c r="GQ835" s="20"/>
      <c r="GR835" s="20"/>
      <c r="GS835" s="20"/>
      <c r="GT835" s="20"/>
      <c r="GU835" s="20"/>
      <c r="GV835" s="20"/>
      <c r="GW835" s="20"/>
      <c r="GX835" s="20"/>
      <c r="GY835" s="20"/>
      <c r="GZ835" s="20"/>
      <c r="HA835" s="20"/>
      <c r="HB835" s="20"/>
      <c r="HC835" s="20"/>
      <c r="HD835" s="20"/>
      <c r="HE835" s="20"/>
      <c r="HF835" s="20"/>
      <c r="HG835" s="20"/>
      <c r="HH835" s="20"/>
      <c r="HI835" s="20"/>
      <c r="HJ835" s="20"/>
      <c r="HK835" s="20"/>
      <c r="HL835" s="20"/>
      <c r="HM835" s="20"/>
      <c r="HN835" s="20"/>
      <c r="HO835" s="20"/>
      <c r="HP835" s="20"/>
      <c r="HQ835" s="20"/>
      <c r="HR835" s="20"/>
      <c r="HS835" s="20"/>
      <c r="HT835" s="20"/>
      <c r="HU835" s="20"/>
      <c r="HV835" s="20"/>
      <c r="HW835" s="20"/>
      <c r="HX835" s="20"/>
      <c r="HY835" s="20"/>
      <c r="HZ835" s="20"/>
      <c r="IA835" s="20"/>
      <c r="IB835" s="20"/>
      <c r="IC835" s="20"/>
      <c r="ID835" s="20"/>
      <c r="IE835" s="20"/>
      <c r="IF835" s="20"/>
      <c r="IG835" s="20"/>
      <c r="IH835" s="20"/>
      <c r="II835" s="20"/>
      <c r="IJ835" s="20"/>
      <c r="IK835" s="20"/>
      <c r="IL835" s="20"/>
      <c r="IM835" s="20"/>
      <c r="IN835" s="20"/>
      <c r="IO835" s="20"/>
      <c r="IP835" s="20"/>
      <c r="IQ835" s="20"/>
      <c r="IR835" s="20"/>
      <c r="IS835" s="20"/>
      <c r="IT835" s="20"/>
      <c r="IU835" s="20"/>
    </row>
    <row r="836" spans="1:255" x14ac:dyDescent="0.2">
      <c r="A836" s="113"/>
      <c r="B836" s="112"/>
      <c r="C836" s="112" t="s">
        <v>622</v>
      </c>
      <c r="D836" s="112"/>
      <c r="E836" s="112"/>
      <c r="F836" s="112"/>
      <c r="G836" s="112"/>
      <c r="H836" s="185">
        <v>4384.2999999999993</v>
      </c>
      <c r="I836" s="186"/>
      <c r="J836" s="185">
        <v>29908</v>
      </c>
      <c r="K836" s="187"/>
      <c r="O836" s="20"/>
      <c r="P836" s="20"/>
      <c r="Q836" s="20"/>
      <c r="R836" s="20">
        <v>4384.2999999999993</v>
      </c>
      <c r="S836" s="20">
        <v>29908</v>
      </c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  <c r="AW836" s="20"/>
      <c r="AX836" s="20"/>
      <c r="AY836" s="20"/>
      <c r="AZ836" s="20"/>
      <c r="BA836" s="20"/>
      <c r="BB836" s="20"/>
      <c r="BC836" s="20"/>
      <c r="BD836" s="20"/>
      <c r="BE836" s="20"/>
      <c r="BF836" s="20"/>
      <c r="BG836" s="20"/>
      <c r="BH836" s="20"/>
      <c r="BI836" s="20"/>
      <c r="BJ836" s="20"/>
      <c r="BK836" s="20"/>
      <c r="BL836" s="20"/>
      <c r="BM836" s="20"/>
      <c r="BN836" s="20"/>
      <c r="BO836" s="20"/>
      <c r="BP836" s="20"/>
      <c r="BQ836" s="20"/>
      <c r="BR836" s="20"/>
      <c r="BS836" s="20"/>
      <c r="BT836" s="20"/>
      <c r="BU836" s="20"/>
      <c r="BV836" s="20"/>
      <c r="BW836" s="20"/>
      <c r="BX836" s="20"/>
      <c r="BY836" s="20"/>
      <c r="BZ836" s="20"/>
      <c r="CA836" s="20"/>
      <c r="CB836" s="20"/>
      <c r="CC836" s="20"/>
      <c r="CD836" s="20"/>
      <c r="CE836" s="20"/>
      <c r="CF836" s="20"/>
      <c r="CG836" s="20"/>
      <c r="CH836" s="20"/>
      <c r="CI836" s="20"/>
      <c r="CJ836" s="20"/>
      <c r="CK836" s="20"/>
      <c r="CL836" s="20"/>
      <c r="CM836" s="20"/>
      <c r="CN836" s="20"/>
      <c r="CO836" s="20"/>
      <c r="CP836" s="20"/>
      <c r="CQ836" s="20"/>
      <c r="CR836" s="20"/>
      <c r="CS836" s="20"/>
      <c r="CT836" s="20"/>
      <c r="CU836" s="20"/>
      <c r="CV836" s="20"/>
      <c r="CW836" s="20"/>
      <c r="CX836" s="20"/>
      <c r="CY836" s="20"/>
      <c r="CZ836" s="20"/>
      <c r="DA836" s="20"/>
      <c r="DB836" s="20"/>
      <c r="DC836" s="20"/>
      <c r="DD836" s="20"/>
      <c r="DE836" s="20"/>
      <c r="DF836" s="20"/>
      <c r="DG836" s="20"/>
      <c r="DH836" s="20"/>
      <c r="DI836" s="20"/>
      <c r="DJ836" s="20"/>
      <c r="DK836" s="20"/>
      <c r="DL836" s="20"/>
      <c r="DM836" s="20"/>
      <c r="DN836" s="20"/>
      <c r="DO836" s="20"/>
      <c r="DP836" s="20"/>
      <c r="DQ836" s="20"/>
      <c r="DR836" s="20"/>
      <c r="DS836" s="20"/>
      <c r="DT836" s="20"/>
      <c r="DU836" s="20"/>
      <c r="DV836" s="20"/>
      <c r="DW836" s="20"/>
      <c r="DX836" s="20"/>
      <c r="DY836" s="20"/>
      <c r="DZ836" s="20"/>
      <c r="EA836" s="20"/>
      <c r="EB836" s="20"/>
      <c r="EC836" s="20"/>
      <c r="ED836" s="20"/>
      <c r="EE836" s="20"/>
      <c r="EF836" s="20"/>
      <c r="EG836" s="20"/>
      <c r="EH836" s="20"/>
      <c r="EI836" s="20"/>
      <c r="EJ836" s="20"/>
      <c r="EK836" s="20"/>
      <c r="EL836" s="20"/>
      <c r="EM836" s="20"/>
      <c r="EN836" s="20"/>
      <c r="EO836" s="20"/>
      <c r="EP836" s="20"/>
      <c r="EQ836" s="20"/>
      <c r="ER836" s="20"/>
      <c r="ES836" s="20"/>
      <c r="ET836" s="20"/>
      <c r="EU836" s="20"/>
      <c r="EV836" s="20"/>
      <c r="EW836" s="20"/>
      <c r="EX836" s="20"/>
      <c r="EY836" s="20"/>
      <c r="EZ836" s="20"/>
      <c r="FA836" s="20"/>
      <c r="FB836" s="20"/>
      <c r="FC836" s="20"/>
      <c r="FD836" s="20"/>
      <c r="FE836" s="20"/>
      <c r="FF836" s="20"/>
      <c r="FG836" s="20"/>
      <c r="FH836" s="20"/>
      <c r="FI836" s="20"/>
      <c r="FJ836" s="20"/>
      <c r="FK836" s="20"/>
      <c r="FL836" s="20"/>
      <c r="FM836" s="20"/>
      <c r="FN836" s="20"/>
      <c r="FO836" s="20"/>
      <c r="FP836" s="20"/>
      <c r="FQ836" s="20"/>
      <c r="FR836" s="20"/>
      <c r="FS836" s="20"/>
      <c r="FT836" s="20"/>
      <c r="FU836" s="20"/>
      <c r="FV836" s="20"/>
      <c r="FW836" s="20"/>
      <c r="FX836" s="20"/>
      <c r="FY836" s="20"/>
      <c r="FZ836" s="20"/>
      <c r="GA836" s="20"/>
      <c r="GB836" s="20"/>
      <c r="GC836" s="20"/>
      <c r="GD836" s="20"/>
      <c r="GE836" s="20"/>
      <c r="GF836" s="20"/>
      <c r="GG836" s="20"/>
      <c r="GH836" s="20"/>
      <c r="GI836" s="20"/>
      <c r="GJ836" s="20"/>
      <c r="GK836" s="20"/>
      <c r="GL836" s="20"/>
      <c r="GM836" s="20"/>
      <c r="GN836" s="20"/>
      <c r="GO836" s="20"/>
      <c r="GP836" s="20"/>
      <c r="GQ836" s="20"/>
      <c r="GR836" s="20"/>
      <c r="GS836" s="20"/>
      <c r="GT836" s="20"/>
      <c r="GU836" s="20"/>
      <c r="GV836" s="20"/>
      <c r="GW836" s="20"/>
      <c r="GX836" s="20"/>
      <c r="GY836" s="20"/>
      <c r="GZ836" s="20"/>
      <c r="HA836" s="20">
        <v>4384.2999999999993</v>
      </c>
      <c r="HB836" s="20"/>
      <c r="HC836" s="20"/>
      <c r="HD836" s="20"/>
      <c r="HE836" s="20"/>
      <c r="HF836" s="20"/>
      <c r="HG836" s="20"/>
      <c r="HH836" s="20"/>
      <c r="HI836" s="20"/>
      <c r="HJ836" s="20"/>
      <c r="HK836" s="20"/>
      <c r="HL836" s="20"/>
      <c r="HM836" s="20"/>
      <c r="HN836" s="20"/>
      <c r="HO836" s="20"/>
      <c r="HP836" s="20"/>
      <c r="HQ836" s="20"/>
      <c r="HR836" s="20"/>
      <c r="HS836" s="20"/>
      <c r="HT836" s="20"/>
      <c r="HU836" s="20"/>
      <c r="HV836" s="20"/>
      <c r="HW836" s="20"/>
      <c r="HX836" s="20"/>
      <c r="HY836" s="20"/>
      <c r="HZ836" s="20"/>
      <c r="IA836" s="20"/>
      <c r="IB836" s="20"/>
      <c r="IC836" s="20"/>
      <c r="ID836" s="20"/>
      <c r="IE836" s="20"/>
      <c r="IF836" s="20"/>
      <c r="IG836" s="20"/>
      <c r="IH836" s="20"/>
      <c r="II836" s="20"/>
      <c r="IJ836" s="20"/>
      <c r="IK836" s="20"/>
      <c r="IL836" s="20"/>
      <c r="IM836" s="20"/>
      <c r="IN836" s="20"/>
      <c r="IO836" s="20"/>
      <c r="IP836" s="20"/>
      <c r="IQ836" s="20"/>
      <c r="IR836" s="20"/>
      <c r="IS836" s="20"/>
      <c r="IT836" s="20"/>
      <c r="IU836" s="20"/>
    </row>
    <row r="837" spans="1:255" x14ac:dyDescent="0.2">
      <c r="A837" s="70"/>
      <c r="B837" s="69"/>
      <c r="C837" s="69"/>
      <c r="D837" s="69"/>
      <c r="E837" s="69"/>
      <c r="F837" s="69"/>
      <c r="G837" s="69"/>
      <c r="H837" s="188"/>
      <c r="I837" s="189"/>
      <c r="J837" s="188"/>
      <c r="K837" s="190"/>
    </row>
    <row r="838" spans="1:255" ht="24" x14ac:dyDescent="0.2">
      <c r="A838" s="116">
        <v>37</v>
      </c>
      <c r="B838" s="123" t="s">
        <v>50</v>
      </c>
      <c r="C838" s="117" t="s">
        <v>627</v>
      </c>
      <c r="D838" s="118" t="s">
        <v>52</v>
      </c>
      <c r="E838" s="119">
        <v>0.19</v>
      </c>
      <c r="F838" s="120">
        <v>53.309999999999995</v>
      </c>
      <c r="G838" s="124" t="s">
        <v>6</v>
      </c>
      <c r="H838" s="120"/>
      <c r="I838" s="121">
        <v>29.560000000000002</v>
      </c>
      <c r="J838" s="97"/>
      <c r="K838" s="122">
        <v>986</v>
      </c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  <c r="AW838" s="20"/>
      <c r="AX838" s="20"/>
      <c r="AY838" s="20"/>
      <c r="AZ838" s="20"/>
      <c r="BA838" s="20"/>
      <c r="BB838" s="20"/>
      <c r="BC838" s="20"/>
      <c r="BD838" s="20"/>
      <c r="BE838" s="20"/>
      <c r="BF838" s="20"/>
      <c r="BG838" s="20"/>
      <c r="BH838" s="20"/>
      <c r="BI838" s="20"/>
      <c r="BJ838" s="20"/>
      <c r="BK838" s="20"/>
      <c r="BL838" s="20"/>
      <c r="BM838" s="20"/>
      <c r="BN838" s="20"/>
      <c r="BO838" s="20"/>
      <c r="BP838" s="20"/>
      <c r="BQ838" s="20"/>
      <c r="BR838" s="20"/>
      <c r="BS838" s="20"/>
      <c r="BT838" s="20"/>
      <c r="BU838" s="20"/>
      <c r="BV838" s="20"/>
      <c r="BW838" s="20"/>
      <c r="BX838" s="20"/>
      <c r="BY838" s="20"/>
      <c r="BZ838" s="20"/>
      <c r="CA838" s="20"/>
      <c r="CB838" s="20"/>
      <c r="CC838" s="20"/>
      <c r="CD838" s="20"/>
      <c r="CE838" s="20"/>
      <c r="CF838" s="20"/>
      <c r="CG838" s="20"/>
      <c r="CH838" s="20"/>
      <c r="CI838" s="20"/>
      <c r="CJ838" s="20"/>
      <c r="CK838" s="20"/>
      <c r="CL838" s="20"/>
      <c r="CM838" s="20"/>
      <c r="CN838" s="20"/>
      <c r="CO838" s="20"/>
      <c r="CP838" s="20"/>
      <c r="CQ838" s="20"/>
      <c r="CR838" s="20"/>
      <c r="CS838" s="20"/>
      <c r="CT838" s="20"/>
      <c r="CU838" s="20"/>
      <c r="CV838" s="20"/>
      <c r="CW838" s="20"/>
      <c r="CX838" s="20"/>
      <c r="CY838" s="20"/>
      <c r="CZ838" s="20"/>
      <c r="DA838" s="20"/>
      <c r="DB838" s="20"/>
      <c r="DC838" s="20"/>
      <c r="DD838" s="20"/>
      <c r="DE838" s="20"/>
      <c r="DF838" s="20"/>
      <c r="DG838" s="20"/>
      <c r="DH838" s="20"/>
      <c r="DI838" s="20"/>
      <c r="DJ838" s="20"/>
      <c r="DK838" s="20"/>
      <c r="DL838" s="20"/>
      <c r="DM838" s="20"/>
      <c r="DN838" s="20"/>
      <c r="DO838" s="20"/>
      <c r="DP838" s="20"/>
      <c r="DQ838" s="20"/>
      <c r="DR838" s="20"/>
      <c r="DS838" s="20"/>
      <c r="DT838" s="20"/>
      <c r="DU838" s="20"/>
      <c r="DV838" s="20"/>
      <c r="DW838" s="20"/>
      <c r="DX838" s="20"/>
      <c r="DY838" s="20"/>
      <c r="DZ838" s="20"/>
      <c r="EA838" s="20"/>
      <c r="EB838" s="20"/>
      <c r="EC838" s="20"/>
      <c r="ED838" s="20"/>
      <c r="EE838" s="20"/>
      <c r="EF838" s="20"/>
      <c r="EG838" s="20"/>
      <c r="EH838" s="20"/>
      <c r="EI838" s="20"/>
      <c r="EJ838" s="20"/>
      <c r="EK838" s="20"/>
      <c r="EL838" s="20"/>
      <c r="EM838" s="20"/>
      <c r="EN838" s="20"/>
      <c r="EO838" s="20"/>
      <c r="EP838" s="20"/>
      <c r="EQ838" s="20"/>
      <c r="ER838" s="20"/>
      <c r="ES838" s="20"/>
      <c r="ET838" s="20"/>
      <c r="EU838" s="20"/>
      <c r="EV838" s="20"/>
      <c r="EW838" s="20"/>
      <c r="EX838" s="20"/>
      <c r="EY838" s="20"/>
      <c r="EZ838" s="20"/>
      <c r="FA838" s="20"/>
      <c r="FB838" s="20"/>
      <c r="FC838" s="20"/>
      <c r="FD838" s="20"/>
      <c r="FE838" s="20"/>
      <c r="FF838" s="20"/>
      <c r="FG838" s="20"/>
      <c r="FH838" s="20"/>
      <c r="FI838" s="20"/>
      <c r="FJ838" s="20"/>
      <c r="FK838" s="20"/>
      <c r="FL838" s="20"/>
      <c r="FM838" s="20"/>
      <c r="FN838" s="20"/>
      <c r="FO838" s="20"/>
      <c r="FP838" s="20"/>
      <c r="FQ838" s="20"/>
      <c r="FR838" s="20"/>
      <c r="FS838" s="20"/>
      <c r="FT838" s="20"/>
      <c r="FU838" s="20"/>
      <c r="FV838" s="20"/>
      <c r="FW838" s="20"/>
      <c r="FX838" s="20"/>
      <c r="FY838" s="20"/>
      <c r="FZ838" s="20"/>
      <c r="GA838" s="20"/>
      <c r="GB838" s="20"/>
      <c r="GC838" s="20"/>
      <c r="GD838" s="20"/>
      <c r="GE838" s="20"/>
      <c r="GF838" s="20"/>
      <c r="GG838" s="20"/>
      <c r="GH838" s="20"/>
      <c r="GI838" s="20"/>
      <c r="GJ838" s="20"/>
      <c r="GK838" s="20"/>
      <c r="GL838" s="20"/>
      <c r="GM838" s="20"/>
      <c r="GN838" s="20"/>
      <c r="GO838" s="20"/>
      <c r="GP838" s="20"/>
      <c r="GQ838" s="20"/>
      <c r="GR838" s="20"/>
      <c r="GS838" s="20"/>
      <c r="GT838" s="20"/>
      <c r="GU838" s="20"/>
      <c r="GV838" s="20"/>
      <c r="GW838" s="20"/>
      <c r="GX838" s="20"/>
      <c r="GY838" s="20"/>
      <c r="GZ838" s="20"/>
      <c r="HA838" s="20"/>
      <c r="HB838" s="20"/>
      <c r="HC838" s="20"/>
      <c r="HD838" s="20"/>
      <c r="HE838" s="20"/>
      <c r="HF838" s="20"/>
      <c r="HG838" s="20"/>
      <c r="HH838" s="20"/>
      <c r="HI838" s="20"/>
      <c r="HJ838" s="20"/>
      <c r="HK838" s="20"/>
      <c r="HL838" s="20"/>
      <c r="HM838" s="20"/>
      <c r="HN838" s="20"/>
      <c r="HO838" s="20"/>
      <c r="HP838" s="20"/>
      <c r="HQ838" s="20"/>
      <c r="HR838" s="20"/>
      <c r="HS838" s="20"/>
      <c r="HT838" s="20"/>
      <c r="HU838" s="20"/>
      <c r="HV838" s="20"/>
      <c r="HW838" s="20"/>
      <c r="HX838" s="20"/>
      <c r="HY838" s="20"/>
      <c r="HZ838" s="20"/>
      <c r="IA838" s="20"/>
      <c r="IB838" s="20"/>
      <c r="IC838" s="20"/>
      <c r="ID838" s="20"/>
      <c r="IE838" s="20"/>
      <c r="IF838" s="20"/>
      <c r="IG838" s="20"/>
      <c r="IH838" s="20"/>
      <c r="II838" s="20"/>
      <c r="IJ838" s="20"/>
      <c r="IK838" s="20"/>
      <c r="IL838" s="20"/>
      <c r="IM838" s="20"/>
      <c r="IN838" s="20"/>
      <c r="IO838" s="20"/>
      <c r="IP838" s="20"/>
      <c r="IQ838" s="20"/>
      <c r="IR838" s="20"/>
      <c r="IS838" s="20"/>
      <c r="IT838" s="20"/>
      <c r="IU838" s="20"/>
    </row>
    <row r="839" spans="1:255" x14ac:dyDescent="0.2">
      <c r="A839" s="60"/>
      <c r="B839" s="61"/>
      <c r="C839" s="61" t="s">
        <v>609</v>
      </c>
      <c r="D839" s="62"/>
      <c r="E839" s="63"/>
      <c r="F839" s="64">
        <v>50.26</v>
      </c>
      <c r="G839" s="65" t="s">
        <v>78</v>
      </c>
      <c r="H839" s="64">
        <v>52.77</v>
      </c>
      <c r="I839" s="64">
        <v>10.029999999999999</v>
      </c>
      <c r="J839" s="66">
        <v>33.39</v>
      </c>
      <c r="K839" s="67">
        <v>335</v>
      </c>
      <c r="O839" s="20"/>
      <c r="P839" s="20"/>
      <c r="Q839" s="20"/>
      <c r="R839" s="20"/>
      <c r="S839" s="20"/>
      <c r="T839" s="20">
        <v>10.029999999999999</v>
      </c>
      <c r="U839" s="20">
        <v>335</v>
      </c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  <c r="AW839" s="20"/>
      <c r="AX839" s="20"/>
      <c r="AY839" s="20"/>
      <c r="AZ839" s="20"/>
      <c r="BA839" s="20"/>
      <c r="BB839" s="20"/>
      <c r="BC839" s="20"/>
      <c r="BD839" s="20"/>
      <c r="BE839" s="20"/>
      <c r="BF839" s="20"/>
      <c r="BG839" s="20"/>
      <c r="BH839" s="20"/>
      <c r="BI839" s="20"/>
      <c r="BJ839" s="20"/>
      <c r="BK839" s="20"/>
      <c r="BL839" s="20"/>
      <c r="BM839" s="20"/>
      <c r="BN839" s="20"/>
      <c r="BO839" s="20"/>
      <c r="BP839" s="20"/>
      <c r="BQ839" s="20"/>
      <c r="BR839" s="20"/>
      <c r="BS839" s="20"/>
      <c r="BT839" s="20"/>
      <c r="BU839" s="20"/>
      <c r="BV839" s="20"/>
      <c r="BW839" s="20"/>
      <c r="BX839" s="20"/>
      <c r="BY839" s="20"/>
      <c r="BZ839" s="20"/>
      <c r="CA839" s="20"/>
      <c r="CB839" s="20"/>
      <c r="CC839" s="20"/>
      <c r="CD839" s="20"/>
      <c r="CE839" s="20"/>
      <c r="CF839" s="20"/>
      <c r="CG839" s="20"/>
      <c r="CH839" s="20"/>
      <c r="CI839" s="20"/>
      <c r="CJ839" s="20"/>
      <c r="CK839" s="20"/>
      <c r="CL839" s="20"/>
      <c r="CM839" s="20"/>
      <c r="CN839" s="20"/>
      <c r="CO839" s="20"/>
      <c r="CP839" s="20"/>
      <c r="CQ839" s="20"/>
      <c r="CR839" s="20"/>
      <c r="CS839" s="20"/>
      <c r="CT839" s="20"/>
      <c r="CU839" s="20"/>
      <c r="CV839" s="20">
        <v>1</v>
      </c>
      <c r="CW839" s="20"/>
      <c r="CX839" s="20"/>
      <c r="CY839" s="20"/>
      <c r="CZ839" s="20"/>
      <c r="DA839" s="20"/>
      <c r="DB839" s="20"/>
      <c r="DC839" s="20"/>
      <c r="DD839" s="20"/>
      <c r="DE839" s="20"/>
      <c r="DF839" s="20"/>
      <c r="DG839" s="20">
        <v>335</v>
      </c>
      <c r="DH839" s="20">
        <v>1</v>
      </c>
      <c r="DI839" s="20"/>
      <c r="DJ839" s="20"/>
      <c r="DK839" s="20"/>
      <c r="DL839" s="20"/>
      <c r="DM839" s="20"/>
      <c r="DN839" s="20"/>
      <c r="DO839" s="20"/>
      <c r="DP839" s="20"/>
      <c r="DQ839" s="20">
        <v>10.029999999999999</v>
      </c>
      <c r="DR839" s="20"/>
      <c r="DS839" s="20">
        <v>335</v>
      </c>
      <c r="DT839" s="20"/>
      <c r="DU839" s="20"/>
      <c r="DV839" s="20"/>
      <c r="DW839" s="20"/>
      <c r="DX839" s="20"/>
      <c r="DY839" s="20"/>
      <c r="DZ839" s="20"/>
      <c r="EA839" s="20"/>
      <c r="EB839" s="20"/>
      <c r="EC839" s="20"/>
      <c r="ED839" s="20"/>
      <c r="EE839" s="20"/>
      <c r="EF839" s="20"/>
      <c r="EG839" s="20"/>
      <c r="EH839" s="20"/>
      <c r="EI839" s="20"/>
      <c r="EJ839" s="20"/>
      <c r="EK839" s="20"/>
      <c r="EL839" s="20"/>
      <c r="EM839" s="20"/>
      <c r="EN839" s="20"/>
      <c r="EO839" s="20"/>
      <c r="EP839" s="20"/>
      <c r="EQ839" s="20"/>
      <c r="ER839" s="20"/>
      <c r="ES839" s="20"/>
      <c r="ET839" s="20"/>
      <c r="EU839" s="20"/>
      <c r="EV839" s="20"/>
      <c r="EW839" s="20"/>
      <c r="EX839" s="20"/>
      <c r="EY839" s="20"/>
      <c r="EZ839" s="20"/>
      <c r="FA839" s="20"/>
      <c r="FB839" s="20"/>
      <c r="FC839" s="20"/>
      <c r="FD839" s="20"/>
      <c r="FE839" s="20"/>
      <c r="FF839" s="20"/>
      <c r="FG839" s="20"/>
      <c r="FH839" s="20"/>
      <c r="FI839" s="20"/>
      <c r="FJ839" s="20"/>
      <c r="FK839" s="20"/>
      <c r="FL839" s="20"/>
      <c r="FM839" s="20"/>
      <c r="FN839" s="20"/>
      <c r="FO839" s="20"/>
      <c r="FP839" s="20"/>
      <c r="FQ839" s="20"/>
      <c r="FR839" s="20"/>
      <c r="FS839" s="20"/>
      <c r="FT839" s="20"/>
      <c r="FU839" s="20"/>
      <c r="FV839" s="20"/>
      <c r="FW839" s="20"/>
      <c r="FX839" s="20"/>
      <c r="FY839" s="20"/>
      <c r="FZ839" s="20"/>
      <c r="GA839" s="20"/>
      <c r="GB839" s="20"/>
      <c r="GC839" s="20"/>
      <c r="GD839" s="20"/>
      <c r="GE839" s="20"/>
      <c r="GF839" s="20"/>
      <c r="GG839" s="20"/>
      <c r="GH839" s="20"/>
      <c r="GI839" s="20"/>
      <c r="GJ839" s="20">
        <v>10.029999999999999</v>
      </c>
      <c r="GK839" s="20">
        <v>10.029999999999999</v>
      </c>
      <c r="GL839" s="20"/>
      <c r="GM839" s="20"/>
      <c r="GN839" s="20"/>
      <c r="GO839" s="20"/>
      <c r="GP839" s="20"/>
      <c r="GQ839" s="20"/>
      <c r="GR839" s="20"/>
      <c r="GS839" s="20"/>
      <c r="GT839" s="20"/>
      <c r="GU839" s="20"/>
      <c r="GV839" s="20"/>
      <c r="GW839" s="20"/>
      <c r="GX839" s="20"/>
      <c r="GY839" s="20"/>
      <c r="GZ839" s="20"/>
      <c r="HA839" s="20"/>
      <c r="HB839" s="20">
        <v>10.029999999999999</v>
      </c>
      <c r="HC839" s="20"/>
      <c r="HD839" s="20"/>
      <c r="HE839" s="20"/>
      <c r="HF839" s="20">
        <v>10.029999999999999</v>
      </c>
      <c r="HG839" s="20"/>
      <c r="HH839" s="20"/>
      <c r="HI839" s="20"/>
      <c r="HJ839" s="20"/>
      <c r="HK839" s="20"/>
      <c r="HL839" s="20">
        <v>10.029999999999999</v>
      </c>
      <c r="HM839" s="20"/>
      <c r="HN839" s="20">
        <v>10.029999999999999</v>
      </c>
      <c r="HO839" s="20"/>
      <c r="HP839" s="20"/>
      <c r="HQ839" s="20"/>
      <c r="HR839" s="20"/>
      <c r="HS839" s="20"/>
      <c r="HT839" s="20"/>
      <c r="HU839" s="20"/>
      <c r="HV839" s="20"/>
      <c r="HW839" s="20"/>
      <c r="HX839" s="20">
        <v>10.029999999999999</v>
      </c>
      <c r="HY839" s="20"/>
      <c r="HZ839" s="20"/>
      <c r="IA839" s="20"/>
      <c r="IB839" s="20"/>
      <c r="IC839" s="20"/>
      <c r="ID839" s="20"/>
      <c r="IE839" s="20"/>
      <c r="IF839" s="20"/>
      <c r="IG839" s="20"/>
      <c r="IH839" s="20"/>
      <c r="II839" s="20"/>
      <c r="IJ839" s="20"/>
      <c r="IK839" s="20"/>
      <c r="IL839" s="20"/>
      <c r="IM839" s="20"/>
      <c r="IN839" s="20"/>
      <c r="IO839" s="20"/>
      <c r="IP839" s="20"/>
      <c r="IQ839" s="20"/>
      <c r="IR839" s="20"/>
      <c r="IS839" s="20"/>
      <c r="IT839" s="20"/>
      <c r="IU839" s="20"/>
    </row>
    <row r="840" spans="1:255" x14ac:dyDescent="0.2">
      <c r="A840" s="71"/>
      <c r="B840" s="72"/>
      <c r="C840" s="72" t="s">
        <v>610</v>
      </c>
      <c r="D840" s="73"/>
      <c r="E840" s="74"/>
      <c r="F840" s="75">
        <v>0.66</v>
      </c>
      <c r="G840" s="76" t="s">
        <v>78</v>
      </c>
      <c r="H840" s="75">
        <v>0.7</v>
      </c>
      <c r="I840" s="75">
        <v>0.13</v>
      </c>
      <c r="J840" s="77">
        <v>13.26</v>
      </c>
      <c r="K840" s="78">
        <v>2</v>
      </c>
      <c r="O840" s="20"/>
      <c r="P840" s="20"/>
      <c r="Q840" s="20"/>
      <c r="R840" s="20"/>
      <c r="S840" s="20"/>
      <c r="T840" s="20">
        <v>0.13</v>
      </c>
      <c r="U840" s="20">
        <v>2</v>
      </c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  <c r="AW840" s="20"/>
      <c r="AX840" s="20"/>
      <c r="AY840" s="20"/>
      <c r="AZ840" s="20"/>
      <c r="BA840" s="20"/>
      <c r="BB840" s="20"/>
      <c r="BC840" s="20"/>
      <c r="BD840" s="20"/>
      <c r="BE840" s="20"/>
      <c r="BF840" s="20"/>
      <c r="BG840" s="20"/>
      <c r="BH840" s="20"/>
      <c r="BI840" s="20"/>
      <c r="BJ840" s="20"/>
      <c r="BK840" s="20"/>
      <c r="BL840" s="20"/>
      <c r="BM840" s="20"/>
      <c r="BN840" s="20"/>
      <c r="BO840" s="20"/>
      <c r="BP840" s="20"/>
      <c r="BQ840" s="20"/>
      <c r="BR840" s="20"/>
      <c r="BS840" s="20"/>
      <c r="BT840" s="20"/>
      <c r="BU840" s="20"/>
      <c r="BV840" s="20"/>
      <c r="BW840" s="20"/>
      <c r="BX840" s="20"/>
      <c r="BY840" s="20"/>
      <c r="BZ840" s="20"/>
      <c r="CA840" s="20"/>
      <c r="CB840" s="20"/>
      <c r="CC840" s="20"/>
      <c r="CD840" s="20"/>
      <c r="CE840" s="20"/>
      <c r="CF840" s="20"/>
      <c r="CG840" s="20"/>
      <c r="CH840" s="20"/>
      <c r="CI840" s="20"/>
      <c r="CJ840" s="20"/>
      <c r="CK840" s="20"/>
      <c r="CL840" s="20"/>
      <c r="CM840" s="20"/>
      <c r="CN840" s="20"/>
      <c r="CO840" s="20"/>
      <c r="CP840" s="20"/>
      <c r="CQ840" s="20"/>
      <c r="CR840" s="20"/>
      <c r="CS840" s="20"/>
      <c r="CT840" s="20"/>
      <c r="CU840" s="20"/>
      <c r="CV840" s="20">
        <v>1</v>
      </c>
      <c r="CW840" s="20"/>
      <c r="CX840" s="20"/>
      <c r="CY840" s="20"/>
      <c r="CZ840" s="20"/>
      <c r="DA840" s="20"/>
      <c r="DB840" s="20"/>
      <c r="DC840" s="20"/>
      <c r="DD840" s="20"/>
      <c r="DE840" s="20"/>
      <c r="DF840" s="20"/>
      <c r="DG840" s="20"/>
      <c r="DH840" s="20"/>
      <c r="DI840" s="20"/>
      <c r="DJ840" s="20"/>
      <c r="DK840" s="20"/>
      <c r="DL840" s="20"/>
      <c r="DM840" s="20"/>
      <c r="DN840" s="20"/>
      <c r="DO840" s="20"/>
      <c r="DP840" s="20"/>
      <c r="DQ840" s="20">
        <v>0.13</v>
      </c>
      <c r="DR840" s="20"/>
      <c r="DS840" s="20">
        <v>2</v>
      </c>
      <c r="DT840" s="20"/>
      <c r="DU840" s="20"/>
      <c r="DV840" s="20"/>
      <c r="DW840" s="20"/>
      <c r="DX840" s="20"/>
      <c r="DY840" s="20"/>
      <c r="DZ840" s="20"/>
      <c r="EA840" s="20"/>
      <c r="EB840" s="20"/>
      <c r="EC840" s="20"/>
      <c r="ED840" s="20"/>
      <c r="EE840" s="20"/>
      <c r="EF840" s="20"/>
      <c r="EG840" s="20"/>
      <c r="EH840" s="20"/>
      <c r="EI840" s="20"/>
      <c r="EJ840" s="20"/>
      <c r="EK840" s="20"/>
      <c r="EL840" s="20"/>
      <c r="EM840" s="20"/>
      <c r="EN840" s="20"/>
      <c r="EO840" s="20"/>
      <c r="EP840" s="20"/>
      <c r="EQ840" s="20"/>
      <c r="ER840" s="20"/>
      <c r="ES840" s="20"/>
      <c r="ET840" s="20"/>
      <c r="EU840" s="20"/>
      <c r="EV840" s="20"/>
      <c r="EW840" s="20"/>
      <c r="EX840" s="20"/>
      <c r="EY840" s="20"/>
      <c r="EZ840" s="20"/>
      <c r="FA840" s="20"/>
      <c r="FB840" s="20"/>
      <c r="FC840" s="20"/>
      <c r="FD840" s="20"/>
      <c r="FE840" s="20"/>
      <c r="FF840" s="20"/>
      <c r="FG840" s="20"/>
      <c r="FH840" s="20"/>
      <c r="FI840" s="20"/>
      <c r="FJ840" s="20"/>
      <c r="FK840" s="20"/>
      <c r="FL840" s="20"/>
      <c r="FM840" s="20"/>
      <c r="FN840" s="20"/>
      <c r="FO840" s="20"/>
      <c r="FP840" s="20"/>
      <c r="FQ840" s="20"/>
      <c r="FR840" s="20"/>
      <c r="FS840" s="20"/>
      <c r="FT840" s="20"/>
      <c r="FU840" s="20"/>
      <c r="FV840" s="20"/>
      <c r="FW840" s="20"/>
      <c r="FX840" s="20"/>
      <c r="FY840" s="20"/>
      <c r="FZ840" s="20"/>
      <c r="GA840" s="20"/>
      <c r="GB840" s="20"/>
      <c r="GC840" s="20"/>
      <c r="GD840" s="20"/>
      <c r="GE840" s="20"/>
      <c r="GF840" s="20"/>
      <c r="GG840" s="20"/>
      <c r="GH840" s="20"/>
      <c r="GI840" s="20"/>
      <c r="GJ840" s="20">
        <v>0.13</v>
      </c>
      <c r="GK840" s="20"/>
      <c r="GL840" s="20">
        <v>0.13</v>
      </c>
      <c r="GM840" s="20"/>
      <c r="GN840" s="20"/>
      <c r="GO840" s="20"/>
      <c r="GP840" s="20"/>
      <c r="GQ840" s="20"/>
      <c r="GR840" s="20"/>
      <c r="GS840" s="20"/>
      <c r="GT840" s="20"/>
      <c r="GU840" s="20"/>
      <c r="GV840" s="20"/>
      <c r="GW840" s="20"/>
      <c r="GX840" s="20"/>
      <c r="GY840" s="20"/>
      <c r="GZ840" s="20"/>
      <c r="HA840" s="20"/>
      <c r="HB840" s="20">
        <v>0.13</v>
      </c>
      <c r="HC840" s="20"/>
      <c r="HD840" s="20"/>
      <c r="HE840" s="20"/>
      <c r="HF840" s="20">
        <v>0.13</v>
      </c>
      <c r="HG840" s="20"/>
      <c r="HH840" s="20"/>
      <c r="HI840" s="20"/>
      <c r="HJ840" s="20"/>
      <c r="HK840" s="20"/>
      <c r="HL840" s="20">
        <v>0.13</v>
      </c>
      <c r="HM840" s="20"/>
      <c r="HN840" s="20">
        <v>0.13</v>
      </c>
      <c r="HO840" s="20"/>
      <c r="HP840" s="20"/>
      <c r="HQ840" s="20"/>
      <c r="HR840" s="20"/>
      <c r="HS840" s="20"/>
      <c r="HT840" s="20"/>
      <c r="HU840" s="20"/>
      <c r="HV840" s="20"/>
      <c r="HW840" s="20"/>
      <c r="HX840" s="20"/>
      <c r="HY840" s="20"/>
      <c r="HZ840" s="20"/>
      <c r="IA840" s="20"/>
      <c r="IB840" s="20"/>
      <c r="IC840" s="20"/>
      <c r="ID840" s="20"/>
      <c r="IE840" s="20"/>
      <c r="IF840" s="20"/>
      <c r="IG840" s="20"/>
      <c r="IH840" s="20"/>
      <c r="II840" s="20"/>
      <c r="IJ840" s="20"/>
      <c r="IK840" s="20"/>
      <c r="IL840" s="20"/>
      <c r="IM840" s="20"/>
      <c r="IN840" s="20"/>
      <c r="IO840" s="20"/>
      <c r="IP840" s="20"/>
      <c r="IQ840" s="20"/>
      <c r="IR840" s="20"/>
      <c r="IS840" s="20"/>
      <c r="IT840" s="20"/>
      <c r="IU840" s="20"/>
    </row>
    <row r="841" spans="1:255" x14ac:dyDescent="0.2">
      <c r="A841" s="71"/>
      <c r="B841" s="72"/>
      <c r="C841" s="72" t="s">
        <v>611</v>
      </c>
      <c r="D841" s="73"/>
      <c r="E841" s="74"/>
      <c r="F841" s="75">
        <v>0.12</v>
      </c>
      <c r="G841" s="76" t="s">
        <v>78</v>
      </c>
      <c r="H841" s="75">
        <v>0.13</v>
      </c>
      <c r="I841" s="75">
        <v>0.02</v>
      </c>
      <c r="J841" s="77">
        <v>33.39</v>
      </c>
      <c r="K841" s="78">
        <v>1</v>
      </c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  <c r="AW841" s="20"/>
      <c r="AX841" s="20"/>
      <c r="AY841" s="20"/>
      <c r="AZ841" s="20"/>
      <c r="BA841" s="20"/>
      <c r="BB841" s="20"/>
      <c r="BC841" s="20"/>
      <c r="BD841" s="20"/>
      <c r="BE841" s="20"/>
      <c r="BF841" s="20"/>
      <c r="BG841" s="20"/>
      <c r="BH841" s="20"/>
      <c r="BI841" s="20"/>
      <c r="BJ841" s="20"/>
      <c r="BK841" s="20"/>
      <c r="BL841" s="20"/>
      <c r="BM841" s="20"/>
      <c r="BN841" s="20"/>
      <c r="BO841" s="20"/>
      <c r="BP841" s="20"/>
      <c r="BQ841" s="20"/>
      <c r="BR841" s="20"/>
      <c r="BS841" s="20"/>
      <c r="BT841" s="20"/>
      <c r="BU841" s="20"/>
      <c r="BV841" s="20"/>
      <c r="BW841" s="20"/>
      <c r="BX841" s="20"/>
      <c r="BY841" s="20"/>
      <c r="BZ841" s="20"/>
      <c r="CA841" s="20"/>
      <c r="CB841" s="20"/>
      <c r="CC841" s="20"/>
      <c r="CD841" s="20"/>
      <c r="CE841" s="20"/>
      <c r="CF841" s="20"/>
      <c r="CG841" s="20"/>
      <c r="CH841" s="20"/>
      <c r="CI841" s="20"/>
      <c r="CJ841" s="20"/>
      <c r="CK841" s="20"/>
      <c r="CL841" s="20"/>
      <c r="CM841" s="20"/>
      <c r="CN841" s="20"/>
      <c r="CO841" s="20"/>
      <c r="CP841" s="20"/>
      <c r="CQ841" s="20"/>
      <c r="CR841" s="20"/>
      <c r="CS841" s="20"/>
      <c r="CT841" s="20"/>
      <c r="CU841" s="20"/>
      <c r="CV841" s="20"/>
      <c r="CW841" s="20"/>
      <c r="CX841" s="20"/>
      <c r="CY841" s="20"/>
      <c r="CZ841" s="20"/>
      <c r="DA841" s="20"/>
      <c r="DB841" s="20"/>
      <c r="DC841" s="20"/>
      <c r="DD841" s="20"/>
      <c r="DE841" s="20"/>
      <c r="DF841" s="20"/>
      <c r="DG841" s="20"/>
      <c r="DH841" s="20"/>
      <c r="DI841" s="20"/>
      <c r="DJ841" s="20"/>
      <c r="DK841" s="20"/>
      <c r="DL841" s="20"/>
      <c r="DM841" s="20"/>
      <c r="DN841" s="20"/>
      <c r="DO841" s="20"/>
      <c r="DP841" s="20"/>
      <c r="DQ841" s="20"/>
      <c r="DR841" s="20"/>
      <c r="DS841" s="20"/>
      <c r="DT841" s="20"/>
      <c r="DU841" s="20"/>
      <c r="DV841" s="20"/>
      <c r="DW841" s="20"/>
      <c r="DX841" s="20"/>
      <c r="DY841" s="20"/>
      <c r="DZ841" s="20"/>
      <c r="EA841" s="20"/>
      <c r="EB841" s="20"/>
      <c r="EC841" s="20"/>
      <c r="ED841" s="20"/>
      <c r="EE841" s="20"/>
      <c r="EF841" s="20"/>
      <c r="EG841" s="20"/>
      <c r="EH841" s="20"/>
      <c r="EI841" s="20"/>
      <c r="EJ841" s="20"/>
      <c r="EK841" s="20"/>
      <c r="EL841" s="20"/>
      <c r="EM841" s="20"/>
      <c r="EN841" s="20"/>
      <c r="EO841" s="20"/>
      <c r="EP841" s="20"/>
      <c r="EQ841" s="20"/>
      <c r="ER841" s="20"/>
      <c r="ES841" s="20"/>
      <c r="ET841" s="20"/>
      <c r="EU841" s="20"/>
      <c r="EV841" s="20"/>
      <c r="EW841" s="20"/>
      <c r="EX841" s="20"/>
      <c r="EY841" s="20"/>
      <c r="EZ841" s="20"/>
      <c r="FA841" s="20"/>
      <c r="FB841" s="20"/>
      <c r="FC841" s="20"/>
      <c r="FD841" s="20"/>
      <c r="FE841" s="20"/>
      <c r="FF841" s="20"/>
      <c r="FG841" s="20"/>
      <c r="FH841" s="20"/>
      <c r="FI841" s="20"/>
      <c r="FJ841" s="20"/>
      <c r="FK841" s="20"/>
      <c r="FL841" s="20"/>
      <c r="FM841" s="20"/>
      <c r="FN841" s="20"/>
      <c r="FO841" s="20"/>
      <c r="FP841" s="20"/>
      <c r="FQ841" s="20"/>
      <c r="FR841" s="20"/>
      <c r="FS841" s="20"/>
      <c r="FT841" s="20"/>
      <c r="FU841" s="20"/>
      <c r="FV841" s="20"/>
      <c r="FW841" s="20"/>
      <c r="FX841" s="20"/>
      <c r="FY841" s="20"/>
      <c r="FZ841" s="20"/>
      <c r="GA841" s="20"/>
      <c r="GB841" s="20"/>
      <c r="GC841" s="20"/>
      <c r="GD841" s="20"/>
      <c r="GE841" s="20"/>
      <c r="GF841" s="20"/>
      <c r="GG841" s="20"/>
      <c r="GH841" s="20"/>
      <c r="GI841" s="20"/>
      <c r="GJ841" s="20"/>
      <c r="GK841" s="20"/>
      <c r="GL841" s="20"/>
      <c r="GM841" s="20">
        <v>0.02</v>
      </c>
      <c r="GN841" s="20"/>
      <c r="GO841" s="20"/>
      <c r="GP841" s="20"/>
      <c r="GQ841" s="20"/>
      <c r="GR841" s="20"/>
      <c r="GS841" s="20"/>
      <c r="GT841" s="20"/>
      <c r="GU841" s="20"/>
      <c r="GV841" s="20"/>
      <c r="GW841" s="20"/>
      <c r="GX841" s="20"/>
      <c r="GY841" s="20"/>
      <c r="GZ841" s="20"/>
      <c r="HA841" s="20"/>
      <c r="HB841" s="20"/>
      <c r="HC841" s="20"/>
      <c r="HD841" s="20"/>
      <c r="HE841" s="20"/>
      <c r="HF841" s="20"/>
      <c r="HG841" s="20"/>
      <c r="HH841" s="20"/>
      <c r="HI841" s="20"/>
      <c r="HJ841" s="20"/>
      <c r="HK841" s="20"/>
      <c r="HL841" s="20"/>
      <c r="HM841" s="20"/>
      <c r="HN841" s="20"/>
      <c r="HO841" s="20"/>
      <c r="HP841" s="20"/>
      <c r="HQ841" s="20"/>
      <c r="HR841" s="20"/>
      <c r="HS841" s="20"/>
      <c r="HT841" s="20"/>
      <c r="HU841" s="20"/>
      <c r="HV841" s="20"/>
      <c r="HW841" s="20"/>
      <c r="HX841" s="20">
        <v>0.02</v>
      </c>
      <c r="HY841" s="20"/>
      <c r="HZ841" s="20"/>
      <c r="IA841" s="20"/>
      <c r="IB841" s="20"/>
      <c r="IC841" s="20"/>
      <c r="ID841" s="20"/>
      <c r="IE841" s="20"/>
      <c r="IF841" s="20"/>
      <c r="IG841" s="20"/>
      <c r="IH841" s="20"/>
      <c r="II841" s="20"/>
      <c r="IJ841" s="20"/>
      <c r="IK841" s="20"/>
      <c r="IL841" s="20"/>
      <c r="IM841" s="20"/>
      <c r="IN841" s="20"/>
      <c r="IO841" s="20"/>
      <c r="IP841" s="20"/>
      <c r="IQ841" s="20"/>
      <c r="IR841" s="20"/>
      <c r="IS841" s="20"/>
      <c r="IT841" s="20"/>
      <c r="IU841" s="20"/>
    </row>
    <row r="842" spans="1:255" x14ac:dyDescent="0.2">
      <c r="A842" s="71"/>
      <c r="B842" s="72"/>
      <c r="C842" s="72" t="s">
        <v>612</v>
      </c>
      <c r="D842" s="73"/>
      <c r="E842" s="74"/>
      <c r="F842" s="75">
        <v>2.39</v>
      </c>
      <c r="G842" s="76"/>
      <c r="H842" s="75">
        <v>2.39</v>
      </c>
      <c r="I842" s="75">
        <v>0.45</v>
      </c>
      <c r="J842" s="77">
        <v>9.11</v>
      </c>
      <c r="K842" s="78">
        <v>4</v>
      </c>
      <c r="O842" s="20"/>
      <c r="P842" s="20"/>
      <c r="Q842" s="20"/>
      <c r="R842" s="20"/>
      <c r="S842" s="20"/>
      <c r="T842" s="20">
        <v>0.45</v>
      </c>
      <c r="U842" s="20">
        <v>4</v>
      </c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  <c r="AW842" s="20"/>
      <c r="AX842" s="20"/>
      <c r="AY842" s="20"/>
      <c r="AZ842" s="20"/>
      <c r="BA842" s="20"/>
      <c r="BB842" s="20"/>
      <c r="BC842" s="20"/>
      <c r="BD842" s="20"/>
      <c r="BE842" s="20"/>
      <c r="BF842" s="20"/>
      <c r="BG842" s="20"/>
      <c r="BH842" s="20"/>
      <c r="BI842" s="20"/>
      <c r="BJ842" s="20"/>
      <c r="BK842" s="20"/>
      <c r="BL842" s="20"/>
      <c r="BM842" s="20"/>
      <c r="BN842" s="20"/>
      <c r="BO842" s="20"/>
      <c r="BP842" s="20"/>
      <c r="BQ842" s="20"/>
      <c r="BR842" s="20"/>
      <c r="BS842" s="20"/>
      <c r="BT842" s="20"/>
      <c r="BU842" s="20"/>
      <c r="BV842" s="20"/>
      <c r="BW842" s="20"/>
      <c r="BX842" s="20"/>
      <c r="BY842" s="20"/>
      <c r="BZ842" s="20"/>
      <c r="CA842" s="20"/>
      <c r="CB842" s="20"/>
      <c r="CC842" s="20"/>
      <c r="CD842" s="20"/>
      <c r="CE842" s="20"/>
      <c r="CF842" s="20"/>
      <c r="CG842" s="20"/>
      <c r="CH842" s="20"/>
      <c r="CI842" s="20"/>
      <c r="CJ842" s="20"/>
      <c r="CK842" s="20"/>
      <c r="CL842" s="20"/>
      <c r="CM842" s="20"/>
      <c r="CN842" s="20"/>
      <c r="CO842" s="20"/>
      <c r="CP842" s="20"/>
      <c r="CQ842" s="20"/>
      <c r="CR842" s="20"/>
      <c r="CS842" s="20"/>
      <c r="CT842" s="20"/>
      <c r="CU842" s="20"/>
      <c r="CV842" s="20">
        <v>1</v>
      </c>
      <c r="CW842" s="20"/>
      <c r="CX842" s="20"/>
      <c r="CY842" s="20"/>
      <c r="CZ842" s="20"/>
      <c r="DA842" s="20"/>
      <c r="DB842" s="20"/>
      <c r="DC842" s="20"/>
      <c r="DD842" s="20"/>
      <c r="DE842" s="20"/>
      <c r="DF842" s="20"/>
      <c r="DG842" s="20"/>
      <c r="DH842" s="20"/>
      <c r="DI842" s="20"/>
      <c r="DJ842" s="20"/>
      <c r="DK842" s="20">
        <v>0.45</v>
      </c>
      <c r="DL842" s="20"/>
      <c r="DM842" s="20">
        <v>4</v>
      </c>
      <c r="DN842" s="20"/>
      <c r="DO842" s="20"/>
      <c r="DP842" s="20"/>
      <c r="DQ842" s="20"/>
      <c r="DR842" s="20"/>
      <c r="DS842" s="20"/>
      <c r="DT842" s="20"/>
      <c r="DU842" s="20"/>
      <c r="DV842" s="20"/>
      <c r="DW842" s="20"/>
      <c r="DX842" s="20"/>
      <c r="DY842" s="20"/>
      <c r="DZ842" s="20"/>
      <c r="EA842" s="20"/>
      <c r="EB842" s="20"/>
      <c r="EC842" s="20"/>
      <c r="ED842" s="20"/>
      <c r="EE842" s="20"/>
      <c r="EF842" s="20"/>
      <c r="EG842" s="20"/>
      <c r="EH842" s="20"/>
      <c r="EI842" s="20"/>
      <c r="EJ842" s="20"/>
      <c r="EK842" s="20"/>
      <c r="EL842" s="20"/>
      <c r="EM842" s="20"/>
      <c r="EN842" s="20"/>
      <c r="EO842" s="20"/>
      <c r="EP842" s="20"/>
      <c r="EQ842" s="20"/>
      <c r="ER842" s="20"/>
      <c r="ES842" s="20"/>
      <c r="ET842" s="20"/>
      <c r="EU842" s="20"/>
      <c r="EV842" s="20"/>
      <c r="EW842" s="20"/>
      <c r="EX842" s="20"/>
      <c r="EY842" s="20"/>
      <c r="EZ842" s="20"/>
      <c r="FA842" s="20"/>
      <c r="FB842" s="20"/>
      <c r="FC842" s="20"/>
      <c r="FD842" s="20"/>
      <c r="FE842" s="20"/>
      <c r="FF842" s="20"/>
      <c r="FG842" s="20"/>
      <c r="FH842" s="20"/>
      <c r="FI842" s="20"/>
      <c r="FJ842" s="20"/>
      <c r="FK842" s="20"/>
      <c r="FL842" s="20"/>
      <c r="FM842" s="20"/>
      <c r="FN842" s="20"/>
      <c r="FO842" s="20"/>
      <c r="FP842" s="20"/>
      <c r="FQ842" s="20"/>
      <c r="FR842" s="20"/>
      <c r="FS842" s="20"/>
      <c r="FT842" s="20"/>
      <c r="FU842" s="20"/>
      <c r="FV842" s="20"/>
      <c r="FW842" s="20"/>
      <c r="FX842" s="20"/>
      <c r="FY842" s="20"/>
      <c r="FZ842" s="20"/>
      <c r="GA842" s="20"/>
      <c r="GB842" s="20"/>
      <c r="GC842" s="20"/>
      <c r="GD842" s="20"/>
      <c r="GE842" s="20"/>
      <c r="GF842" s="20"/>
      <c r="GG842" s="20"/>
      <c r="GH842" s="20"/>
      <c r="GI842" s="20"/>
      <c r="GJ842" s="20">
        <v>0.45</v>
      </c>
      <c r="GK842" s="20"/>
      <c r="GL842" s="20"/>
      <c r="GM842" s="20"/>
      <c r="GN842" s="20">
        <v>0.45</v>
      </c>
      <c r="GO842" s="20"/>
      <c r="GP842" s="20">
        <v>0.45</v>
      </c>
      <c r="GQ842" s="20">
        <v>0.45</v>
      </c>
      <c r="GR842" s="20"/>
      <c r="GS842" s="20">
        <v>0.45</v>
      </c>
      <c r="GT842" s="20"/>
      <c r="GU842" s="20"/>
      <c r="GV842" s="20"/>
      <c r="GW842" s="20">
        <v>0</v>
      </c>
      <c r="GX842" s="20">
        <v>0</v>
      </c>
      <c r="GY842" s="20"/>
      <c r="GZ842" s="20"/>
      <c r="HA842" s="20"/>
      <c r="HB842" s="20">
        <v>0.45</v>
      </c>
      <c r="HC842" s="20"/>
      <c r="HD842" s="20"/>
      <c r="HE842" s="20"/>
      <c r="HF842" s="20">
        <v>0.45</v>
      </c>
      <c r="HG842" s="20"/>
      <c r="HH842" s="20"/>
      <c r="HI842" s="20"/>
      <c r="HJ842" s="20"/>
      <c r="HK842" s="20"/>
      <c r="HL842" s="20">
        <v>0.45</v>
      </c>
      <c r="HM842" s="20"/>
      <c r="HN842" s="20">
        <v>0.45</v>
      </c>
      <c r="HO842" s="20"/>
      <c r="HP842" s="20"/>
      <c r="HQ842" s="20"/>
      <c r="HR842" s="20"/>
      <c r="HS842" s="20"/>
      <c r="HT842" s="20"/>
      <c r="HU842" s="20"/>
      <c r="HV842" s="20"/>
      <c r="HW842" s="20"/>
      <c r="HX842" s="20"/>
      <c r="HY842" s="20"/>
      <c r="HZ842" s="20"/>
      <c r="IA842" s="20"/>
      <c r="IB842" s="20"/>
      <c r="IC842" s="20"/>
      <c r="ID842" s="20"/>
      <c r="IE842" s="20"/>
      <c r="IF842" s="20"/>
      <c r="IG842" s="20"/>
      <c r="IH842" s="20"/>
      <c r="II842" s="20"/>
      <c r="IJ842" s="20"/>
      <c r="IK842" s="20"/>
      <c r="IL842" s="20"/>
      <c r="IM842" s="20"/>
      <c r="IN842" s="20"/>
      <c r="IO842" s="20"/>
      <c r="IP842" s="20"/>
      <c r="IQ842" s="20"/>
      <c r="IR842" s="20"/>
      <c r="IS842" s="20"/>
      <c r="IT842" s="20"/>
      <c r="IU842" s="20"/>
    </row>
    <row r="843" spans="1:255" x14ac:dyDescent="0.2">
      <c r="A843" s="79"/>
      <c r="B843" s="80"/>
      <c r="C843" s="80" t="s">
        <v>613</v>
      </c>
      <c r="D843" s="81"/>
      <c r="E843" s="82">
        <v>121</v>
      </c>
      <c r="F843" s="83" t="s">
        <v>614</v>
      </c>
      <c r="G843" s="84"/>
      <c r="H843" s="85">
        <v>64.010000000000005</v>
      </c>
      <c r="I843" s="85">
        <v>12.16</v>
      </c>
      <c r="J843" s="87">
        <v>1.21</v>
      </c>
      <c r="K843" s="86">
        <v>407</v>
      </c>
      <c r="O843" s="20"/>
      <c r="P843" s="20"/>
      <c r="Q843" s="20"/>
      <c r="R843" s="20"/>
      <c r="S843" s="20"/>
      <c r="T843" s="20">
        <v>12.16</v>
      </c>
      <c r="U843" s="20">
        <v>407</v>
      </c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  <c r="AY843" s="20"/>
      <c r="AZ843" s="20"/>
      <c r="BA843" s="20"/>
      <c r="BB843" s="20"/>
      <c r="BC843" s="20"/>
      <c r="BD843" s="20"/>
      <c r="BE843" s="20"/>
      <c r="BF843" s="20"/>
      <c r="BG843" s="20"/>
      <c r="BH843" s="20"/>
      <c r="BI843" s="20"/>
      <c r="BJ843" s="20"/>
      <c r="BK843" s="20"/>
      <c r="BL843" s="20"/>
      <c r="BM843" s="20"/>
      <c r="BN843" s="20"/>
      <c r="BO843" s="20"/>
      <c r="BP843" s="20"/>
      <c r="BQ843" s="20"/>
      <c r="BR843" s="20"/>
      <c r="BS843" s="20"/>
      <c r="BT843" s="20"/>
      <c r="BU843" s="20"/>
      <c r="BV843" s="20"/>
      <c r="BW843" s="20"/>
      <c r="BX843" s="20"/>
      <c r="BY843" s="20"/>
      <c r="BZ843" s="20"/>
      <c r="CA843" s="20"/>
      <c r="CB843" s="20"/>
      <c r="CC843" s="20"/>
      <c r="CD843" s="20"/>
      <c r="CE843" s="20"/>
      <c r="CF843" s="20"/>
      <c r="CG843" s="20"/>
      <c r="CH843" s="20"/>
      <c r="CI843" s="20"/>
      <c r="CJ843" s="20"/>
      <c r="CK843" s="20"/>
      <c r="CL843" s="20"/>
      <c r="CM843" s="20"/>
      <c r="CN843" s="20"/>
      <c r="CO843" s="20"/>
      <c r="CP843" s="20"/>
      <c r="CQ843" s="20"/>
      <c r="CR843" s="20"/>
      <c r="CS843" s="20"/>
      <c r="CT843" s="20"/>
      <c r="CU843" s="20"/>
      <c r="CV843" s="20">
        <v>1</v>
      </c>
      <c r="CW843" s="20"/>
      <c r="CX843" s="20"/>
      <c r="CY843" s="20"/>
      <c r="CZ843" s="20"/>
      <c r="DA843" s="20"/>
      <c r="DB843" s="20"/>
      <c r="DC843" s="20"/>
      <c r="DD843" s="20"/>
      <c r="DE843" s="20"/>
      <c r="DF843" s="20"/>
      <c r="DG843" s="20"/>
      <c r="DH843" s="20"/>
      <c r="DI843" s="20"/>
      <c r="DJ843" s="20"/>
      <c r="DK843" s="20"/>
      <c r="DL843" s="20"/>
      <c r="DM843" s="20"/>
      <c r="DN843" s="20"/>
      <c r="DO843" s="20"/>
      <c r="DP843" s="20"/>
      <c r="DQ843" s="20">
        <v>12.16</v>
      </c>
      <c r="DR843" s="20"/>
      <c r="DS843" s="20">
        <v>407</v>
      </c>
      <c r="DT843" s="20"/>
      <c r="DU843" s="20"/>
      <c r="DV843" s="20"/>
      <c r="DW843" s="20"/>
      <c r="DX843" s="20"/>
      <c r="DY843" s="20"/>
      <c r="DZ843" s="20"/>
      <c r="EA843" s="20"/>
      <c r="EB843" s="20"/>
      <c r="EC843" s="20"/>
      <c r="ED843" s="20"/>
      <c r="EE843" s="20"/>
      <c r="EF843" s="20"/>
      <c r="EG843" s="20"/>
      <c r="EH843" s="20"/>
      <c r="EI843" s="20"/>
      <c r="EJ843" s="20"/>
      <c r="EK843" s="20"/>
      <c r="EL843" s="20"/>
      <c r="EM843" s="20"/>
      <c r="EN843" s="20"/>
      <c r="EO843" s="20"/>
      <c r="EP843" s="20"/>
      <c r="EQ843" s="20"/>
      <c r="ER843" s="20"/>
      <c r="ES843" s="20"/>
      <c r="ET843" s="20"/>
      <c r="EU843" s="20"/>
      <c r="EV843" s="20"/>
      <c r="EW843" s="20"/>
      <c r="EX843" s="20"/>
      <c r="EY843" s="20"/>
      <c r="EZ843" s="20"/>
      <c r="FA843" s="20"/>
      <c r="FB843" s="20"/>
      <c r="FC843" s="20"/>
      <c r="FD843" s="20"/>
      <c r="FE843" s="20"/>
      <c r="FF843" s="20"/>
      <c r="FG843" s="20"/>
      <c r="FH843" s="20"/>
      <c r="FI843" s="20"/>
      <c r="FJ843" s="20"/>
      <c r="FK843" s="20"/>
      <c r="FL843" s="20"/>
      <c r="FM843" s="20"/>
      <c r="FN843" s="20"/>
      <c r="FO843" s="20"/>
      <c r="FP843" s="20"/>
      <c r="FQ843" s="20"/>
      <c r="FR843" s="20"/>
      <c r="FS843" s="20"/>
      <c r="FT843" s="20"/>
      <c r="FU843" s="20"/>
      <c r="FV843" s="20"/>
      <c r="FW843" s="20"/>
      <c r="FX843" s="20"/>
      <c r="FY843" s="20"/>
      <c r="FZ843" s="20"/>
      <c r="GA843" s="20"/>
      <c r="GB843" s="20"/>
      <c r="GC843" s="20"/>
      <c r="GD843" s="20"/>
      <c r="GE843" s="20"/>
      <c r="GF843" s="20"/>
      <c r="GG843" s="20"/>
      <c r="GH843" s="20"/>
      <c r="GI843" s="20"/>
      <c r="GJ843" s="20"/>
      <c r="GK843" s="20"/>
      <c r="GL843" s="20"/>
      <c r="GM843" s="20"/>
      <c r="GN843" s="20"/>
      <c r="GO843" s="20"/>
      <c r="GP843" s="20"/>
      <c r="GQ843" s="20"/>
      <c r="GR843" s="20"/>
      <c r="GS843" s="20"/>
      <c r="GT843" s="20"/>
      <c r="GU843" s="20"/>
      <c r="GV843" s="20"/>
      <c r="GW843" s="20"/>
      <c r="GX843" s="20"/>
      <c r="GY843" s="20">
        <v>12.16</v>
      </c>
      <c r="GZ843" s="20"/>
      <c r="HA843" s="20"/>
      <c r="HB843" s="20">
        <v>12.16</v>
      </c>
      <c r="HC843" s="20"/>
      <c r="HD843" s="20"/>
      <c r="HE843" s="20"/>
      <c r="HF843" s="20">
        <v>12.16</v>
      </c>
      <c r="HG843" s="20"/>
      <c r="HH843" s="20"/>
      <c r="HI843" s="20"/>
      <c r="HJ843" s="20"/>
      <c r="HK843" s="20"/>
      <c r="HL843" s="20">
        <v>12.16</v>
      </c>
      <c r="HM843" s="20"/>
      <c r="HN843" s="20">
        <v>12.16</v>
      </c>
      <c r="HO843" s="20"/>
      <c r="HP843" s="20"/>
      <c r="HQ843" s="20"/>
      <c r="HR843" s="20"/>
      <c r="HS843" s="20"/>
      <c r="HT843" s="20"/>
      <c r="HU843" s="20"/>
      <c r="HV843" s="20"/>
      <c r="HW843" s="20"/>
      <c r="HX843" s="20"/>
      <c r="HY843" s="20"/>
      <c r="HZ843" s="20"/>
      <c r="IA843" s="20"/>
      <c r="IB843" s="20"/>
      <c r="IC843" s="20"/>
      <c r="ID843" s="20"/>
      <c r="IE843" s="20"/>
      <c r="IF843" s="20"/>
      <c r="IG843" s="20"/>
      <c r="IH843" s="20"/>
      <c r="II843" s="20"/>
      <c r="IJ843" s="20"/>
      <c r="IK843" s="20"/>
      <c r="IL843" s="20"/>
      <c r="IM843" s="20"/>
      <c r="IN843" s="20"/>
      <c r="IO843" s="20"/>
      <c r="IP843" s="20"/>
      <c r="IQ843" s="20"/>
      <c r="IR843" s="20"/>
      <c r="IS843" s="20"/>
      <c r="IT843" s="20"/>
      <c r="IU843" s="20"/>
    </row>
    <row r="844" spans="1:255" x14ac:dyDescent="0.2">
      <c r="A844" s="79"/>
      <c r="B844" s="80"/>
      <c r="C844" s="80" t="s">
        <v>615</v>
      </c>
      <c r="D844" s="81"/>
      <c r="E844" s="82">
        <v>72</v>
      </c>
      <c r="F844" s="83" t="s">
        <v>614</v>
      </c>
      <c r="G844" s="84"/>
      <c r="H844" s="85">
        <v>38.090000000000003</v>
      </c>
      <c r="I844" s="85">
        <v>7.24</v>
      </c>
      <c r="J844" s="87">
        <v>0.72</v>
      </c>
      <c r="K844" s="86">
        <v>242</v>
      </c>
      <c r="O844" s="20"/>
      <c r="P844" s="20"/>
      <c r="Q844" s="20"/>
      <c r="R844" s="20"/>
      <c r="S844" s="20"/>
      <c r="T844" s="20">
        <v>7.24</v>
      </c>
      <c r="U844" s="20">
        <v>242</v>
      </c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  <c r="AY844" s="20"/>
      <c r="AZ844" s="20"/>
      <c r="BA844" s="20"/>
      <c r="BB844" s="20"/>
      <c r="BC844" s="20"/>
      <c r="BD844" s="20"/>
      <c r="BE844" s="20"/>
      <c r="BF844" s="20"/>
      <c r="BG844" s="20"/>
      <c r="BH844" s="20"/>
      <c r="BI844" s="20"/>
      <c r="BJ844" s="20"/>
      <c r="BK844" s="20"/>
      <c r="BL844" s="20"/>
      <c r="BM844" s="20"/>
      <c r="BN844" s="20"/>
      <c r="BO844" s="20"/>
      <c r="BP844" s="20"/>
      <c r="BQ844" s="20"/>
      <c r="BR844" s="20"/>
      <c r="BS844" s="20"/>
      <c r="BT844" s="20"/>
      <c r="BU844" s="20"/>
      <c r="BV844" s="20"/>
      <c r="BW844" s="20"/>
      <c r="BX844" s="20"/>
      <c r="BY844" s="20"/>
      <c r="BZ844" s="20"/>
      <c r="CA844" s="20"/>
      <c r="CB844" s="20"/>
      <c r="CC844" s="20"/>
      <c r="CD844" s="20"/>
      <c r="CE844" s="20"/>
      <c r="CF844" s="20"/>
      <c r="CG844" s="20"/>
      <c r="CH844" s="20"/>
      <c r="CI844" s="20"/>
      <c r="CJ844" s="20"/>
      <c r="CK844" s="20"/>
      <c r="CL844" s="20"/>
      <c r="CM844" s="20"/>
      <c r="CN844" s="20"/>
      <c r="CO844" s="20"/>
      <c r="CP844" s="20"/>
      <c r="CQ844" s="20"/>
      <c r="CR844" s="20"/>
      <c r="CS844" s="20"/>
      <c r="CT844" s="20"/>
      <c r="CU844" s="20"/>
      <c r="CV844" s="20">
        <v>1</v>
      </c>
      <c r="CW844" s="20"/>
      <c r="CX844" s="20"/>
      <c r="CY844" s="20"/>
      <c r="CZ844" s="20"/>
      <c r="DA844" s="20"/>
      <c r="DB844" s="20"/>
      <c r="DC844" s="20"/>
      <c r="DD844" s="20"/>
      <c r="DE844" s="20"/>
      <c r="DF844" s="20"/>
      <c r="DG844" s="20"/>
      <c r="DH844" s="20"/>
      <c r="DI844" s="20"/>
      <c r="DJ844" s="20"/>
      <c r="DK844" s="20"/>
      <c r="DL844" s="20"/>
      <c r="DM844" s="20"/>
      <c r="DN844" s="20"/>
      <c r="DO844" s="20"/>
      <c r="DP844" s="20"/>
      <c r="DQ844" s="20">
        <v>7.24</v>
      </c>
      <c r="DR844" s="20"/>
      <c r="DS844" s="20">
        <v>242</v>
      </c>
      <c r="DT844" s="20"/>
      <c r="DU844" s="20"/>
      <c r="DV844" s="20"/>
      <c r="DW844" s="20"/>
      <c r="DX844" s="20"/>
      <c r="DY844" s="20"/>
      <c r="DZ844" s="20"/>
      <c r="EA844" s="20"/>
      <c r="EB844" s="20"/>
      <c r="EC844" s="20"/>
      <c r="ED844" s="20"/>
      <c r="EE844" s="20"/>
      <c r="EF844" s="20"/>
      <c r="EG844" s="20"/>
      <c r="EH844" s="20"/>
      <c r="EI844" s="20"/>
      <c r="EJ844" s="20"/>
      <c r="EK844" s="20"/>
      <c r="EL844" s="20"/>
      <c r="EM844" s="20"/>
      <c r="EN844" s="20"/>
      <c r="EO844" s="20"/>
      <c r="EP844" s="20"/>
      <c r="EQ844" s="20"/>
      <c r="ER844" s="20"/>
      <c r="ES844" s="20"/>
      <c r="ET844" s="20"/>
      <c r="EU844" s="20"/>
      <c r="EV844" s="20"/>
      <c r="EW844" s="20"/>
      <c r="EX844" s="20"/>
      <c r="EY844" s="20"/>
      <c r="EZ844" s="20"/>
      <c r="FA844" s="20"/>
      <c r="FB844" s="20"/>
      <c r="FC844" s="20"/>
      <c r="FD844" s="20"/>
      <c r="FE844" s="20"/>
      <c r="FF844" s="20"/>
      <c r="FG844" s="20"/>
      <c r="FH844" s="20"/>
      <c r="FI844" s="20"/>
      <c r="FJ844" s="20"/>
      <c r="FK844" s="20"/>
      <c r="FL844" s="20"/>
      <c r="FM844" s="20"/>
      <c r="FN844" s="20"/>
      <c r="FO844" s="20"/>
      <c r="FP844" s="20"/>
      <c r="FQ844" s="20"/>
      <c r="FR844" s="20"/>
      <c r="FS844" s="20"/>
      <c r="FT844" s="20"/>
      <c r="FU844" s="20"/>
      <c r="FV844" s="20"/>
      <c r="FW844" s="20"/>
      <c r="FX844" s="20"/>
      <c r="FY844" s="20"/>
      <c r="FZ844" s="20"/>
      <c r="GA844" s="20"/>
      <c r="GB844" s="20"/>
      <c r="GC844" s="20"/>
      <c r="GD844" s="20"/>
      <c r="GE844" s="20"/>
      <c r="GF844" s="20"/>
      <c r="GG844" s="20"/>
      <c r="GH844" s="20"/>
      <c r="GI844" s="20"/>
      <c r="GJ844" s="20"/>
      <c r="GK844" s="20"/>
      <c r="GL844" s="20"/>
      <c r="GM844" s="20"/>
      <c r="GN844" s="20"/>
      <c r="GO844" s="20"/>
      <c r="GP844" s="20"/>
      <c r="GQ844" s="20"/>
      <c r="GR844" s="20"/>
      <c r="GS844" s="20"/>
      <c r="GT844" s="20"/>
      <c r="GU844" s="20"/>
      <c r="GV844" s="20"/>
      <c r="GW844" s="20"/>
      <c r="GX844" s="20"/>
      <c r="GY844" s="20"/>
      <c r="GZ844" s="20">
        <v>7.24</v>
      </c>
      <c r="HA844" s="20"/>
      <c r="HB844" s="20">
        <v>7.24</v>
      </c>
      <c r="HC844" s="20"/>
      <c r="HD844" s="20"/>
      <c r="HE844" s="20"/>
      <c r="HF844" s="20">
        <v>7.24</v>
      </c>
      <c r="HG844" s="20"/>
      <c r="HH844" s="20"/>
      <c r="HI844" s="20"/>
      <c r="HJ844" s="20"/>
      <c r="HK844" s="20"/>
      <c r="HL844" s="20">
        <v>7.24</v>
      </c>
      <c r="HM844" s="20"/>
      <c r="HN844" s="20">
        <v>7.24</v>
      </c>
      <c r="HO844" s="20"/>
      <c r="HP844" s="20"/>
      <c r="HQ844" s="20"/>
      <c r="HR844" s="20"/>
      <c r="HS844" s="20"/>
      <c r="HT844" s="20"/>
      <c r="HU844" s="20"/>
      <c r="HV844" s="20"/>
      <c r="HW844" s="20"/>
      <c r="HX844" s="20"/>
      <c r="HY844" s="20"/>
      <c r="HZ844" s="20"/>
      <c r="IA844" s="20"/>
      <c r="IB844" s="20"/>
      <c r="IC844" s="20"/>
      <c r="ID844" s="20"/>
      <c r="IE844" s="20"/>
      <c r="IF844" s="20"/>
      <c r="IG844" s="20"/>
      <c r="IH844" s="20"/>
      <c r="II844" s="20"/>
      <c r="IJ844" s="20"/>
      <c r="IK844" s="20"/>
      <c r="IL844" s="20"/>
      <c r="IM844" s="20"/>
      <c r="IN844" s="20"/>
      <c r="IO844" s="20"/>
      <c r="IP844" s="20"/>
      <c r="IQ844" s="20"/>
      <c r="IR844" s="20"/>
      <c r="IS844" s="20"/>
      <c r="IT844" s="20"/>
      <c r="IU844" s="20"/>
    </row>
    <row r="845" spans="1:255" x14ac:dyDescent="0.2">
      <c r="A845" s="71"/>
      <c r="B845" s="72"/>
      <c r="C845" s="72" t="s">
        <v>616</v>
      </c>
      <c r="D845" s="73" t="s">
        <v>617</v>
      </c>
      <c r="E845" s="74">
        <v>5.75</v>
      </c>
      <c r="F845" s="75"/>
      <c r="G845" s="76" t="s">
        <v>78</v>
      </c>
      <c r="H845" s="75">
        <v>6.04</v>
      </c>
      <c r="I845" s="88">
        <v>1.147125</v>
      </c>
      <c r="J845" s="77"/>
      <c r="K845" s="78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  <c r="AW845" s="20"/>
      <c r="AX845" s="20"/>
      <c r="AY845" s="20"/>
      <c r="AZ845" s="20"/>
      <c r="BA845" s="20"/>
      <c r="BB845" s="20"/>
      <c r="BC845" s="20"/>
      <c r="BD845" s="20"/>
      <c r="BE845" s="20"/>
      <c r="BF845" s="20"/>
      <c r="BG845" s="20"/>
      <c r="BH845" s="20"/>
      <c r="BI845" s="20"/>
      <c r="BJ845" s="20"/>
      <c r="BK845" s="20"/>
      <c r="BL845" s="20"/>
      <c r="BM845" s="20"/>
      <c r="BN845" s="20"/>
      <c r="BO845" s="20"/>
      <c r="BP845" s="20"/>
      <c r="BQ845" s="20"/>
      <c r="BR845" s="20"/>
      <c r="BS845" s="20"/>
      <c r="BT845" s="20"/>
      <c r="BU845" s="20"/>
      <c r="BV845" s="20"/>
      <c r="BW845" s="20"/>
      <c r="BX845" s="20"/>
      <c r="BY845" s="20"/>
      <c r="BZ845" s="20"/>
      <c r="CA845" s="20"/>
      <c r="CB845" s="20"/>
      <c r="CC845" s="20"/>
      <c r="CD845" s="20"/>
      <c r="CE845" s="20"/>
      <c r="CF845" s="20"/>
      <c r="CG845" s="20"/>
      <c r="CH845" s="20"/>
      <c r="CI845" s="20"/>
      <c r="CJ845" s="20"/>
      <c r="CK845" s="20"/>
      <c r="CL845" s="20"/>
      <c r="CM845" s="20"/>
      <c r="CN845" s="20"/>
      <c r="CO845" s="20"/>
      <c r="CP845" s="20"/>
      <c r="CQ845" s="20"/>
      <c r="CR845" s="20"/>
      <c r="CS845" s="20"/>
      <c r="CT845" s="20"/>
      <c r="CU845" s="20"/>
      <c r="CV845" s="20"/>
      <c r="CW845" s="20"/>
      <c r="CX845" s="20"/>
      <c r="CY845" s="20"/>
      <c r="CZ845" s="20"/>
      <c r="DA845" s="20"/>
      <c r="DB845" s="20"/>
      <c r="DC845" s="20"/>
      <c r="DD845" s="20"/>
      <c r="DE845" s="20"/>
      <c r="DF845" s="20"/>
      <c r="DG845" s="20"/>
      <c r="DH845" s="20"/>
      <c r="DI845" s="20"/>
      <c r="DJ845" s="20"/>
      <c r="DK845" s="20"/>
      <c r="DL845" s="20"/>
      <c r="DM845" s="20"/>
      <c r="DN845" s="20"/>
      <c r="DO845" s="20"/>
      <c r="DP845" s="20"/>
      <c r="DQ845" s="20"/>
      <c r="DR845" s="20"/>
      <c r="DS845" s="20"/>
      <c r="DT845" s="20"/>
      <c r="DU845" s="20"/>
      <c r="DV845" s="20"/>
      <c r="DW845" s="20"/>
      <c r="DX845" s="20"/>
      <c r="DY845" s="20"/>
      <c r="DZ845" s="20"/>
      <c r="EA845" s="20"/>
      <c r="EB845" s="20"/>
      <c r="EC845" s="20"/>
      <c r="ED845" s="20"/>
      <c r="EE845" s="20"/>
      <c r="EF845" s="20"/>
      <c r="EG845" s="20"/>
      <c r="EH845" s="20"/>
      <c r="EI845" s="20"/>
      <c r="EJ845" s="20"/>
      <c r="EK845" s="20"/>
      <c r="EL845" s="20"/>
      <c r="EM845" s="20"/>
      <c r="EN845" s="20"/>
      <c r="EO845" s="20"/>
      <c r="EP845" s="20"/>
      <c r="EQ845" s="20"/>
      <c r="ER845" s="20"/>
      <c r="ES845" s="20"/>
      <c r="ET845" s="20"/>
      <c r="EU845" s="20"/>
      <c r="EV845" s="20"/>
      <c r="EW845" s="20"/>
      <c r="EX845" s="20"/>
      <c r="EY845" s="20"/>
      <c r="EZ845" s="20"/>
      <c r="FA845" s="20"/>
      <c r="FB845" s="20"/>
      <c r="FC845" s="20"/>
      <c r="FD845" s="20"/>
      <c r="FE845" s="20"/>
      <c r="FF845" s="20"/>
      <c r="FG845" s="20"/>
      <c r="FH845" s="20"/>
      <c r="FI845" s="20"/>
      <c r="FJ845" s="20"/>
      <c r="FK845" s="20"/>
      <c r="FL845" s="20"/>
      <c r="FM845" s="20"/>
      <c r="FN845" s="20"/>
      <c r="FO845" s="20"/>
      <c r="FP845" s="20"/>
      <c r="FQ845" s="20"/>
      <c r="FR845" s="20"/>
      <c r="FS845" s="20"/>
      <c r="FT845" s="20"/>
      <c r="FU845" s="20"/>
      <c r="FV845" s="20"/>
      <c r="FW845" s="20"/>
      <c r="FX845" s="20"/>
      <c r="FY845" s="20"/>
      <c r="FZ845" s="20"/>
      <c r="GA845" s="20"/>
      <c r="GB845" s="20"/>
      <c r="GC845" s="20"/>
      <c r="GD845" s="20"/>
      <c r="GE845" s="20"/>
      <c r="GF845" s="20"/>
      <c r="GG845" s="20"/>
      <c r="GH845" s="20"/>
      <c r="GI845" s="20"/>
      <c r="GJ845" s="20"/>
      <c r="GK845" s="20"/>
      <c r="GL845" s="20"/>
      <c r="GM845" s="20"/>
      <c r="GN845" s="20"/>
      <c r="GO845" s="20"/>
      <c r="GP845" s="20"/>
      <c r="GQ845" s="20"/>
      <c r="GR845" s="20"/>
      <c r="GS845" s="20"/>
      <c r="GT845" s="20"/>
      <c r="GU845" s="20"/>
      <c r="GV845" s="20"/>
      <c r="GW845" s="20"/>
      <c r="GX845" s="20"/>
      <c r="GY845" s="20"/>
      <c r="GZ845" s="20"/>
      <c r="HA845" s="20"/>
      <c r="HB845" s="20"/>
      <c r="HC845" s="20"/>
      <c r="HD845" s="20"/>
      <c r="HE845" s="20"/>
      <c r="HF845" s="20"/>
      <c r="HG845" s="20"/>
      <c r="HH845" s="20"/>
      <c r="HI845" s="20"/>
      <c r="HJ845" s="20"/>
      <c r="HK845" s="20"/>
      <c r="HL845" s="20"/>
      <c r="HM845" s="20"/>
      <c r="HN845" s="20"/>
      <c r="HO845" s="20"/>
      <c r="HP845" s="20"/>
      <c r="HQ845" s="20"/>
      <c r="HR845" s="20"/>
      <c r="HS845" s="20"/>
      <c r="HT845" s="20"/>
      <c r="HU845" s="20"/>
      <c r="HV845" s="20"/>
      <c r="HW845" s="20"/>
      <c r="HX845" s="20"/>
      <c r="HY845" s="20"/>
      <c r="HZ845" s="20"/>
      <c r="IA845" s="20"/>
      <c r="IB845" s="20"/>
      <c r="IC845" s="20"/>
      <c r="ID845" s="20"/>
      <c r="IE845" s="20"/>
      <c r="IF845" s="20"/>
      <c r="IG845" s="20"/>
      <c r="IH845" s="20"/>
      <c r="II845" s="20"/>
      <c r="IJ845" s="20"/>
      <c r="IK845" s="20"/>
      <c r="IL845" s="20"/>
      <c r="IM845" s="20"/>
      <c r="IN845" s="20"/>
      <c r="IO845" s="20"/>
      <c r="IP845" s="20"/>
      <c r="IQ845" s="20"/>
      <c r="IR845" s="20"/>
      <c r="IS845" s="20"/>
      <c r="IT845" s="20"/>
      <c r="IU845" s="20"/>
    </row>
    <row r="846" spans="1:255" x14ac:dyDescent="0.2">
      <c r="A846" s="133" t="s">
        <v>350</v>
      </c>
      <c r="B846" s="134" t="s">
        <v>35</v>
      </c>
      <c r="C846" s="135" t="s">
        <v>351</v>
      </c>
      <c r="D846" s="136" t="s">
        <v>23</v>
      </c>
      <c r="E846" s="137">
        <v>1</v>
      </c>
      <c r="F846" s="109">
        <v>1312.94</v>
      </c>
      <c r="G846" s="65"/>
      <c r="H846" s="109">
        <v>1312.94</v>
      </c>
      <c r="I846" s="138">
        <v>144.13</v>
      </c>
      <c r="J846" s="66">
        <v>9.11</v>
      </c>
      <c r="K846" s="139">
        <v>1313</v>
      </c>
      <c r="L846" s="20"/>
      <c r="M846" s="20"/>
      <c r="N846" s="20"/>
      <c r="O846" s="20"/>
      <c r="P846" s="20"/>
      <c r="Q846" s="20"/>
      <c r="R846" s="20"/>
      <c r="S846" s="20"/>
      <c r="T846" s="20">
        <v>144.13</v>
      </c>
      <c r="U846" s="20">
        <v>1313</v>
      </c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  <c r="AW846" s="20"/>
      <c r="AX846" s="20"/>
      <c r="AY846" s="20"/>
      <c r="AZ846" s="20"/>
      <c r="BA846" s="20"/>
      <c r="BB846" s="20"/>
      <c r="BC846" s="20"/>
      <c r="BD846" s="20"/>
      <c r="BE846" s="20"/>
      <c r="BF846" s="20"/>
      <c r="BG846" s="20"/>
      <c r="BH846" s="20"/>
      <c r="BI846" s="20"/>
      <c r="BJ846" s="20"/>
      <c r="BK846" s="20"/>
      <c r="BL846" s="20"/>
      <c r="BM846" s="20"/>
      <c r="BN846" s="20"/>
      <c r="BO846" s="20"/>
      <c r="BP846" s="20"/>
      <c r="BQ846" s="20"/>
      <c r="BR846" s="20"/>
      <c r="BS846" s="20"/>
      <c r="BT846" s="20"/>
      <c r="BU846" s="20"/>
      <c r="BV846" s="20"/>
      <c r="BW846" s="20"/>
      <c r="BX846" s="20"/>
      <c r="BY846" s="20"/>
      <c r="BZ846" s="20"/>
      <c r="CA846" s="20"/>
      <c r="CB846" s="20"/>
      <c r="CC846" s="20"/>
      <c r="CD846" s="20"/>
      <c r="CE846" s="20"/>
      <c r="CF846" s="20"/>
      <c r="CG846" s="20"/>
      <c r="CH846" s="20"/>
      <c r="CI846" s="20"/>
      <c r="CJ846" s="20"/>
      <c r="CK846" s="20"/>
      <c r="CL846" s="20"/>
      <c r="CM846" s="20"/>
      <c r="CN846" s="20"/>
      <c r="CO846" s="20"/>
      <c r="CP846" s="20"/>
      <c r="CQ846" s="20"/>
      <c r="CR846" s="20"/>
      <c r="CS846" s="20"/>
      <c r="CT846" s="20"/>
      <c r="CU846" s="20"/>
      <c r="CV846" s="20">
        <v>1</v>
      </c>
      <c r="CW846" s="20"/>
      <c r="CX846" s="20"/>
      <c r="CY846" s="20"/>
      <c r="CZ846" s="20"/>
      <c r="DA846" s="20"/>
      <c r="DB846" s="20"/>
      <c r="DC846" s="20"/>
      <c r="DD846" s="20"/>
      <c r="DE846" s="20">
        <v>1313</v>
      </c>
      <c r="DF846" s="20"/>
      <c r="DG846" s="20"/>
      <c r="DH846" s="20"/>
      <c r="DI846" s="20"/>
      <c r="DJ846" s="20"/>
      <c r="DK846" s="20">
        <v>144.13</v>
      </c>
      <c r="DL846" s="20"/>
      <c r="DM846" s="20">
        <v>1313</v>
      </c>
      <c r="DN846" s="20"/>
      <c r="DO846" s="20"/>
      <c r="DP846" s="20"/>
      <c r="DQ846" s="20"/>
      <c r="DR846" s="20"/>
      <c r="DS846" s="20"/>
      <c r="DT846" s="20"/>
      <c r="DU846" s="20"/>
      <c r="DV846" s="20"/>
      <c r="DW846" s="20"/>
      <c r="DX846" s="20"/>
      <c r="DY846" s="20"/>
      <c r="DZ846" s="20"/>
      <c r="EA846" s="20"/>
      <c r="EB846" s="20"/>
      <c r="EC846" s="20"/>
      <c r="ED846" s="20"/>
      <c r="EE846" s="20"/>
      <c r="EF846" s="20"/>
      <c r="EG846" s="20"/>
      <c r="EH846" s="20"/>
      <c r="EI846" s="20"/>
      <c r="EJ846" s="20"/>
      <c r="EK846" s="20"/>
      <c r="EL846" s="20"/>
      <c r="EM846" s="20"/>
      <c r="EN846" s="20"/>
      <c r="EO846" s="20"/>
      <c r="EP846" s="20"/>
      <c r="EQ846" s="20"/>
      <c r="ER846" s="20"/>
      <c r="ES846" s="20"/>
      <c r="ET846" s="20"/>
      <c r="EU846" s="20"/>
      <c r="EV846" s="20"/>
      <c r="EW846" s="20"/>
      <c r="EX846" s="20"/>
      <c r="EY846" s="20"/>
      <c r="EZ846" s="20"/>
      <c r="FA846" s="20"/>
      <c r="FB846" s="20"/>
      <c r="FC846" s="20"/>
      <c r="FD846" s="20"/>
      <c r="FE846" s="20"/>
      <c r="FF846" s="20"/>
      <c r="FG846" s="20"/>
      <c r="FH846" s="20"/>
      <c r="FI846" s="20"/>
      <c r="FJ846" s="20"/>
      <c r="FK846" s="20"/>
      <c r="FL846" s="20"/>
      <c r="FM846" s="20"/>
      <c r="FN846" s="20"/>
      <c r="FO846" s="20"/>
      <c r="FP846" s="20"/>
      <c r="FQ846" s="20"/>
      <c r="FR846" s="20"/>
      <c r="FS846" s="20"/>
      <c r="FT846" s="20"/>
      <c r="FU846" s="20"/>
      <c r="FV846" s="20"/>
      <c r="FW846" s="20"/>
      <c r="FX846" s="20"/>
      <c r="FY846" s="20"/>
      <c r="FZ846" s="20"/>
      <c r="GA846" s="20"/>
      <c r="GB846" s="20"/>
      <c r="GC846" s="20"/>
      <c r="GD846" s="20"/>
      <c r="GE846" s="20"/>
      <c r="GF846" s="20"/>
      <c r="GG846" s="20"/>
      <c r="GH846" s="20"/>
      <c r="GI846" s="20"/>
      <c r="GJ846" s="20">
        <v>144.13</v>
      </c>
      <c r="GK846" s="20"/>
      <c r="GL846" s="20"/>
      <c r="GM846" s="20"/>
      <c r="GN846" s="20">
        <v>144.13</v>
      </c>
      <c r="GO846" s="20"/>
      <c r="GP846" s="20">
        <v>144.13</v>
      </c>
      <c r="GQ846" s="20">
        <v>144.13</v>
      </c>
      <c r="GR846" s="20"/>
      <c r="GS846" s="20">
        <v>144.13</v>
      </c>
      <c r="GT846" s="20"/>
      <c r="GU846" s="20"/>
      <c r="GV846" s="20"/>
      <c r="GW846" s="20"/>
      <c r="GX846" s="20"/>
      <c r="GY846" s="20"/>
      <c r="GZ846" s="20"/>
      <c r="HA846" s="20"/>
      <c r="HB846" s="20">
        <v>144.13</v>
      </c>
      <c r="HC846" s="20"/>
      <c r="HD846" s="20"/>
      <c r="HE846" s="20"/>
      <c r="HF846" s="20">
        <v>144.13</v>
      </c>
      <c r="HG846" s="20"/>
      <c r="HH846" s="20"/>
      <c r="HI846" s="20"/>
      <c r="HJ846" s="20"/>
      <c r="HK846" s="20"/>
      <c r="HL846" s="20">
        <v>144.13</v>
      </c>
      <c r="HM846" s="20"/>
      <c r="HN846" s="20">
        <v>144.13</v>
      </c>
      <c r="HO846" s="20"/>
      <c r="HP846" s="20"/>
      <c r="HQ846" s="20"/>
      <c r="HR846" s="20"/>
      <c r="HS846" s="20"/>
      <c r="HT846" s="20"/>
      <c r="HU846" s="20"/>
      <c r="HV846" s="20"/>
      <c r="HW846" s="20"/>
      <c r="HX846" s="20"/>
      <c r="HY846" s="20">
        <v>144.13</v>
      </c>
      <c r="HZ846" s="20"/>
      <c r="IA846" s="20"/>
      <c r="IB846" s="20"/>
      <c r="IC846" s="20"/>
      <c r="ID846" s="20"/>
      <c r="IE846" s="20"/>
      <c r="IF846" s="20"/>
      <c r="IG846" s="20"/>
      <c r="IH846" s="20"/>
      <c r="II846" s="20"/>
      <c r="IJ846" s="20"/>
      <c r="IK846" s="20"/>
      <c r="IL846" s="20"/>
      <c r="IM846" s="20"/>
      <c r="IN846" s="20"/>
      <c r="IO846" s="20"/>
      <c r="IP846" s="20"/>
      <c r="IQ846" s="20"/>
      <c r="IR846" s="20"/>
      <c r="IS846" s="20"/>
      <c r="IT846" s="20"/>
      <c r="IU846" s="20"/>
    </row>
    <row r="847" spans="1:255" x14ac:dyDescent="0.2">
      <c r="A847" s="89"/>
      <c r="B847" s="103" t="s">
        <v>619</v>
      </c>
      <c r="C847" s="103" t="s">
        <v>753</v>
      </c>
      <c r="D847" s="29"/>
      <c r="E847" s="29"/>
      <c r="F847" s="29"/>
      <c r="G847" s="29"/>
      <c r="H847" s="29"/>
      <c r="I847" s="29"/>
      <c r="J847" s="29"/>
      <c r="K847" s="90"/>
    </row>
    <row r="848" spans="1:255" ht="13.5" thickBot="1" x14ac:dyDescent="0.25">
      <c r="A848" s="140"/>
      <c r="B848" s="141"/>
      <c r="C848" s="141" t="s">
        <v>632</v>
      </c>
      <c r="D848" s="141"/>
      <c r="E848" s="141"/>
      <c r="F848" s="141"/>
      <c r="G848" s="141"/>
      <c r="H848" s="191">
        <v>144.57999999999998</v>
      </c>
      <c r="I848" s="192"/>
      <c r="J848" s="191">
        <v>1317</v>
      </c>
      <c r="K848" s="193"/>
      <c r="L848" s="132"/>
      <c r="M848" s="132"/>
      <c r="N848" s="132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  <c r="AW848" s="20"/>
      <c r="AX848" s="20"/>
      <c r="AY848" s="20"/>
      <c r="AZ848" s="20"/>
      <c r="BA848" s="20"/>
      <c r="BB848" s="20"/>
      <c r="BC848" s="20"/>
      <c r="BD848" s="20"/>
      <c r="BE848" s="20"/>
      <c r="BF848" s="20"/>
      <c r="BG848" s="20"/>
      <c r="BH848" s="20"/>
      <c r="BI848" s="20"/>
      <c r="BJ848" s="20"/>
      <c r="BK848" s="20"/>
      <c r="BL848" s="20"/>
      <c r="BM848" s="20"/>
      <c r="BN848" s="20"/>
      <c r="BO848" s="20"/>
      <c r="BP848" s="20"/>
      <c r="BQ848" s="20"/>
      <c r="BR848" s="20"/>
      <c r="BS848" s="20"/>
      <c r="BT848" s="20"/>
      <c r="BU848" s="20"/>
      <c r="BV848" s="20"/>
      <c r="BW848" s="20"/>
      <c r="BX848" s="20"/>
      <c r="BY848" s="20"/>
      <c r="BZ848" s="20"/>
      <c r="CA848" s="20"/>
      <c r="CB848" s="20"/>
      <c r="CC848" s="20"/>
      <c r="CD848" s="20"/>
      <c r="CE848" s="20"/>
      <c r="CF848" s="20"/>
      <c r="CG848" s="20"/>
      <c r="CH848" s="20"/>
      <c r="CI848" s="20"/>
      <c r="CJ848" s="20"/>
      <c r="CK848" s="20"/>
      <c r="CL848" s="20"/>
      <c r="CM848" s="20"/>
      <c r="CN848" s="20"/>
      <c r="CO848" s="20"/>
      <c r="CP848" s="20"/>
      <c r="CQ848" s="20"/>
      <c r="CR848" s="20"/>
      <c r="CS848" s="20"/>
      <c r="CT848" s="20"/>
      <c r="CU848" s="20"/>
      <c r="CV848" s="20"/>
      <c r="CW848" s="20"/>
      <c r="CX848" s="20"/>
      <c r="CY848" s="20"/>
      <c r="CZ848" s="20"/>
      <c r="DA848" s="20"/>
      <c r="DB848" s="20"/>
      <c r="DC848" s="20"/>
      <c r="DD848" s="20"/>
      <c r="DE848" s="20"/>
      <c r="DF848" s="20"/>
      <c r="DG848" s="20"/>
      <c r="DH848" s="20"/>
      <c r="DI848" s="20"/>
      <c r="DJ848" s="20"/>
      <c r="DK848" s="20"/>
      <c r="DL848" s="20"/>
      <c r="DM848" s="20"/>
      <c r="DN848" s="20"/>
      <c r="DO848" s="20"/>
      <c r="DP848" s="20"/>
      <c r="DQ848" s="20"/>
      <c r="DR848" s="20"/>
      <c r="DS848" s="20"/>
      <c r="DT848" s="20"/>
      <c r="DU848" s="20"/>
      <c r="DV848" s="20"/>
      <c r="DW848" s="20"/>
      <c r="DX848" s="20"/>
      <c r="DY848" s="20"/>
      <c r="DZ848" s="20"/>
      <c r="EA848" s="20"/>
      <c r="EB848" s="20"/>
      <c r="EC848" s="20"/>
      <c r="ED848" s="20"/>
      <c r="EE848" s="20"/>
      <c r="EF848" s="20"/>
      <c r="EG848" s="20"/>
      <c r="EH848" s="20"/>
      <c r="EI848" s="20"/>
      <c r="EJ848" s="20"/>
      <c r="EK848" s="20"/>
      <c r="EL848" s="20"/>
      <c r="EM848" s="20"/>
      <c r="EN848" s="20"/>
      <c r="EO848" s="20"/>
      <c r="EP848" s="20"/>
      <c r="EQ848" s="20"/>
      <c r="ER848" s="20"/>
      <c r="ES848" s="20"/>
      <c r="ET848" s="20"/>
      <c r="EU848" s="20"/>
      <c r="EV848" s="20"/>
      <c r="EW848" s="20"/>
      <c r="EX848" s="20"/>
      <c r="EY848" s="20"/>
      <c r="EZ848" s="20"/>
      <c r="FA848" s="20"/>
      <c r="FB848" s="20"/>
      <c r="FC848" s="20"/>
      <c r="FD848" s="20"/>
      <c r="FE848" s="20"/>
      <c r="FF848" s="20"/>
      <c r="FG848" s="20"/>
      <c r="FH848" s="20"/>
      <c r="FI848" s="20"/>
      <c r="FJ848" s="20"/>
      <c r="FK848" s="20"/>
      <c r="FL848" s="20"/>
      <c r="FM848" s="20"/>
      <c r="FN848" s="20"/>
      <c r="FO848" s="20"/>
      <c r="FP848" s="20"/>
      <c r="FQ848" s="20"/>
      <c r="FR848" s="20"/>
      <c r="FS848" s="20"/>
      <c r="FT848" s="20"/>
      <c r="FU848" s="20"/>
      <c r="FV848" s="20"/>
      <c r="FW848" s="20"/>
      <c r="FX848" s="20"/>
      <c r="FY848" s="20"/>
      <c r="FZ848" s="20"/>
      <c r="GA848" s="20"/>
      <c r="GB848" s="20"/>
      <c r="GC848" s="20"/>
      <c r="GD848" s="20"/>
      <c r="GE848" s="20"/>
      <c r="GF848" s="20"/>
      <c r="GG848" s="20"/>
      <c r="GH848" s="20"/>
      <c r="GI848" s="20"/>
      <c r="GJ848" s="20"/>
      <c r="GK848" s="20"/>
      <c r="GL848" s="20"/>
      <c r="GM848" s="20"/>
      <c r="GN848" s="20"/>
      <c r="GO848" s="20"/>
      <c r="GP848" s="20"/>
      <c r="GQ848" s="20"/>
      <c r="GR848" s="20"/>
      <c r="GS848" s="20"/>
      <c r="GT848" s="20"/>
      <c r="GU848" s="20"/>
      <c r="GV848" s="20"/>
      <c r="GW848" s="20"/>
      <c r="GX848" s="20"/>
      <c r="GY848" s="20"/>
      <c r="GZ848" s="20"/>
      <c r="HA848" s="20"/>
      <c r="HB848" s="20"/>
      <c r="HC848" s="20"/>
      <c r="HD848" s="20"/>
      <c r="HE848" s="20"/>
      <c r="HF848" s="20"/>
      <c r="HG848" s="20"/>
      <c r="HH848" s="20"/>
      <c r="HI848" s="20"/>
      <c r="HJ848" s="20"/>
      <c r="HK848" s="20"/>
      <c r="HL848" s="20"/>
      <c r="HM848" s="20"/>
      <c r="HN848" s="20"/>
      <c r="HO848" s="20"/>
      <c r="HP848" s="20"/>
      <c r="HQ848" s="20"/>
      <c r="HR848" s="20"/>
      <c r="HS848" s="20"/>
      <c r="HT848" s="20"/>
      <c r="HU848" s="20"/>
      <c r="HV848" s="20"/>
      <c r="HW848" s="20"/>
      <c r="HX848" s="20"/>
      <c r="HY848" s="20"/>
      <c r="HZ848" s="20"/>
      <c r="IA848" s="20"/>
      <c r="IB848" s="20"/>
      <c r="IC848" s="20"/>
      <c r="ID848" s="20"/>
      <c r="IE848" s="20"/>
      <c r="IF848" s="20"/>
      <c r="IG848" s="20"/>
      <c r="IH848" s="20"/>
      <c r="II848" s="20"/>
      <c r="IJ848" s="20"/>
      <c r="IK848" s="20"/>
      <c r="IL848" s="20"/>
      <c r="IM848" s="20"/>
      <c r="IN848" s="20"/>
      <c r="IO848" s="20"/>
      <c r="IP848" s="20"/>
      <c r="IQ848" s="20"/>
      <c r="IR848" s="20"/>
      <c r="IS848" s="20"/>
      <c r="IT848" s="20"/>
      <c r="IU848" s="20"/>
    </row>
    <row r="849" spans="1:255" x14ac:dyDescent="0.2">
      <c r="A849" s="113"/>
      <c r="B849" s="112"/>
      <c r="C849" s="112" t="s">
        <v>622</v>
      </c>
      <c r="D849" s="112"/>
      <c r="E849" s="112"/>
      <c r="F849" s="112"/>
      <c r="G849" s="112"/>
      <c r="H849" s="185">
        <v>174.14</v>
      </c>
      <c r="I849" s="186"/>
      <c r="J849" s="185">
        <v>2303</v>
      </c>
      <c r="K849" s="187"/>
      <c r="O849" s="20"/>
      <c r="P849" s="20"/>
      <c r="Q849" s="20"/>
      <c r="R849" s="20">
        <v>174.14</v>
      </c>
      <c r="S849" s="20">
        <v>2303</v>
      </c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  <c r="AW849" s="20"/>
      <c r="AX849" s="20"/>
      <c r="AY849" s="20"/>
      <c r="AZ849" s="20"/>
      <c r="BA849" s="20"/>
      <c r="BB849" s="20"/>
      <c r="BC849" s="20"/>
      <c r="BD849" s="20"/>
      <c r="BE849" s="20"/>
      <c r="BF849" s="20"/>
      <c r="BG849" s="20"/>
      <c r="BH849" s="20"/>
      <c r="BI849" s="20"/>
      <c r="BJ849" s="20"/>
      <c r="BK849" s="20"/>
      <c r="BL849" s="20"/>
      <c r="BM849" s="20"/>
      <c r="BN849" s="20"/>
      <c r="BO849" s="20"/>
      <c r="BP849" s="20"/>
      <c r="BQ849" s="20"/>
      <c r="BR849" s="20"/>
      <c r="BS849" s="20"/>
      <c r="BT849" s="20"/>
      <c r="BU849" s="20"/>
      <c r="BV849" s="20"/>
      <c r="BW849" s="20"/>
      <c r="BX849" s="20"/>
      <c r="BY849" s="20"/>
      <c r="BZ849" s="20"/>
      <c r="CA849" s="20"/>
      <c r="CB849" s="20"/>
      <c r="CC849" s="20"/>
      <c r="CD849" s="20"/>
      <c r="CE849" s="20"/>
      <c r="CF849" s="20"/>
      <c r="CG849" s="20"/>
      <c r="CH849" s="20"/>
      <c r="CI849" s="20"/>
      <c r="CJ849" s="20"/>
      <c r="CK849" s="20"/>
      <c r="CL849" s="20"/>
      <c r="CM849" s="20"/>
      <c r="CN849" s="20"/>
      <c r="CO849" s="20"/>
      <c r="CP849" s="20"/>
      <c r="CQ849" s="20"/>
      <c r="CR849" s="20"/>
      <c r="CS849" s="20"/>
      <c r="CT849" s="20"/>
      <c r="CU849" s="20"/>
      <c r="CV849" s="20"/>
      <c r="CW849" s="20"/>
      <c r="CX849" s="20"/>
      <c r="CY849" s="20"/>
      <c r="CZ849" s="20"/>
      <c r="DA849" s="20"/>
      <c r="DB849" s="20"/>
      <c r="DC849" s="20"/>
      <c r="DD849" s="20"/>
      <c r="DE849" s="20"/>
      <c r="DF849" s="20"/>
      <c r="DG849" s="20"/>
      <c r="DH849" s="20"/>
      <c r="DI849" s="20"/>
      <c r="DJ849" s="20"/>
      <c r="DK849" s="20"/>
      <c r="DL849" s="20"/>
      <c r="DM849" s="20"/>
      <c r="DN849" s="20"/>
      <c r="DO849" s="20"/>
      <c r="DP849" s="20"/>
      <c r="DQ849" s="20"/>
      <c r="DR849" s="20"/>
      <c r="DS849" s="20"/>
      <c r="DT849" s="20"/>
      <c r="DU849" s="20"/>
      <c r="DV849" s="20"/>
      <c r="DW849" s="20"/>
      <c r="DX849" s="20"/>
      <c r="DY849" s="20"/>
      <c r="DZ849" s="20"/>
      <c r="EA849" s="20"/>
      <c r="EB849" s="20"/>
      <c r="EC849" s="20"/>
      <c r="ED849" s="20"/>
      <c r="EE849" s="20"/>
      <c r="EF849" s="20"/>
      <c r="EG849" s="20"/>
      <c r="EH849" s="20"/>
      <c r="EI849" s="20"/>
      <c r="EJ849" s="20"/>
      <c r="EK849" s="20"/>
      <c r="EL849" s="20"/>
      <c r="EM849" s="20"/>
      <c r="EN849" s="20"/>
      <c r="EO849" s="20"/>
      <c r="EP849" s="20"/>
      <c r="EQ849" s="20"/>
      <c r="ER849" s="20"/>
      <c r="ES849" s="20"/>
      <c r="ET849" s="20"/>
      <c r="EU849" s="20"/>
      <c r="EV849" s="20"/>
      <c r="EW849" s="20"/>
      <c r="EX849" s="20"/>
      <c r="EY849" s="20"/>
      <c r="EZ849" s="20"/>
      <c r="FA849" s="20"/>
      <c r="FB849" s="20"/>
      <c r="FC849" s="20"/>
      <c r="FD849" s="20"/>
      <c r="FE849" s="20"/>
      <c r="FF849" s="20"/>
      <c r="FG849" s="20"/>
      <c r="FH849" s="20"/>
      <c r="FI849" s="20"/>
      <c r="FJ849" s="20"/>
      <c r="FK849" s="20"/>
      <c r="FL849" s="20"/>
      <c r="FM849" s="20"/>
      <c r="FN849" s="20"/>
      <c r="FO849" s="20"/>
      <c r="FP849" s="20"/>
      <c r="FQ849" s="20"/>
      <c r="FR849" s="20"/>
      <c r="FS849" s="20"/>
      <c r="FT849" s="20"/>
      <c r="FU849" s="20"/>
      <c r="FV849" s="20"/>
      <c r="FW849" s="20"/>
      <c r="FX849" s="20"/>
      <c r="FY849" s="20"/>
      <c r="FZ849" s="20"/>
      <c r="GA849" s="20"/>
      <c r="GB849" s="20"/>
      <c r="GC849" s="20"/>
      <c r="GD849" s="20"/>
      <c r="GE849" s="20"/>
      <c r="GF849" s="20"/>
      <c r="GG849" s="20"/>
      <c r="GH849" s="20"/>
      <c r="GI849" s="20"/>
      <c r="GJ849" s="20"/>
      <c r="GK849" s="20"/>
      <c r="GL849" s="20"/>
      <c r="GM849" s="20"/>
      <c r="GN849" s="20"/>
      <c r="GO849" s="20"/>
      <c r="GP849" s="20"/>
      <c r="GQ849" s="20"/>
      <c r="GR849" s="20"/>
      <c r="GS849" s="20"/>
      <c r="GT849" s="20"/>
      <c r="GU849" s="20"/>
      <c r="GV849" s="20"/>
      <c r="GW849" s="20"/>
      <c r="GX849" s="20"/>
      <c r="GY849" s="20"/>
      <c r="GZ849" s="20"/>
      <c r="HA849" s="20">
        <v>174.14</v>
      </c>
      <c r="HB849" s="20"/>
      <c r="HC849" s="20"/>
      <c r="HD849" s="20"/>
      <c r="HE849" s="20"/>
      <c r="HF849" s="20"/>
      <c r="HG849" s="20"/>
      <c r="HH849" s="20"/>
      <c r="HI849" s="20"/>
      <c r="HJ849" s="20"/>
      <c r="HK849" s="20"/>
      <c r="HL849" s="20"/>
      <c r="HM849" s="20"/>
      <c r="HN849" s="20"/>
      <c r="HO849" s="20"/>
      <c r="HP849" s="20"/>
      <c r="HQ849" s="20"/>
      <c r="HR849" s="20"/>
      <c r="HS849" s="20"/>
      <c r="HT849" s="20"/>
      <c r="HU849" s="20"/>
      <c r="HV849" s="20"/>
      <c r="HW849" s="20"/>
      <c r="HX849" s="20"/>
      <c r="HY849" s="20"/>
      <c r="HZ849" s="20"/>
      <c r="IA849" s="20"/>
      <c r="IB849" s="20"/>
      <c r="IC849" s="20"/>
      <c r="ID849" s="20"/>
      <c r="IE849" s="20"/>
      <c r="IF849" s="20"/>
      <c r="IG849" s="20"/>
      <c r="IH849" s="20"/>
      <c r="II849" s="20"/>
      <c r="IJ849" s="20"/>
      <c r="IK849" s="20"/>
      <c r="IL849" s="20"/>
      <c r="IM849" s="20"/>
      <c r="IN849" s="20"/>
      <c r="IO849" s="20"/>
      <c r="IP849" s="20"/>
      <c r="IQ849" s="20"/>
      <c r="IR849" s="20"/>
      <c r="IS849" s="20"/>
      <c r="IT849" s="20"/>
      <c r="IU849" s="20"/>
    </row>
    <row r="850" spans="1:255" x14ac:dyDescent="0.2">
      <c r="A850" s="70"/>
      <c r="B850" s="69"/>
      <c r="C850" s="69"/>
      <c r="D850" s="69"/>
      <c r="E850" s="69"/>
      <c r="F850" s="69"/>
      <c r="G850" s="69"/>
      <c r="H850" s="188"/>
      <c r="I850" s="189"/>
      <c r="J850" s="188"/>
      <c r="K850" s="190"/>
    </row>
    <row r="851" spans="1:255" ht="48" x14ac:dyDescent="0.2">
      <c r="A851" s="116">
        <v>38</v>
      </c>
      <c r="B851" s="123" t="s">
        <v>227</v>
      </c>
      <c r="C851" s="117" t="s">
        <v>710</v>
      </c>
      <c r="D851" s="118" t="s">
        <v>23</v>
      </c>
      <c r="E851" s="119">
        <v>18</v>
      </c>
      <c r="F851" s="120">
        <v>50.72</v>
      </c>
      <c r="G851" s="124" t="s">
        <v>6</v>
      </c>
      <c r="H851" s="120"/>
      <c r="I851" s="121">
        <v>1083.1299999999999</v>
      </c>
      <c r="J851" s="97"/>
      <c r="K851" s="122">
        <v>34635</v>
      </c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  <c r="AW851" s="20"/>
      <c r="AX851" s="20"/>
      <c r="AY851" s="20"/>
      <c r="AZ851" s="20"/>
      <c r="BA851" s="20"/>
      <c r="BB851" s="20"/>
      <c r="BC851" s="20"/>
      <c r="BD851" s="20"/>
      <c r="BE851" s="20"/>
      <c r="BF851" s="20"/>
      <c r="BG851" s="20"/>
      <c r="BH851" s="20"/>
      <c r="BI851" s="20"/>
      <c r="BJ851" s="20"/>
      <c r="BK851" s="20"/>
      <c r="BL851" s="20"/>
      <c r="BM851" s="20"/>
      <c r="BN851" s="20"/>
      <c r="BO851" s="20"/>
      <c r="BP851" s="20"/>
      <c r="BQ851" s="20"/>
      <c r="BR851" s="20"/>
      <c r="BS851" s="20"/>
      <c r="BT851" s="20"/>
      <c r="BU851" s="20"/>
      <c r="BV851" s="20"/>
      <c r="BW851" s="20"/>
      <c r="BX851" s="20"/>
      <c r="BY851" s="20"/>
      <c r="BZ851" s="20"/>
      <c r="CA851" s="20"/>
      <c r="CB851" s="20"/>
      <c r="CC851" s="20"/>
      <c r="CD851" s="20"/>
      <c r="CE851" s="20"/>
      <c r="CF851" s="20"/>
      <c r="CG851" s="20"/>
      <c r="CH851" s="20"/>
      <c r="CI851" s="20"/>
      <c r="CJ851" s="20"/>
      <c r="CK851" s="20"/>
      <c r="CL851" s="20"/>
      <c r="CM851" s="20"/>
      <c r="CN851" s="20"/>
      <c r="CO851" s="20"/>
      <c r="CP851" s="20"/>
      <c r="CQ851" s="20"/>
      <c r="CR851" s="20"/>
      <c r="CS851" s="20"/>
      <c r="CT851" s="20"/>
      <c r="CU851" s="20"/>
      <c r="CV851" s="20"/>
      <c r="CW851" s="20"/>
      <c r="CX851" s="20"/>
      <c r="CY851" s="20"/>
      <c r="CZ851" s="20"/>
      <c r="DA851" s="20"/>
      <c r="DB851" s="20"/>
      <c r="DC851" s="20"/>
      <c r="DD851" s="20"/>
      <c r="DE851" s="20"/>
      <c r="DF851" s="20"/>
      <c r="DG851" s="20"/>
      <c r="DH851" s="20"/>
      <c r="DI851" s="20"/>
      <c r="DJ851" s="20"/>
      <c r="DK851" s="20"/>
      <c r="DL851" s="20"/>
      <c r="DM851" s="20"/>
      <c r="DN851" s="20"/>
      <c r="DO851" s="20"/>
      <c r="DP851" s="20"/>
      <c r="DQ851" s="20"/>
      <c r="DR851" s="20"/>
      <c r="DS851" s="20"/>
      <c r="DT851" s="20"/>
      <c r="DU851" s="20"/>
      <c r="DV851" s="20"/>
      <c r="DW851" s="20"/>
      <c r="DX851" s="20"/>
      <c r="DY851" s="20"/>
      <c r="DZ851" s="20"/>
      <c r="EA851" s="20"/>
      <c r="EB851" s="20"/>
      <c r="EC851" s="20"/>
      <c r="ED851" s="20"/>
      <c r="EE851" s="20"/>
      <c r="EF851" s="20"/>
      <c r="EG851" s="20"/>
      <c r="EH851" s="20"/>
      <c r="EI851" s="20"/>
      <c r="EJ851" s="20"/>
      <c r="EK851" s="20"/>
      <c r="EL851" s="20"/>
      <c r="EM851" s="20"/>
      <c r="EN851" s="20"/>
      <c r="EO851" s="20"/>
      <c r="EP851" s="20"/>
      <c r="EQ851" s="20"/>
      <c r="ER851" s="20"/>
      <c r="ES851" s="20"/>
      <c r="ET851" s="20"/>
      <c r="EU851" s="20"/>
      <c r="EV851" s="20"/>
      <c r="EW851" s="20"/>
      <c r="EX851" s="20"/>
      <c r="EY851" s="20"/>
      <c r="EZ851" s="20"/>
      <c r="FA851" s="20"/>
      <c r="FB851" s="20"/>
      <c r="FC851" s="20"/>
      <c r="FD851" s="20"/>
      <c r="FE851" s="20"/>
      <c r="FF851" s="20"/>
      <c r="FG851" s="20"/>
      <c r="FH851" s="20"/>
      <c r="FI851" s="20"/>
      <c r="FJ851" s="20"/>
      <c r="FK851" s="20"/>
      <c r="FL851" s="20"/>
      <c r="FM851" s="20"/>
      <c r="FN851" s="20"/>
      <c r="FO851" s="20"/>
      <c r="FP851" s="20"/>
      <c r="FQ851" s="20"/>
      <c r="FR851" s="20"/>
      <c r="FS851" s="20"/>
      <c r="FT851" s="20"/>
      <c r="FU851" s="20"/>
      <c r="FV851" s="20"/>
      <c r="FW851" s="20"/>
      <c r="FX851" s="20"/>
      <c r="FY851" s="20"/>
      <c r="FZ851" s="20"/>
      <c r="GA851" s="20"/>
      <c r="GB851" s="20"/>
      <c r="GC851" s="20"/>
      <c r="GD851" s="20"/>
      <c r="GE851" s="20"/>
      <c r="GF851" s="20"/>
      <c r="GG851" s="20"/>
      <c r="GH851" s="20"/>
      <c r="GI851" s="20"/>
      <c r="GJ851" s="20"/>
      <c r="GK851" s="20"/>
      <c r="GL851" s="20"/>
      <c r="GM851" s="20"/>
      <c r="GN851" s="20"/>
      <c r="GO851" s="20"/>
      <c r="GP851" s="20"/>
      <c r="GQ851" s="20"/>
      <c r="GR851" s="20"/>
      <c r="GS851" s="20"/>
      <c r="GT851" s="20"/>
      <c r="GU851" s="20"/>
      <c r="GV851" s="20"/>
      <c r="GW851" s="20"/>
      <c r="GX851" s="20"/>
      <c r="GY851" s="20"/>
      <c r="GZ851" s="20"/>
      <c r="HA851" s="20"/>
      <c r="HB851" s="20"/>
      <c r="HC851" s="20"/>
      <c r="HD851" s="20"/>
      <c r="HE851" s="20"/>
      <c r="HF851" s="20"/>
      <c r="HG851" s="20"/>
      <c r="HH851" s="20"/>
      <c r="HI851" s="20"/>
      <c r="HJ851" s="20"/>
      <c r="HK851" s="20"/>
      <c r="HL851" s="20"/>
      <c r="HM851" s="20"/>
      <c r="HN851" s="20"/>
      <c r="HO851" s="20"/>
      <c r="HP851" s="20"/>
      <c r="HQ851" s="20"/>
      <c r="HR851" s="20"/>
      <c r="HS851" s="20"/>
      <c r="HT851" s="20"/>
      <c r="HU851" s="20"/>
      <c r="HV851" s="20"/>
      <c r="HW851" s="20"/>
      <c r="HX851" s="20"/>
      <c r="HY851" s="20"/>
      <c r="HZ851" s="20"/>
      <c r="IA851" s="20"/>
      <c r="IB851" s="20"/>
      <c r="IC851" s="20"/>
      <c r="ID851" s="20"/>
      <c r="IE851" s="20"/>
      <c r="IF851" s="20"/>
      <c r="IG851" s="20"/>
      <c r="IH851" s="20"/>
      <c r="II851" s="20"/>
      <c r="IJ851" s="20"/>
      <c r="IK851" s="20"/>
      <c r="IL851" s="20"/>
      <c r="IM851" s="20"/>
      <c r="IN851" s="20"/>
      <c r="IO851" s="20"/>
      <c r="IP851" s="20"/>
      <c r="IQ851" s="20"/>
      <c r="IR851" s="20"/>
      <c r="IS851" s="20"/>
      <c r="IT851" s="20"/>
      <c r="IU851" s="20"/>
    </row>
    <row r="852" spans="1:255" x14ac:dyDescent="0.2">
      <c r="A852" s="60"/>
      <c r="B852" s="61"/>
      <c r="C852" s="61" t="s">
        <v>609</v>
      </c>
      <c r="D852" s="62"/>
      <c r="E852" s="63"/>
      <c r="F852" s="64">
        <v>17.940000000000001</v>
      </c>
      <c r="G852" s="65" t="s">
        <v>78</v>
      </c>
      <c r="H852" s="64">
        <v>18.84</v>
      </c>
      <c r="I852" s="64">
        <v>339.12</v>
      </c>
      <c r="J852" s="66">
        <v>33.39</v>
      </c>
      <c r="K852" s="67">
        <v>11323</v>
      </c>
      <c r="O852" s="20"/>
      <c r="P852" s="20"/>
      <c r="Q852" s="20"/>
      <c r="R852" s="20"/>
      <c r="S852" s="20"/>
      <c r="T852" s="20">
        <v>339.12</v>
      </c>
      <c r="U852" s="20">
        <v>11323</v>
      </c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  <c r="AY852" s="20"/>
      <c r="AZ852" s="20"/>
      <c r="BA852" s="20"/>
      <c r="BB852" s="20"/>
      <c r="BC852" s="20"/>
      <c r="BD852" s="20"/>
      <c r="BE852" s="20"/>
      <c r="BF852" s="20"/>
      <c r="BG852" s="20"/>
      <c r="BH852" s="20"/>
      <c r="BI852" s="20"/>
      <c r="BJ852" s="20"/>
      <c r="BK852" s="20"/>
      <c r="BL852" s="20"/>
      <c r="BM852" s="20"/>
      <c r="BN852" s="20"/>
      <c r="BO852" s="20"/>
      <c r="BP852" s="20"/>
      <c r="BQ852" s="20"/>
      <c r="BR852" s="20"/>
      <c r="BS852" s="20"/>
      <c r="BT852" s="20"/>
      <c r="BU852" s="20"/>
      <c r="BV852" s="20"/>
      <c r="BW852" s="20"/>
      <c r="BX852" s="20"/>
      <c r="BY852" s="20"/>
      <c r="BZ852" s="20"/>
      <c r="CA852" s="20"/>
      <c r="CB852" s="20"/>
      <c r="CC852" s="20"/>
      <c r="CD852" s="20"/>
      <c r="CE852" s="20"/>
      <c r="CF852" s="20"/>
      <c r="CG852" s="20"/>
      <c r="CH852" s="20"/>
      <c r="CI852" s="20"/>
      <c r="CJ852" s="20"/>
      <c r="CK852" s="20"/>
      <c r="CL852" s="20"/>
      <c r="CM852" s="20"/>
      <c r="CN852" s="20"/>
      <c r="CO852" s="20"/>
      <c r="CP852" s="20"/>
      <c r="CQ852" s="20"/>
      <c r="CR852" s="20"/>
      <c r="CS852" s="20"/>
      <c r="CT852" s="20"/>
      <c r="CU852" s="20"/>
      <c r="CV852" s="20">
        <v>1</v>
      </c>
      <c r="CW852" s="20"/>
      <c r="CX852" s="20"/>
      <c r="CY852" s="20"/>
      <c r="CZ852" s="20"/>
      <c r="DA852" s="20"/>
      <c r="DB852" s="20"/>
      <c r="DC852" s="20"/>
      <c r="DD852" s="20"/>
      <c r="DE852" s="20"/>
      <c r="DF852" s="20"/>
      <c r="DG852" s="20">
        <v>11323</v>
      </c>
      <c r="DH852" s="20">
        <v>1</v>
      </c>
      <c r="DI852" s="20"/>
      <c r="DJ852" s="20"/>
      <c r="DK852" s="20"/>
      <c r="DL852" s="20"/>
      <c r="DM852" s="20"/>
      <c r="DN852" s="20"/>
      <c r="DO852" s="20"/>
      <c r="DP852" s="20"/>
      <c r="DQ852" s="20">
        <v>339.12</v>
      </c>
      <c r="DR852" s="20"/>
      <c r="DS852" s="20">
        <v>11323</v>
      </c>
      <c r="DT852" s="20"/>
      <c r="DU852" s="20"/>
      <c r="DV852" s="20"/>
      <c r="DW852" s="20"/>
      <c r="DX852" s="20"/>
      <c r="DY852" s="20"/>
      <c r="DZ852" s="20"/>
      <c r="EA852" s="20"/>
      <c r="EB852" s="20"/>
      <c r="EC852" s="20"/>
      <c r="ED852" s="20"/>
      <c r="EE852" s="20"/>
      <c r="EF852" s="20"/>
      <c r="EG852" s="20"/>
      <c r="EH852" s="20"/>
      <c r="EI852" s="20"/>
      <c r="EJ852" s="20"/>
      <c r="EK852" s="20"/>
      <c r="EL852" s="20"/>
      <c r="EM852" s="20"/>
      <c r="EN852" s="20"/>
      <c r="EO852" s="20"/>
      <c r="EP852" s="20"/>
      <c r="EQ852" s="20"/>
      <c r="ER852" s="20"/>
      <c r="ES852" s="20"/>
      <c r="ET852" s="20"/>
      <c r="EU852" s="20"/>
      <c r="EV852" s="20"/>
      <c r="EW852" s="20"/>
      <c r="EX852" s="20"/>
      <c r="EY852" s="20"/>
      <c r="EZ852" s="20"/>
      <c r="FA852" s="20"/>
      <c r="FB852" s="20"/>
      <c r="FC852" s="20"/>
      <c r="FD852" s="20"/>
      <c r="FE852" s="20"/>
      <c r="FF852" s="20"/>
      <c r="FG852" s="20"/>
      <c r="FH852" s="20"/>
      <c r="FI852" s="20"/>
      <c r="FJ852" s="20"/>
      <c r="FK852" s="20"/>
      <c r="FL852" s="20"/>
      <c r="FM852" s="20"/>
      <c r="FN852" s="20"/>
      <c r="FO852" s="20"/>
      <c r="FP852" s="20"/>
      <c r="FQ852" s="20"/>
      <c r="FR852" s="20"/>
      <c r="FS852" s="20"/>
      <c r="FT852" s="20"/>
      <c r="FU852" s="20"/>
      <c r="FV852" s="20"/>
      <c r="FW852" s="20"/>
      <c r="FX852" s="20"/>
      <c r="FY852" s="20"/>
      <c r="FZ852" s="20"/>
      <c r="GA852" s="20"/>
      <c r="GB852" s="20"/>
      <c r="GC852" s="20"/>
      <c r="GD852" s="20"/>
      <c r="GE852" s="20"/>
      <c r="GF852" s="20"/>
      <c r="GG852" s="20"/>
      <c r="GH852" s="20"/>
      <c r="GI852" s="20"/>
      <c r="GJ852" s="20">
        <v>339.12</v>
      </c>
      <c r="GK852" s="20">
        <v>339.12</v>
      </c>
      <c r="GL852" s="20"/>
      <c r="GM852" s="20"/>
      <c r="GN852" s="20"/>
      <c r="GO852" s="20"/>
      <c r="GP852" s="20"/>
      <c r="GQ852" s="20"/>
      <c r="GR852" s="20"/>
      <c r="GS852" s="20"/>
      <c r="GT852" s="20"/>
      <c r="GU852" s="20"/>
      <c r="GV852" s="20"/>
      <c r="GW852" s="20"/>
      <c r="GX852" s="20"/>
      <c r="GY852" s="20"/>
      <c r="GZ852" s="20"/>
      <c r="HA852" s="20"/>
      <c r="HB852" s="20">
        <v>339.12</v>
      </c>
      <c r="HC852" s="20"/>
      <c r="HD852" s="20"/>
      <c r="HE852" s="20"/>
      <c r="HF852" s="20">
        <v>339.12</v>
      </c>
      <c r="HG852" s="20"/>
      <c r="HH852" s="20"/>
      <c r="HI852" s="20"/>
      <c r="HJ852" s="20"/>
      <c r="HK852" s="20"/>
      <c r="HL852" s="20">
        <v>339.12</v>
      </c>
      <c r="HM852" s="20"/>
      <c r="HN852" s="20">
        <v>339.12</v>
      </c>
      <c r="HO852" s="20"/>
      <c r="HP852" s="20"/>
      <c r="HQ852" s="20"/>
      <c r="HR852" s="20"/>
      <c r="HS852" s="20"/>
      <c r="HT852" s="20"/>
      <c r="HU852" s="20"/>
      <c r="HV852" s="20"/>
      <c r="HW852" s="20"/>
      <c r="HX852" s="20">
        <v>339.12</v>
      </c>
      <c r="HY852" s="20"/>
      <c r="HZ852" s="20"/>
      <c r="IA852" s="20"/>
      <c r="IB852" s="20"/>
      <c r="IC852" s="20"/>
      <c r="ID852" s="20"/>
      <c r="IE852" s="20"/>
      <c r="IF852" s="20"/>
      <c r="IG852" s="20"/>
      <c r="IH852" s="20"/>
      <c r="II852" s="20"/>
      <c r="IJ852" s="20"/>
      <c r="IK852" s="20"/>
      <c r="IL852" s="20"/>
      <c r="IM852" s="20"/>
      <c r="IN852" s="20"/>
      <c r="IO852" s="20"/>
      <c r="IP852" s="20"/>
      <c r="IQ852" s="20"/>
      <c r="IR852" s="20"/>
      <c r="IS852" s="20"/>
      <c r="IT852" s="20"/>
      <c r="IU852" s="20"/>
    </row>
    <row r="853" spans="1:255" x14ac:dyDescent="0.2">
      <c r="A853" s="71"/>
      <c r="B853" s="72"/>
      <c r="C853" s="72" t="s">
        <v>610</v>
      </c>
      <c r="D853" s="73"/>
      <c r="E853" s="74"/>
      <c r="F853" s="75">
        <v>4.0199999999999996</v>
      </c>
      <c r="G853" s="76" t="s">
        <v>78</v>
      </c>
      <c r="H853" s="75">
        <v>4.22</v>
      </c>
      <c r="I853" s="75">
        <v>75.959999999999994</v>
      </c>
      <c r="J853" s="77">
        <v>13.26</v>
      </c>
      <c r="K853" s="78">
        <v>1007</v>
      </c>
      <c r="O853" s="20"/>
      <c r="P853" s="20"/>
      <c r="Q853" s="20"/>
      <c r="R853" s="20"/>
      <c r="S853" s="20"/>
      <c r="T853" s="20">
        <v>75.959999999999994</v>
      </c>
      <c r="U853" s="20">
        <v>1007</v>
      </c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  <c r="AW853" s="20"/>
      <c r="AX853" s="20"/>
      <c r="AY853" s="20"/>
      <c r="AZ853" s="20"/>
      <c r="BA853" s="20"/>
      <c r="BB853" s="20"/>
      <c r="BC853" s="20"/>
      <c r="BD853" s="20"/>
      <c r="BE853" s="20"/>
      <c r="BF853" s="20"/>
      <c r="BG853" s="20"/>
      <c r="BH853" s="20"/>
      <c r="BI853" s="20"/>
      <c r="BJ853" s="20"/>
      <c r="BK853" s="20"/>
      <c r="BL853" s="20"/>
      <c r="BM853" s="20"/>
      <c r="BN853" s="20"/>
      <c r="BO853" s="20"/>
      <c r="BP853" s="20"/>
      <c r="BQ853" s="20"/>
      <c r="BR853" s="20"/>
      <c r="BS853" s="20"/>
      <c r="BT853" s="20"/>
      <c r="BU853" s="20"/>
      <c r="BV853" s="20"/>
      <c r="BW853" s="20"/>
      <c r="BX853" s="20"/>
      <c r="BY853" s="20"/>
      <c r="BZ853" s="20"/>
      <c r="CA853" s="20"/>
      <c r="CB853" s="20"/>
      <c r="CC853" s="20"/>
      <c r="CD853" s="20"/>
      <c r="CE853" s="20"/>
      <c r="CF853" s="20"/>
      <c r="CG853" s="20"/>
      <c r="CH853" s="20"/>
      <c r="CI853" s="20"/>
      <c r="CJ853" s="20"/>
      <c r="CK853" s="20"/>
      <c r="CL853" s="20"/>
      <c r="CM853" s="20"/>
      <c r="CN853" s="20"/>
      <c r="CO853" s="20"/>
      <c r="CP853" s="20"/>
      <c r="CQ853" s="20"/>
      <c r="CR853" s="20"/>
      <c r="CS853" s="20"/>
      <c r="CT853" s="20"/>
      <c r="CU853" s="20"/>
      <c r="CV853" s="20">
        <v>1</v>
      </c>
      <c r="CW853" s="20"/>
      <c r="CX853" s="20"/>
      <c r="CY853" s="20"/>
      <c r="CZ853" s="20"/>
      <c r="DA853" s="20"/>
      <c r="DB853" s="20"/>
      <c r="DC853" s="20"/>
      <c r="DD853" s="20"/>
      <c r="DE853" s="20"/>
      <c r="DF853" s="20"/>
      <c r="DG853" s="20"/>
      <c r="DH853" s="20"/>
      <c r="DI853" s="20"/>
      <c r="DJ853" s="20"/>
      <c r="DK853" s="20"/>
      <c r="DL853" s="20"/>
      <c r="DM853" s="20"/>
      <c r="DN853" s="20"/>
      <c r="DO853" s="20"/>
      <c r="DP853" s="20"/>
      <c r="DQ853" s="20">
        <v>75.959999999999994</v>
      </c>
      <c r="DR853" s="20"/>
      <c r="DS853" s="20">
        <v>1007</v>
      </c>
      <c r="DT853" s="20"/>
      <c r="DU853" s="20"/>
      <c r="DV853" s="20"/>
      <c r="DW853" s="20"/>
      <c r="DX853" s="20"/>
      <c r="DY853" s="20"/>
      <c r="DZ853" s="20"/>
      <c r="EA853" s="20"/>
      <c r="EB853" s="20"/>
      <c r="EC853" s="20"/>
      <c r="ED853" s="20"/>
      <c r="EE853" s="20"/>
      <c r="EF853" s="20"/>
      <c r="EG853" s="20"/>
      <c r="EH853" s="20"/>
      <c r="EI853" s="20"/>
      <c r="EJ853" s="20"/>
      <c r="EK853" s="20"/>
      <c r="EL853" s="20"/>
      <c r="EM853" s="20"/>
      <c r="EN853" s="20"/>
      <c r="EO853" s="20"/>
      <c r="EP853" s="20"/>
      <c r="EQ853" s="20"/>
      <c r="ER853" s="20"/>
      <c r="ES853" s="20"/>
      <c r="ET853" s="20"/>
      <c r="EU853" s="20"/>
      <c r="EV853" s="20"/>
      <c r="EW853" s="20"/>
      <c r="EX853" s="20"/>
      <c r="EY853" s="20"/>
      <c r="EZ853" s="20"/>
      <c r="FA853" s="20"/>
      <c r="FB853" s="20"/>
      <c r="FC853" s="20"/>
      <c r="FD853" s="20"/>
      <c r="FE853" s="20"/>
      <c r="FF853" s="20"/>
      <c r="FG853" s="20"/>
      <c r="FH853" s="20"/>
      <c r="FI853" s="20"/>
      <c r="FJ853" s="20"/>
      <c r="FK853" s="20"/>
      <c r="FL853" s="20"/>
      <c r="FM853" s="20"/>
      <c r="FN853" s="20"/>
      <c r="FO853" s="20"/>
      <c r="FP853" s="20"/>
      <c r="FQ853" s="20"/>
      <c r="FR853" s="20"/>
      <c r="FS853" s="20"/>
      <c r="FT853" s="20"/>
      <c r="FU853" s="20"/>
      <c r="FV853" s="20"/>
      <c r="FW853" s="20"/>
      <c r="FX853" s="20"/>
      <c r="FY853" s="20"/>
      <c r="FZ853" s="20"/>
      <c r="GA853" s="20"/>
      <c r="GB853" s="20"/>
      <c r="GC853" s="20"/>
      <c r="GD853" s="20"/>
      <c r="GE853" s="20"/>
      <c r="GF853" s="20"/>
      <c r="GG853" s="20"/>
      <c r="GH853" s="20"/>
      <c r="GI853" s="20"/>
      <c r="GJ853" s="20">
        <v>75.959999999999994</v>
      </c>
      <c r="GK853" s="20"/>
      <c r="GL853" s="20">
        <v>75.959999999999994</v>
      </c>
      <c r="GM853" s="20"/>
      <c r="GN853" s="20"/>
      <c r="GO853" s="20"/>
      <c r="GP853" s="20"/>
      <c r="GQ853" s="20"/>
      <c r="GR853" s="20"/>
      <c r="GS853" s="20"/>
      <c r="GT853" s="20"/>
      <c r="GU853" s="20"/>
      <c r="GV853" s="20"/>
      <c r="GW853" s="20"/>
      <c r="GX853" s="20"/>
      <c r="GY853" s="20"/>
      <c r="GZ853" s="20"/>
      <c r="HA853" s="20"/>
      <c r="HB853" s="20">
        <v>75.959999999999994</v>
      </c>
      <c r="HC853" s="20"/>
      <c r="HD853" s="20"/>
      <c r="HE853" s="20"/>
      <c r="HF853" s="20">
        <v>75.959999999999994</v>
      </c>
      <c r="HG853" s="20"/>
      <c r="HH853" s="20"/>
      <c r="HI853" s="20"/>
      <c r="HJ853" s="20"/>
      <c r="HK853" s="20"/>
      <c r="HL853" s="20">
        <v>75.959999999999994</v>
      </c>
      <c r="HM853" s="20"/>
      <c r="HN853" s="20">
        <v>75.959999999999994</v>
      </c>
      <c r="HO853" s="20"/>
      <c r="HP853" s="20"/>
      <c r="HQ853" s="20"/>
      <c r="HR853" s="20"/>
      <c r="HS853" s="20"/>
      <c r="HT853" s="20"/>
      <c r="HU853" s="20"/>
      <c r="HV853" s="20"/>
      <c r="HW853" s="20"/>
      <c r="HX853" s="20"/>
      <c r="HY853" s="20"/>
      <c r="HZ853" s="20"/>
      <c r="IA853" s="20"/>
      <c r="IB853" s="20"/>
      <c r="IC853" s="20"/>
      <c r="ID853" s="20"/>
      <c r="IE853" s="20"/>
      <c r="IF853" s="20"/>
      <c r="IG853" s="20"/>
      <c r="IH853" s="20"/>
      <c r="II853" s="20"/>
      <c r="IJ853" s="20"/>
      <c r="IK853" s="20"/>
      <c r="IL853" s="20"/>
      <c r="IM853" s="20"/>
      <c r="IN853" s="20"/>
      <c r="IO853" s="20"/>
      <c r="IP853" s="20"/>
      <c r="IQ853" s="20"/>
      <c r="IR853" s="20"/>
      <c r="IS853" s="20"/>
      <c r="IT853" s="20"/>
      <c r="IU853" s="20"/>
    </row>
    <row r="854" spans="1:255" x14ac:dyDescent="0.2">
      <c r="A854" s="71"/>
      <c r="B854" s="72"/>
      <c r="C854" s="72" t="s">
        <v>611</v>
      </c>
      <c r="D854" s="73"/>
      <c r="E854" s="74"/>
      <c r="F854" s="75">
        <v>0.37</v>
      </c>
      <c r="G854" s="76" t="s">
        <v>78</v>
      </c>
      <c r="H854" s="75">
        <v>0.39</v>
      </c>
      <c r="I854" s="75">
        <v>7.02</v>
      </c>
      <c r="J854" s="77">
        <v>33.39</v>
      </c>
      <c r="K854" s="78">
        <v>234</v>
      </c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  <c r="AW854" s="20"/>
      <c r="AX854" s="20"/>
      <c r="AY854" s="20"/>
      <c r="AZ854" s="20"/>
      <c r="BA854" s="20"/>
      <c r="BB854" s="20"/>
      <c r="BC854" s="20"/>
      <c r="BD854" s="20"/>
      <c r="BE854" s="20"/>
      <c r="BF854" s="20"/>
      <c r="BG854" s="20"/>
      <c r="BH854" s="20"/>
      <c r="BI854" s="20"/>
      <c r="BJ854" s="20"/>
      <c r="BK854" s="20"/>
      <c r="BL854" s="20"/>
      <c r="BM854" s="20"/>
      <c r="BN854" s="20"/>
      <c r="BO854" s="20"/>
      <c r="BP854" s="20"/>
      <c r="BQ854" s="20"/>
      <c r="BR854" s="20"/>
      <c r="BS854" s="20"/>
      <c r="BT854" s="20"/>
      <c r="BU854" s="20"/>
      <c r="BV854" s="20"/>
      <c r="BW854" s="20"/>
      <c r="BX854" s="20"/>
      <c r="BY854" s="20"/>
      <c r="BZ854" s="20"/>
      <c r="CA854" s="20"/>
      <c r="CB854" s="20"/>
      <c r="CC854" s="20"/>
      <c r="CD854" s="20"/>
      <c r="CE854" s="20"/>
      <c r="CF854" s="20"/>
      <c r="CG854" s="20"/>
      <c r="CH854" s="20"/>
      <c r="CI854" s="20"/>
      <c r="CJ854" s="20"/>
      <c r="CK854" s="20"/>
      <c r="CL854" s="20"/>
      <c r="CM854" s="20"/>
      <c r="CN854" s="20"/>
      <c r="CO854" s="20"/>
      <c r="CP854" s="20"/>
      <c r="CQ854" s="20"/>
      <c r="CR854" s="20"/>
      <c r="CS854" s="20"/>
      <c r="CT854" s="20"/>
      <c r="CU854" s="20"/>
      <c r="CV854" s="20"/>
      <c r="CW854" s="20"/>
      <c r="CX854" s="20"/>
      <c r="CY854" s="20"/>
      <c r="CZ854" s="20"/>
      <c r="DA854" s="20"/>
      <c r="DB854" s="20"/>
      <c r="DC854" s="20"/>
      <c r="DD854" s="20"/>
      <c r="DE854" s="20"/>
      <c r="DF854" s="20"/>
      <c r="DG854" s="20"/>
      <c r="DH854" s="20"/>
      <c r="DI854" s="20"/>
      <c r="DJ854" s="20"/>
      <c r="DK854" s="20"/>
      <c r="DL854" s="20"/>
      <c r="DM854" s="20"/>
      <c r="DN854" s="20"/>
      <c r="DO854" s="20"/>
      <c r="DP854" s="20"/>
      <c r="DQ854" s="20"/>
      <c r="DR854" s="20"/>
      <c r="DS854" s="20"/>
      <c r="DT854" s="20"/>
      <c r="DU854" s="20"/>
      <c r="DV854" s="20"/>
      <c r="DW854" s="20"/>
      <c r="DX854" s="20"/>
      <c r="DY854" s="20"/>
      <c r="DZ854" s="20"/>
      <c r="EA854" s="20"/>
      <c r="EB854" s="20"/>
      <c r="EC854" s="20"/>
      <c r="ED854" s="20"/>
      <c r="EE854" s="20"/>
      <c r="EF854" s="20"/>
      <c r="EG854" s="20"/>
      <c r="EH854" s="20"/>
      <c r="EI854" s="20"/>
      <c r="EJ854" s="20"/>
      <c r="EK854" s="20"/>
      <c r="EL854" s="20"/>
      <c r="EM854" s="20"/>
      <c r="EN854" s="20"/>
      <c r="EO854" s="20"/>
      <c r="EP854" s="20"/>
      <c r="EQ854" s="20"/>
      <c r="ER854" s="20"/>
      <c r="ES854" s="20"/>
      <c r="ET854" s="20"/>
      <c r="EU854" s="20"/>
      <c r="EV854" s="20"/>
      <c r="EW854" s="20"/>
      <c r="EX854" s="20"/>
      <c r="EY854" s="20"/>
      <c r="EZ854" s="20"/>
      <c r="FA854" s="20"/>
      <c r="FB854" s="20"/>
      <c r="FC854" s="20"/>
      <c r="FD854" s="20"/>
      <c r="FE854" s="20"/>
      <c r="FF854" s="20"/>
      <c r="FG854" s="20"/>
      <c r="FH854" s="20"/>
      <c r="FI854" s="20"/>
      <c r="FJ854" s="20"/>
      <c r="FK854" s="20"/>
      <c r="FL854" s="20"/>
      <c r="FM854" s="20"/>
      <c r="FN854" s="20"/>
      <c r="FO854" s="20"/>
      <c r="FP854" s="20"/>
      <c r="FQ854" s="20"/>
      <c r="FR854" s="20"/>
      <c r="FS854" s="20"/>
      <c r="FT854" s="20"/>
      <c r="FU854" s="20"/>
      <c r="FV854" s="20"/>
      <c r="FW854" s="20"/>
      <c r="FX854" s="20"/>
      <c r="FY854" s="20"/>
      <c r="FZ854" s="20"/>
      <c r="GA854" s="20"/>
      <c r="GB854" s="20"/>
      <c r="GC854" s="20"/>
      <c r="GD854" s="20"/>
      <c r="GE854" s="20"/>
      <c r="GF854" s="20"/>
      <c r="GG854" s="20"/>
      <c r="GH854" s="20"/>
      <c r="GI854" s="20"/>
      <c r="GJ854" s="20"/>
      <c r="GK854" s="20"/>
      <c r="GL854" s="20"/>
      <c r="GM854" s="20">
        <v>7.02</v>
      </c>
      <c r="GN854" s="20"/>
      <c r="GO854" s="20"/>
      <c r="GP854" s="20"/>
      <c r="GQ854" s="20"/>
      <c r="GR854" s="20"/>
      <c r="GS854" s="20"/>
      <c r="GT854" s="20"/>
      <c r="GU854" s="20"/>
      <c r="GV854" s="20"/>
      <c r="GW854" s="20"/>
      <c r="GX854" s="20"/>
      <c r="GY854" s="20"/>
      <c r="GZ854" s="20"/>
      <c r="HA854" s="20"/>
      <c r="HB854" s="20"/>
      <c r="HC854" s="20"/>
      <c r="HD854" s="20"/>
      <c r="HE854" s="20"/>
      <c r="HF854" s="20"/>
      <c r="HG854" s="20"/>
      <c r="HH854" s="20"/>
      <c r="HI854" s="20"/>
      <c r="HJ854" s="20"/>
      <c r="HK854" s="20"/>
      <c r="HL854" s="20"/>
      <c r="HM854" s="20"/>
      <c r="HN854" s="20"/>
      <c r="HO854" s="20"/>
      <c r="HP854" s="20"/>
      <c r="HQ854" s="20"/>
      <c r="HR854" s="20"/>
      <c r="HS854" s="20"/>
      <c r="HT854" s="20"/>
      <c r="HU854" s="20"/>
      <c r="HV854" s="20"/>
      <c r="HW854" s="20"/>
      <c r="HX854" s="20">
        <v>7.02</v>
      </c>
      <c r="HY854" s="20"/>
      <c r="HZ854" s="20"/>
      <c r="IA854" s="20"/>
      <c r="IB854" s="20"/>
      <c r="IC854" s="20"/>
      <c r="ID854" s="20"/>
      <c r="IE854" s="20"/>
      <c r="IF854" s="20"/>
      <c r="IG854" s="20"/>
      <c r="IH854" s="20"/>
      <c r="II854" s="20"/>
      <c r="IJ854" s="20"/>
      <c r="IK854" s="20"/>
      <c r="IL854" s="20"/>
      <c r="IM854" s="20"/>
      <c r="IN854" s="20"/>
      <c r="IO854" s="20"/>
      <c r="IP854" s="20"/>
      <c r="IQ854" s="20"/>
      <c r="IR854" s="20"/>
      <c r="IS854" s="20"/>
      <c r="IT854" s="20"/>
      <c r="IU854" s="20"/>
    </row>
    <row r="855" spans="1:255" x14ac:dyDescent="0.2">
      <c r="A855" s="71"/>
      <c r="B855" s="72"/>
      <c r="C855" s="72" t="s">
        <v>612</v>
      </c>
      <c r="D855" s="73"/>
      <c r="E855" s="74"/>
      <c r="F855" s="75">
        <v>28.76</v>
      </c>
      <c r="G855" s="76"/>
      <c r="H855" s="75">
        <v>28.76</v>
      </c>
      <c r="I855" s="75">
        <v>517.67999999999995</v>
      </c>
      <c r="J855" s="77">
        <v>9.11</v>
      </c>
      <c r="K855" s="78">
        <v>4716</v>
      </c>
      <c r="O855" s="20"/>
      <c r="P855" s="20"/>
      <c r="Q855" s="20"/>
      <c r="R855" s="20"/>
      <c r="S855" s="20"/>
      <c r="T855" s="20">
        <v>517.67999999999995</v>
      </c>
      <c r="U855" s="20">
        <v>4716</v>
      </c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  <c r="AW855" s="20"/>
      <c r="AX855" s="20"/>
      <c r="AY855" s="20"/>
      <c r="AZ855" s="20"/>
      <c r="BA855" s="20"/>
      <c r="BB855" s="20"/>
      <c r="BC855" s="20"/>
      <c r="BD855" s="20"/>
      <c r="BE855" s="20"/>
      <c r="BF855" s="20"/>
      <c r="BG855" s="20"/>
      <c r="BH855" s="20"/>
      <c r="BI855" s="20"/>
      <c r="BJ855" s="20"/>
      <c r="BK855" s="20"/>
      <c r="BL855" s="20"/>
      <c r="BM855" s="20"/>
      <c r="BN855" s="20"/>
      <c r="BO855" s="20"/>
      <c r="BP855" s="20"/>
      <c r="BQ855" s="20"/>
      <c r="BR855" s="20"/>
      <c r="BS855" s="20"/>
      <c r="BT855" s="20"/>
      <c r="BU855" s="20"/>
      <c r="BV855" s="20"/>
      <c r="BW855" s="20"/>
      <c r="BX855" s="20"/>
      <c r="BY855" s="20"/>
      <c r="BZ855" s="20"/>
      <c r="CA855" s="20"/>
      <c r="CB855" s="20"/>
      <c r="CC855" s="20"/>
      <c r="CD855" s="20"/>
      <c r="CE855" s="20"/>
      <c r="CF855" s="20"/>
      <c r="CG855" s="20"/>
      <c r="CH855" s="20"/>
      <c r="CI855" s="20"/>
      <c r="CJ855" s="20"/>
      <c r="CK855" s="20"/>
      <c r="CL855" s="20"/>
      <c r="CM855" s="20"/>
      <c r="CN855" s="20"/>
      <c r="CO855" s="20"/>
      <c r="CP855" s="20"/>
      <c r="CQ855" s="20"/>
      <c r="CR855" s="20"/>
      <c r="CS855" s="20"/>
      <c r="CT855" s="20"/>
      <c r="CU855" s="20"/>
      <c r="CV855" s="20">
        <v>1</v>
      </c>
      <c r="CW855" s="20"/>
      <c r="CX855" s="20"/>
      <c r="CY855" s="20"/>
      <c r="CZ855" s="20"/>
      <c r="DA855" s="20"/>
      <c r="DB855" s="20"/>
      <c r="DC855" s="20"/>
      <c r="DD855" s="20"/>
      <c r="DE855" s="20"/>
      <c r="DF855" s="20"/>
      <c r="DG855" s="20"/>
      <c r="DH855" s="20"/>
      <c r="DI855" s="20"/>
      <c r="DJ855" s="20"/>
      <c r="DK855" s="20">
        <v>517.67999999999995</v>
      </c>
      <c r="DL855" s="20"/>
      <c r="DM855" s="20">
        <v>4716</v>
      </c>
      <c r="DN855" s="20"/>
      <c r="DO855" s="20"/>
      <c r="DP855" s="20"/>
      <c r="DQ855" s="20"/>
      <c r="DR855" s="20"/>
      <c r="DS855" s="20"/>
      <c r="DT855" s="20"/>
      <c r="DU855" s="20"/>
      <c r="DV855" s="20"/>
      <c r="DW855" s="20"/>
      <c r="DX855" s="20"/>
      <c r="DY855" s="20"/>
      <c r="DZ855" s="20"/>
      <c r="EA855" s="20"/>
      <c r="EB855" s="20"/>
      <c r="EC855" s="20"/>
      <c r="ED855" s="20"/>
      <c r="EE855" s="20"/>
      <c r="EF855" s="20"/>
      <c r="EG855" s="20"/>
      <c r="EH855" s="20"/>
      <c r="EI855" s="20"/>
      <c r="EJ855" s="20"/>
      <c r="EK855" s="20"/>
      <c r="EL855" s="20"/>
      <c r="EM855" s="20"/>
      <c r="EN855" s="20"/>
      <c r="EO855" s="20"/>
      <c r="EP855" s="20"/>
      <c r="EQ855" s="20"/>
      <c r="ER855" s="20"/>
      <c r="ES855" s="20"/>
      <c r="ET855" s="20"/>
      <c r="EU855" s="20"/>
      <c r="EV855" s="20"/>
      <c r="EW855" s="20"/>
      <c r="EX855" s="20"/>
      <c r="EY855" s="20"/>
      <c r="EZ855" s="20"/>
      <c r="FA855" s="20"/>
      <c r="FB855" s="20"/>
      <c r="FC855" s="20"/>
      <c r="FD855" s="20"/>
      <c r="FE855" s="20"/>
      <c r="FF855" s="20"/>
      <c r="FG855" s="20"/>
      <c r="FH855" s="20"/>
      <c r="FI855" s="20"/>
      <c r="FJ855" s="20"/>
      <c r="FK855" s="20"/>
      <c r="FL855" s="20"/>
      <c r="FM855" s="20"/>
      <c r="FN855" s="20"/>
      <c r="FO855" s="20"/>
      <c r="FP855" s="20"/>
      <c r="FQ855" s="20"/>
      <c r="FR855" s="20"/>
      <c r="FS855" s="20"/>
      <c r="FT855" s="20"/>
      <c r="FU855" s="20"/>
      <c r="FV855" s="20"/>
      <c r="FW855" s="20"/>
      <c r="FX855" s="20"/>
      <c r="FY855" s="20"/>
      <c r="FZ855" s="20"/>
      <c r="GA855" s="20"/>
      <c r="GB855" s="20"/>
      <c r="GC855" s="20"/>
      <c r="GD855" s="20"/>
      <c r="GE855" s="20"/>
      <c r="GF855" s="20"/>
      <c r="GG855" s="20"/>
      <c r="GH855" s="20"/>
      <c r="GI855" s="20"/>
      <c r="GJ855" s="20">
        <v>517.67999999999995</v>
      </c>
      <c r="GK855" s="20"/>
      <c r="GL855" s="20"/>
      <c r="GM855" s="20"/>
      <c r="GN855" s="20">
        <v>517.67999999999995</v>
      </c>
      <c r="GO855" s="20"/>
      <c r="GP855" s="20">
        <v>517.67999999999995</v>
      </c>
      <c r="GQ855" s="20">
        <v>517.67999999999995</v>
      </c>
      <c r="GR855" s="20"/>
      <c r="GS855" s="20">
        <v>517.67999999999995</v>
      </c>
      <c r="GT855" s="20"/>
      <c r="GU855" s="20"/>
      <c r="GV855" s="20"/>
      <c r="GW855" s="20">
        <v>0</v>
      </c>
      <c r="GX855" s="20">
        <v>0</v>
      </c>
      <c r="GY855" s="20"/>
      <c r="GZ855" s="20"/>
      <c r="HA855" s="20"/>
      <c r="HB855" s="20">
        <v>517.67999999999995</v>
      </c>
      <c r="HC855" s="20"/>
      <c r="HD855" s="20"/>
      <c r="HE855" s="20"/>
      <c r="HF855" s="20">
        <v>517.67999999999995</v>
      </c>
      <c r="HG855" s="20"/>
      <c r="HH855" s="20"/>
      <c r="HI855" s="20"/>
      <c r="HJ855" s="20"/>
      <c r="HK855" s="20"/>
      <c r="HL855" s="20">
        <v>517.67999999999995</v>
      </c>
      <c r="HM855" s="20"/>
      <c r="HN855" s="20">
        <v>517.67999999999995</v>
      </c>
      <c r="HO855" s="20"/>
      <c r="HP855" s="20"/>
      <c r="HQ855" s="20"/>
      <c r="HR855" s="20"/>
      <c r="HS855" s="20"/>
      <c r="HT855" s="20"/>
      <c r="HU855" s="20"/>
      <c r="HV855" s="20"/>
      <c r="HW855" s="20"/>
      <c r="HX855" s="20"/>
      <c r="HY855" s="20"/>
      <c r="HZ855" s="20"/>
      <c r="IA855" s="20"/>
      <c r="IB855" s="20"/>
      <c r="IC855" s="20"/>
      <c r="ID855" s="20"/>
      <c r="IE855" s="20"/>
      <c r="IF855" s="20"/>
      <c r="IG855" s="20"/>
      <c r="IH855" s="20"/>
      <c r="II855" s="20"/>
      <c r="IJ855" s="20"/>
      <c r="IK855" s="20"/>
      <c r="IL855" s="20"/>
      <c r="IM855" s="20"/>
      <c r="IN855" s="20"/>
      <c r="IO855" s="20"/>
      <c r="IP855" s="20"/>
      <c r="IQ855" s="20"/>
      <c r="IR855" s="20"/>
      <c r="IS855" s="20"/>
      <c r="IT855" s="20"/>
      <c r="IU855" s="20"/>
    </row>
    <row r="856" spans="1:255" x14ac:dyDescent="0.2">
      <c r="A856" s="79"/>
      <c r="B856" s="80"/>
      <c r="C856" s="80" t="s">
        <v>613</v>
      </c>
      <c r="D856" s="81"/>
      <c r="E856" s="82">
        <v>121</v>
      </c>
      <c r="F856" s="83" t="s">
        <v>614</v>
      </c>
      <c r="G856" s="84"/>
      <c r="H856" s="85">
        <v>23.27</v>
      </c>
      <c r="I856" s="85">
        <v>418.83</v>
      </c>
      <c r="J856" s="87">
        <v>1.21</v>
      </c>
      <c r="K856" s="86">
        <v>13984</v>
      </c>
      <c r="O856" s="20"/>
      <c r="P856" s="20"/>
      <c r="Q856" s="20"/>
      <c r="R856" s="20"/>
      <c r="S856" s="20"/>
      <c r="T856" s="20">
        <v>418.83</v>
      </c>
      <c r="U856" s="20">
        <v>13984</v>
      </c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  <c r="AW856" s="20"/>
      <c r="AX856" s="20"/>
      <c r="AY856" s="20"/>
      <c r="AZ856" s="20"/>
      <c r="BA856" s="20"/>
      <c r="BB856" s="20"/>
      <c r="BC856" s="20"/>
      <c r="BD856" s="20"/>
      <c r="BE856" s="20"/>
      <c r="BF856" s="20"/>
      <c r="BG856" s="20"/>
      <c r="BH856" s="20"/>
      <c r="BI856" s="20"/>
      <c r="BJ856" s="20"/>
      <c r="BK856" s="20"/>
      <c r="BL856" s="20"/>
      <c r="BM856" s="20"/>
      <c r="BN856" s="20"/>
      <c r="BO856" s="20"/>
      <c r="BP856" s="20"/>
      <c r="BQ856" s="20"/>
      <c r="BR856" s="20"/>
      <c r="BS856" s="20"/>
      <c r="BT856" s="20"/>
      <c r="BU856" s="20"/>
      <c r="BV856" s="20"/>
      <c r="BW856" s="20"/>
      <c r="BX856" s="20"/>
      <c r="BY856" s="20"/>
      <c r="BZ856" s="20"/>
      <c r="CA856" s="20"/>
      <c r="CB856" s="20"/>
      <c r="CC856" s="20"/>
      <c r="CD856" s="20"/>
      <c r="CE856" s="20"/>
      <c r="CF856" s="20"/>
      <c r="CG856" s="20"/>
      <c r="CH856" s="20"/>
      <c r="CI856" s="20"/>
      <c r="CJ856" s="20"/>
      <c r="CK856" s="20"/>
      <c r="CL856" s="20"/>
      <c r="CM856" s="20"/>
      <c r="CN856" s="20"/>
      <c r="CO856" s="20"/>
      <c r="CP856" s="20"/>
      <c r="CQ856" s="20"/>
      <c r="CR856" s="20"/>
      <c r="CS856" s="20"/>
      <c r="CT856" s="20"/>
      <c r="CU856" s="20"/>
      <c r="CV856" s="20">
        <v>1</v>
      </c>
      <c r="CW856" s="20"/>
      <c r="CX856" s="20"/>
      <c r="CY856" s="20"/>
      <c r="CZ856" s="20"/>
      <c r="DA856" s="20"/>
      <c r="DB856" s="20"/>
      <c r="DC856" s="20"/>
      <c r="DD856" s="20"/>
      <c r="DE856" s="20"/>
      <c r="DF856" s="20"/>
      <c r="DG856" s="20"/>
      <c r="DH856" s="20"/>
      <c r="DI856" s="20"/>
      <c r="DJ856" s="20"/>
      <c r="DK856" s="20"/>
      <c r="DL856" s="20"/>
      <c r="DM856" s="20"/>
      <c r="DN856" s="20"/>
      <c r="DO856" s="20"/>
      <c r="DP856" s="20"/>
      <c r="DQ856" s="20">
        <v>418.83</v>
      </c>
      <c r="DR856" s="20"/>
      <c r="DS856" s="20">
        <v>13984</v>
      </c>
      <c r="DT856" s="20"/>
      <c r="DU856" s="20"/>
      <c r="DV856" s="20"/>
      <c r="DW856" s="20"/>
      <c r="DX856" s="20"/>
      <c r="DY856" s="20"/>
      <c r="DZ856" s="20"/>
      <c r="EA856" s="20"/>
      <c r="EB856" s="20"/>
      <c r="EC856" s="20"/>
      <c r="ED856" s="20"/>
      <c r="EE856" s="20"/>
      <c r="EF856" s="20"/>
      <c r="EG856" s="20"/>
      <c r="EH856" s="20"/>
      <c r="EI856" s="20"/>
      <c r="EJ856" s="20"/>
      <c r="EK856" s="20"/>
      <c r="EL856" s="20"/>
      <c r="EM856" s="20"/>
      <c r="EN856" s="20"/>
      <c r="EO856" s="20"/>
      <c r="EP856" s="20"/>
      <c r="EQ856" s="20"/>
      <c r="ER856" s="20"/>
      <c r="ES856" s="20"/>
      <c r="ET856" s="20"/>
      <c r="EU856" s="20"/>
      <c r="EV856" s="20"/>
      <c r="EW856" s="20"/>
      <c r="EX856" s="20"/>
      <c r="EY856" s="20"/>
      <c r="EZ856" s="20"/>
      <c r="FA856" s="20"/>
      <c r="FB856" s="20"/>
      <c r="FC856" s="20"/>
      <c r="FD856" s="20"/>
      <c r="FE856" s="20"/>
      <c r="FF856" s="20"/>
      <c r="FG856" s="20"/>
      <c r="FH856" s="20"/>
      <c r="FI856" s="20"/>
      <c r="FJ856" s="20"/>
      <c r="FK856" s="20"/>
      <c r="FL856" s="20"/>
      <c r="FM856" s="20"/>
      <c r="FN856" s="20"/>
      <c r="FO856" s="20"/>
      <c r="FP856" s="20"/>
      <c r="FQ856" s="20"/>
      <c r="FR856" s="20"/>
      <c r="FS856" s="20"/>
      <c r="FT856" s="20"/>
      <c r="FU856" s="20"/>
      <c r="FV856" s="20"/>
      <c r="FW856" s="20"/>
      <c r="FX856" s="20"/>
      <c r="FY856" s="20"/>
      <c r="FZ856" s="20"/>
      <c r="GA856" s="20"/>
      <c r="GB856" s="20"/>
      <c r="GC856" s="20"/>
      <c r="GD856" s="20"/>
      <c r="GE856" s="20"/>
      <c r="GF856" s="20"/>
      <c r="GG856" s="20"/>
      <c r="GH856" s="20"/>
      <c r="GI856" s="20"/>
      <c r="GJ856" s="20"/>
      <c r="GK856" s="20"/>
      <c r="GL856" s="20"/>
      <c r="GM856" s="20"/>
      <c r="GN856" s="20"/>
      <c r="GO856" s="20"/>
      <c r="GP856" s="20"/>
      <c r="GQ856" s="20"/>
      <c r="GR856" s="20"/>
      <c r="GS856" s="20"/>
      <c r="GT856" s="20"/>
      <c r="GU856" s="20"/>
      <c r="GV856" s="20"/>
      <c r="GW856" s="20"/>
      <c r="GX856" s="20"/>
      <c r="GY856" s="20">
        <v>418.83</v>
      </c>
      <c r="GZ856" s="20"/>
      <c r="HA856" s="20"/>
      <c r="HB856" s="20">
        <v>418.83</v>
      </c>
      <c r="HC856" s="20"/>
      <c r="HD856" s="20"/>
      <c r="HE856" s="20"/>
      <c r="HF856" s="20">
        <v>418.83</v>
      </c>
      <c r="HG856" s="20"/>
      <c r="HH856" s="20"/>
      <c r="HI856" s="20"/>
      <c r="HJ856" s="20"/>
      <c r="HK856" s="20"/>
      <c r="HL856" s="20">
        <v>418.83</v>
      </c>
      <c r="HM856" s="20"/>
      <c r="HN856" s="20">
        <v>418.83</v>
      </c>
      <c r="HO856" s="20"/>
      <c r="HP856" s="20"/>
      <c r="HQ856" s="20"/>
      <c r="HR856" s="20"/>
      <c r="HS856" s="20"/>
      <c r="HT856" s="20"/>
      <c r="HU856" s="20"/>
      <c r="HV856" s="20"/>
      <c r="HW856" s="20"/>
      <c r="HX856" s="20"/>
      <c r="HY856" s="20"/>
      <c r="HZ856" s="20"/>
      <c r="IA856" s="20"/>
      <c r="IB856" s="20"/>
      <c r="IC856" s="20"/>
      <c r="ID856" s="20"/>
      <c r="IE856" s="20"/>
      <c r="IF856" s="20"/>
      <c r="IG856" s="20"/>
      <c r="IH856" s="20"/>
      <c r="II856" s="20"/>
      <c r="IJ856" s="20"/>
      <c r="IK856" s="20"/>
      <c r="IL856" s="20"/>
      <c r="IM856" s="20"/>
      <c r="IN856" s="20"/>
      <c r="IO856" s="20"/>
      <c r="IP856" s="20"/>
      <c r="IQ856" s="20"/>
      <c r="IR856" s="20"/>
      <c r="IS856" s="20"/>
      <c r="IT856" s="20"/>
      <c r="IU856" s="20"/>
    </row>
    <row r="857" spans="1:255" x14ac:dyDescent="0.2">
      <c r="A857" s="79"/>
      <c r="B857" s="80"/>
      <c r="C857" s="80" t="s">
        <v>615</v>
      </c>
      <c r="D857" s="81"/>
      <c r="E857" s="82">
        <v>72</v>
      </c>
      <c r="F857" s="83" t="s">
        <v>614</v>
      </c>
      <c r="G857" s="84"/>
      <c r="H857" s="85">
        <v>13.85</v>
      </c>
      <c r="I857" s="85">
        <v>249.22</v>
      </c>
      <c r="J857" s="87">
        <v>0.72</v>
      </c>
      <c r="K857" s="86">
        <v>8321</v>
      </c>
      <c r="O857" s="20"/>
      <c r="P857" s="20"/>
      <c r="Q857" s="20"/>
      <c r="R857" s="20"/>
      <c r="S857" s="20"/>
      <c r="T857" s="20">
        <v>249.22</v>
      </c>
      <c r="U857" s="20">
        <v>8321</v>
      </c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  <c r="AW857" s="20"/>
      <c r="AX857" s="20"/>
      <c r="AY857" s="20"/>
      <c r="AZ857" s="20"/>
      <c r="BA857" s="20"/>
      <c r="BB857" s="20"/>
      <c r="BC857" s="20"/>
      <c r="BD857" s="20"/>
      <c r="BE857" s="20"/>
      <c r="BF857" s="20"/>
      <c r="BG857" s="20"/>
      <c r="BH857" s="20"/>
      <c r="BI857" s="20"/>
      <c r="BJ857" s="20"/>
      <c r="BK857" s="20"/>
      <c r="BL857" s="20"/>
      <c r="BM857" s="20"/>
      <c r="BN857" s="20"/>
      <c r="BO857" s="20"/>
      <c r="BP857" s="20"/>
      <c r="BQ857" s="20"/>
      <c r="BR857" s="20"/>
      <c r="BS857" s="20"/>
      <c r="BT857" s="20"/>
      <c r="BU857" s="20"/>
      <c r="BV857" s="20"/>
      <c r="BW857" s="20"/>
      <c r="BX857" s="20"/>
      <c r="BY857" s="20"/>
      <c r="BZ857" s="20"/>
      <c r="CA857" s="20"/>
      <c r="CB857" s="20"/>
      <c r="CC857" s="20"/>
      <c r="CD857" s="20"/>
      <c r="CE857" s="20"/>
      <c r="CF857" s="20"/>
      <c r="CG857" s="20"/>
      <c r="CH857" s="20"/>
      <c r="CI857" s="20"/>
      <c r="CJ857" s="20"/>
      <c r="CK857" s="20"/>
      <c r="CL857" s="20"/>
      <c r="CM857" s="20"/>
      <c r="CN857" s="20"/>
      <c r="CO857" s="20"/>
      <c r="CP857" s="20"/>
      <c r="CQ857" s="20"/>
      <c r="CR857" s="20"/>
      <c r="CS857" s="20"/>
      <c r="CT857" s="20"/>
      <c r="CU857" s="20"/>
      <c r="CV857" s="20">
        <v>1</v>
      </c>
      <c r="CW857" s="20"/>
      <c r="CX857" s="20"/>
      <c r="CY857" s="20"/>
      <c r="CZ857" s="20"/>
      <c r="DA857" s="20"/>
      <c r="DB857" s="20"/>
      <c r="DC857" s="20"/>
      <c r="DD857" s="20"/>
      <c r="DE857" s="20"/>
      <c r="DF857" s="20"/>
      <c r="DG857" s="20"/>
      <c r="DH857" s="20"/>
      <c r="DI857" s="20"/>
      <c r="DJ857" s="20"/>
      <c r="DK857" s="20"/>
      <c r="DL857" s="20"/>
      <c r="DM857" s="20"/>
      <c r="DN857" s="20"/>
      <c r="DO857" s="20"/>
      <c r="DP857" s="20"/>
      <c r="DQ857" s="20">
        <v>249.22</v>
      </c>
      <c r="DR857" s="20"/>
      <c r="DS857" s="20">
        <v>8321</v>
      </c>
      <c r="DT857" s="20"/>
      <c r="DU857" s="20"/>
      <c r="DV857" s="20"/>
      <c r="DW857" s="20"/>
      <c r="DX857" s="20"/>
      <c r="DY857" s="20"/>
      <c r="DZ857" s="20"/>
      <c r="EA857" s="20"/>
      <c r="EB857" s="20"/>
      <c r="EC857" s="20"/>
      <c r="ED857" s="20"/>
      <c r="EE857" s="20"/>
      <c r="EF857" s="20"/>
      <c r="EG857" s="20"/>
      <c r="EH857" s="20"/>
      <c r="EI857" s="20"/>
      <c r="EJ857" s="20"/>
      <c r="EK857" s="20"/>
      <c r="EL857" s="20"/>
      <c r="EM857" s="20"/>
      <c r="EN857" s="20"/>
      <c r="EO857" s="20"/>
      <c r="EP857" s="20"/>
      <c r="EQ857" s="20"/>
      <c r="ER857" s="20"/>
      <c r="ES857" s="20"/>
      <c r="ET857" s="20"/>
      <c r="EU857" s="20"/>
      <c r="EV857" s="20"/>
      <c r="EW857" s="20"/>
      <c r="EX857" s="20"/>
      <c r="EY857" s="20"/>
      <c r="EZ857" s="20"/>
      <c r="FA857" s="20"/>
      <c r="FB857" s="20"/>
      <c r="FC857" s="20"/>
      <c r="FD857" s="20"/>
      <c r="FE857" s="20"/>
      <c r="FF857" s="20"/>
      <c r="FG857" s="20"/>
      <c r="FH857" s="20"/>
      <c r="FI857" s="20"/>
      <c r="FJ857" s="20"/>
      <c r="FK857" s="20"/>
      <c r="FL857" s="20"/>
      <c r="FM857" s="20"/>
      <c r="FN857" s="20"/>
      <c r="FO857" s="20"/>
      <c r="FP857" s="20"/>
      <c r="FQ857" s="20"/>
      <c r="FR857" s="20"/>
      <c r="FS857" s="20"/>
      <c r="FT857" s="20"/>
      <c r="FU857" s="20"/>
      <c r="FV857" s="20"/>
      <c r="FW857" s="20"/>
      <c r="FX857" s="20"/>
      <c r="FY857" s="20"/>
      <c r="FZ857" s="20"/>
      <c r="GA857" s="20"/>
      <c r="GB857" s="20"/>
      <c r="GC857" s="20"/>
      <c r="GD857" s="20"/>
      <c r="GE857" s="20"/>
      <c r="GF857" s="20"/>
      <c r="GG857" s="20"/>
      <c r="GH857" s="20"/>
      <c r="GI857" s="20"/>
      <c r="GJ857" s="20"/>
      <c r="GK857" s="20"/>
      <c r="GL857" s="20"/>
      <c r="GM857" s="20"/>
      <c r="GN857" s="20"/>
      <c r="GO857" s="20"/>
      <c r="GP857" s="20"/>
      <c r="GQ857" s="20"/>
      <c r="GR857" s="20"/>
      <c r="GS857" s="20"/>
      <c r="GT857" s="20"/>
      <c r="GU857" s="20"/>
      <c r="GV857" s="20"/>
      <c r="GW857" s="20"/>
      <c r="GX857" s="20"/>
      <c r="GY857" s="20"/>
      <c r="GZ857" s="20">
        <v>249.22</v>
      </c>
      <c r="HA857" s="20"/>
      <c r="HB857" s="20">
        <v>249.22</v>
      </c>
      <c r="HC857" s="20"/>
      <c r="HD857" s="20"/>
      <c r="HE857" s="20"/>
      <c r="HF857" s="20">
        <v>249.22</v>
      </c>
      <c r="HG857" s="20"/>
      <c r="HH857" s="20"/>
      <c r="HI857" s="20"/>
      <c r="HJ857" s="20"/>
      <c r="HK857" s="20"/>
      <c r="HL857" s="20">
        <v>249.22</v>
      </c>
      <c r="HM857" s="20"/>
      <c r="HN857" s="20">
        <v>249.22</v>
      </c>
      <c r="HO857" s="20"/>
      <c r="HP857" s="20"/>
      <c r="HQ857" s="20"/>
      <c r="HR857" s="20"/>
      <c r="HS857" s="20"/>
      <c r="HT857" s="20"/>
      <c r="HU857" s="20"/>
      <c r="HV857" s="20"/>
      <c r="HW857" s="20"/>
      <c r="HX857" s="20"/>
      <c r="HY857" s="20"/>
      <c r="HZ857" s="20"/>
      <c r="IA857" s="20"/>
      <c r="IB857" s="20"/>
      <c r="IC857" s="20"/>
      <c r="ID857" s="20"/>
      <c r="IE857" s="20"/>
      <c r="IF857" s="20"/>
      <c r="IG857" s="20"/>
      <c r="IH857" s="20"/>
      <c r="II857" s="20"/>
      <c r="IJ857" s="20"/>
      <c r="IK857" s="20"/>
      <c r="IL857" s="20"/>
      <c r="IM857" s="20"/>
      <c r="IN857" s="20"/>
      <c r="IO857" s="20"/>
      <c r="IP857" s="20"/>
      <c r="IQ857" s="20"/>
      <c r="IR857" s="20"/>
      <c r="IS857" s="20"/>
      <c r="IT857" s="20"/>
      <c r="IU857" s="20"/>
    </row>
    <row r="858" spans="1:255" x14ac:dyDescent="0.2">
      <c r="A858" s="71"/>
      <c r="B858" s="72"/>
      <c r="C858" s="72" t="s">
        <v>616</v>
      </c>
      <c r="D858" s="73" t="s">
        <v>617</v>
      </c>
      <c r="E858" s="74">
        <v>2</v>
      </c>
      <c r="F858" s="75"/>
      <c r="G858" s="76" t="s">
        <v>78</v>
      </c>
      <c r="H858" s="75">
        <v>2.1</v>
      </c>
      <c r="I858" s="88">
        <v>37.799999999999997</v>
      </c>
      <c r="J858" s="77"/>
      <c r="K858" s="78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  <c r="AW858" s="20"/>
      <c r="AX858" s="20"/>
      <c r="AY858" s="20"/>
      <c r="AZ858" s="20"/>
      <c r="BA858" s="20"/>
      <c r="BB858" s="20"/>
      <c r="BC858" s="20"/>
      <c r="BD858" s="20"/>
      <c r="BE858" s="20"/>
      <c r="BF858" s="20"/>
      <c r="BG858" s="20"/>
      <c r="BH858" s="20"/>
      <c r="BI858" s="20"/>
      <c r="BJ858" s="20"/>
      <c r="BK858" s="20"/>
      <c r="BL858" s="20"/>
      <c r="BM858" s="20"/>
      <c r="BN858" s="20"/>
      <c r="BO858" s="20"/>
      <c r="BP858" s="20"/>
      <c r="BQ858" s="20"/>
      <c r="BR858" s="20"/>
      <c r="BS858" s="20"/>
      <c r="BT858" s="20"/>
      <c r="BU858" s="20"/>
      <c r="BV858" s="20"/>
      <c r="BW858" s="20"/>
      <c r="BX858" s="20"/>
      <c r="BY858" s="20"/>
      <c r="BZ858" s="20"/>
      <c r="CA858" s="20"/>
      <c r="CB858" s="20"/>
      <c r="CC858" s="20"/>
      <c r="CD858" s="20"/>
      <c r="CE858" s="20"/>
      <c r="CF858" s="20"/>
      <c r="CG858" s="20"/>
      <c r="CH858" s="20"/>
      <c r="CI858" s="20"/>
      <c r="CJ858" s="20"/>
      <c r="CK858" s="20"/>
      <c r="CL858" s="20"/>
      <c r="CM858" s="20"/>
      <c r="CN858" s="20"/>
      <c r="CO858" s="20"/>
      <c r="CP858" s="20"/>
      <c r="CQ858" s="20"/>
      <c r="CR858" s="20"/>
      <c r="CS858" s="20"/>
      <c r="CT858" s="20"/>
      <c r="CU858" s="20"/>
      <c r="CV858" s="20"/>
      <c r="CW858" s="20"/>
      <c r="CX858" s="20"/>
      <c r="CY858" s="20"/>
      <c r="CZ858" s="20"/>
      <c r="DA858" s="20"/>
      <c r="DB858" s="20"/>
      <c r="DC858" s="20"/>
      <c r="DD858" s="20"/>
      <c r="DE858" s="20"/>
      <c r="DF858" s="20"/>
      <c r="DG858" s="20"/>
      <c r="DH858" s="20"/>
      <c r="DI858" s="20"/>
      <c r="DJ858" s="20"/>
      <c r="DK858" s="20"/>
      <c r="DL858" s="20"/>
      <c r="DM858" s="20"/>
      <c r="DN858" s="20"/>
      <c r="DO858" s="20"/>
      <c r="DP858" s="20"/>
      <c r="DQ858" s="20"/>
      <c r="DR858" s="20"/>
      <c r="DS858" s="20"/>
      <c r="DT858" s="20"/>
      <c r="DU858" s="20"/>
      <c r="DV858" s="20"/>
      <c r="DW858" s="20"/>
      <c r="DX858" s="20"/>
      <c r="DY858" s="20"/>
      <c r="DZ858" s="20"/>
      <c r="EA858" s="20"/>
      <c r="EB858" s="20"/>
      <c r="EC858" s="20"/>
      <c r="ED858" s="20"/>
      <c r="EE858" s="20"/>
      <c r="EF858" s="20"/>
      <c r="EG858" s="20"/>
      <c r="EH858" s="20"/>
      <c r="EI858" s="20"/>
      <c r="EJ858" s="20"/>
      <c r="EK858" s="20"/>
      <c r="EL858" s="20"/>
      <c r="EM858" s="20"/>
      <c r="EN858" s="20"/>
      <c r="EO858" s="20"/>
      <c r="EP858" s="20"/>
      <c r="EQ858" s="20"/>
      <c r="ER858" s="20"/>
      <c r="ES858" s="20"/>
      <c r="ET858" s="20"/>
      <c r="EU858" s="20"/>
      <c r="EV858" s="20"/>
      <c r="EW858" s="20"/>
      <c r="EX858" s="20"/>
      <c r="EY858" s="20"/>
      <c r="EZ858" s="20"/>
      <c r="FA858" s="20"/>
      <c r="FB858" s="20"/>
      <c r="FC858" s="20"/>
      <c r="FD858" s="20"/>
      <c r="FE858" s="20"/>
      <c r="FF858" s="20"/>
      <c r="FG858" s="20"/>
      <c r="FH858" s="20"/>
      <c r="FI858" s="20"/>
      <c r="FJ858" s="20"/>
      <c r="FK858" s="20"/>
      <c r="FL858" s="20"/>
      <c r="FM858" s="20"/>
      <c r="FN858" s="20"/>
      <c r="FO858" s="20"/>
      <c r="FP858" s="20"/>
      <c r="FQ858" s="20"/>
      <c r="FR858" s="20"/>
      <c r="FS858" s="20"/>
      <c r="FT858" s="20"/>
      <c r="FU858" s="20"/>
      <c r="FV858" s="20"/>
      <c r="FW858" s="20"/>
      <c r="FX858" s="20"/>
      <c r="FY858" s="20"/>
      <c r="FZ858" s="20"/>
      <c r="GA858" s="20"/>
      <c r="GB858" s="20"/>
      <c r="GC858" s="20"/>
      <c r="GD858" s="20"/>
      <c r="GE858" s="20"/>
      <c r="GF858" s="20"/>
      <c r="GG858" s="20"/>
      <c r="GH858" s="20"/>
      <c r="GI858" s="20"/>
      <c r="GJ858" s="20"/>
      <c r="GK858" s="20"/>
      <c r="GL858" s="20"/>
      <c r="GM858" s="20"/>
      <c r="GN858" s="20"/>
      <c r="GO858" s="20"/>
      <c r="GP858" s="20"/>
      <c r="GQ858" s="20"/>
      <c r="GR858" s="20"/>
      <c r="GS858" s="20"/>
      <c r="GT858" s="20"/>
      <c r="GU858" s="20"/>
      <c r="GV858" s="20"/>
      <c r="GW858" s="20"/>
      <c r="GX858" s="20"/>
      <c r="GY858" s="20"/>
      <c r="GZ858" s="20"/>
      <c r="HA858" s="20"/>
      <c r="HB858" s="20"/>
      <c r="HC858" s="20"/>
      <c r="HD858" s="20"/>
      <c r="HE858" s="20"/>
      <c r="HF858" s="20"/>
      <c r="HG858" s="20"/>
      <c r="HH858" s="20"/>
      <c r="HI858" s="20"/>
      <c r="HJ858" s="20"/>
      <c r="HK858" s="20"/>
      <c r="HL858" s="20"/>
      <c r="HM858" s="20"/>
      <c r="HN858" s="20"/>
      <c r="HO858" s="20"/>
      <c r="HP858" s="20"/>
      <c r="HQ858" s="20"/>
      <c r="HR858" s="20"/>
      <c r="HS858" s="20"/>
      <c r="HT858" s="20"/>
      <c r="HU858" s="20"/>
      <c r="HV858" s="20"/>
      <c r="HW858" s="20"/>
      <c r="HX858" s="20"/>
      <c r="HY858" s="20"/>
      <c r="HZ858" s="20"/>
      <c r="IA858" s="20"/>
      <c r="IB858" s="20"/>
      <c r="IC858" s="20"/>
      <c r="ID858" s="20"/>
      <c r="IE858" s="20"/>
      <c r="IF858" s="20"/>
      <c r="IG858" s="20"/>
      <c r="IH858" s="20"/>
      <c r="II858" s="20"/>
      <c r="IJ858" s="20"/>
      <c r="IK858" s="20"/>
      <c r="IL858" s="20"/>
      <c r="IM858" s="20"/>
      <c r="IN858" s="20"/>
      <c r="IO858" s="20"/>
      <c r="IP858" s="20"/>
      <c r="IQ858" s="20"/>
      <c r="IR858" s="20"/>
      <c r="IS858" s="20"/>
      <c r="IT858" s="20"/>
      <c r="IU858" s="20"/>
    </row>
    <row r="859" spans="1:255" ht="36" x14ac:dyDescent="0.2">
      <c r="A859" s="104" t="s">
        <v>354</v>
      </c>
      <c r="B859" s="105" t="s">
        <v>35</v>
      </c>
      <c r="C859" s="106" t="s">
        <v>754</v>
      </c>
      <c r="D859" s="107" t="s">
        <v>23</v>
      </c>
      <c r="E859" s="108">
        <v>18</v>
      </c>
      <c r="F859" s="109">
        <v>17169.73</v>
      </c>
      <c r="G859" s="65"/>
      <c r="H859" s="109">
        <v>17169.73</v>
      </c>
      <c r="I859" s="110">
        <v>50416.800000000003</v>
      </c>
      <c r="J859" s="66">
        <v>6.13</v>
      </c>
      <c r="K859" s="111">
        <v>309055</v>
      </c>
      <c r="L859" s="20"/>
      <c r="M859" s="20"/>
      <c r="N859" s="20"/>
      <c r="O859" s="20"/>
      <c r="P859" s="20"/>
      <c r="Q859" s="20"/>
      <c r="R859" s="20"/>
      <c r="S859" s="20"/>
      <c r="T859" s="20">
        <v>50416.800000000003</v>
      </c>
      <c r="U859" s="20">
        <v>309055</v>
      </c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  <c r="AY859" s="20"/>
      <c r="AZ859" s="20"/>
      <c r="BA859" s="20"/>
      <c r="BB859" s="20"/>
      <c r="BC859" s="20"/>
      <c r="BD859" s="20"/>
      <c r="BE859" s="20"/>
      <c r="BF859" s="20"/>
      <c r="BG859" s="20"/>
      <c r="BH859" s="20"/>
      <c r="BI859" s="20"/>
      <c r="BJ859" s="20"/>
      <c r="BK859" s="20"/>
      <c r="BL859" s="20"/>
      <c r="BM859" s="20"/>
      <c r="BN859" s="20"/>
      <c r="BO859" s="20"/>
      <c r="BP859" s="20"/>
      <c r="BQ859" s="20"/>
      <c r="BR859" s="20"/>
      <c r="BS859" s="20"/>
      <c r="BT859" s="20"/>
      <c r="BU859" s="20"/>
      <c r="BV859" s="20"/>
      <c r="BW859" s="20"/>
      <c r="BX859" s="20"/>
      <c r="BY859" s="20"/>
      <c r="BZ859" s="20"/>
      <c r="CA859" s="20"/>
      <c r="CB859" s="20"/>
      <c r="CC859" s="20"/>
      <c r="CD859" s="20"/>
      <c r="CE859" s="20"/>
      <c r="CF859" s="20"/>
      <c r="CG859" s="20"/>
      <c r="CH859" s="20"/>
      <c r="CI859" s="20"/>
      <c r="CJ859" s="20"/>
      <c r="CK859" s="20"/>
      <c r="CL859" s="20"/>
      <c r="CM859" s="20"/>
      <c r="CN859" s="20"/>
      <c r="CO859" s="20"/>
      <c r="CP859" s="20"/>
      <c r="CQ859" s="20"/>
      <c r="CR859" s="20"/>
      <c r="CS859" s="20"/>
      <c r="CT859" s="20"/>
      <c r="CU859" s="20"/>
      <c r="CV859" s="20">
        <v>3</v>
      </c>
      <c r="CW859" s="20"/>
      <c r="CX859" s="20"/>
      <c r="CY859" s="20"/>
      <c r="CZ859" s="20"/>
      <c r="DA859" s="20"/>
      <c r="DB859" s="20"/>
      <c r="DC859" s="20"/>
      <c r="DD859" s="20"/>
      <c r="DE859" s="20"/>
      <c r="DF859" s="20">
        <v>309055</v>
      </c>
      <c r="DG859" s="20"/>
      <c r="DH859" s="20"/>
      <c r="DI859" s="20"/>
      <c r="DJ859" s="20"/>
      <c r="DK859" s="20"/>
      <c r="DL859" s="20"/>
      <c r="DM859" s="20"/>
      <c r="DN859" s="20">
        <v>50416.800000000003</v>
      </c>
      <c r="DO859" s="20"/>
      <c r="DP859" s="20">
        <v>309055</v>
      </c>
      <c r="DQ859" s="20"/>
      <c r="DR859" s="20"/>
      <c r="DS859" s="20"/>
      <c r="DT859" s="20"/>
      <c r="DU859" s="20"/>
      <c r="DV859" s="20"/>
      <c r="DW859" s="20"/>
      <c r="DX859" s="20"/>
      <c r="DY859" s="20"/>
      <c r="DZ859" s="20"/>
      <c r="EA859" s="20"/>
      <c r="EB859" s="20"/>
      <c r="EC859" s="20"/>
      <c r="ED859" s="20"/>
      <c r="EE859" s="20"/>
      <c r="EF859" s="20"/>
      <c r="EG859" s="20"/>
      <c r="EH859" s="20"/>
      <c r="EI859" s="20"/>
      <c r="EJ859" s="20"/>
      <c r="EK859" s="20"/>
      <c r="EL859" s="20"/>
      <c r="EM859" s="20"/>
      <c r="EN859" s="20"/>
      <c r="EO859" s="20"/>
      <c r="EP859" s="20"/>
      <c r="EQ859" s="20"/>
      <c r="ER859" s="20"/>
      <c r="ES859" s="20"/>
      <c r="ET859" s="20"/>
      <c r="EU859" s="20"/>
      <c r="EV859" s="20"/>
      <c r="EW859" s="20"/>
      <c r="EX859" s="20"/>
      <c r="EY859" s="20"/>
      <c r="EZ859" s="20"/>
      <c r="FA859" s="20"/>
      <c r="FB859" s="20"/>
      <c r="FC859" s="20"/>
      <c r="FD859" s="20"/>
      <c r="FE859" s="20"/>
      <c r="FF859" s="20"/>
      <c r="FG859" s="20"/>
      <c r="FH859" s="20"/>
      <c r="FI859" s="20"/>
      <c r="FJ859" s="20"/>
      <c r="FK859" s="20"/>
      <c r="FL859" s="20"/>
      <c r="FM859" s="20"/>
      <c r="FN859" s="20"/>
      <c r="FO859" s="20"/>
      <c r="FP859" s="20"/>
      <c r="FQ859" s="20"/>
      <c r="FR859" s="20"/>
      <c r="FS859" s="20"/>
      <c r="FT859" s="20"/>
      <c r="FU859" s="20"/>
      <c r="FV859" s="20"/>
      <c r="FW859" s="20"/>
      <c r="FX859" s="20"/>
      <c r="FY859" s="20"/>
      <c r="FZ859" s="20"/>
      <c r="GA859" s="20"/>
      <c r="GB859" s="20"/>
      <c r="GC859" s="20"/>
      <c r="GD859" s="20"/>
      <c r="GE859" s="20"/>
      <c r="GF859" s="20"/>
      <c r="GG859" s="20"/>
      <c r="GH859" s="20"/>
      <c r="GI859" s="20"/>
      <c r="GJ859" s="20"/>
      <c r="GK859" s="20"/>
      <c r="GL859" s="20"/>
      <c r="GM859" s="20"/>
      <c r="GN859" s="20">
        <v>50416.800000000003</v>
      </c>
      <c r="GO859" s="20"/>
      <c r="GP859" s="20">
        <v>50416.800000000003</v>
      </c>
      <c r="GQ859" s="20"/>
      <c r="GR859" s="20"/>
      <c r="GS859" s="20"/>
      <c r="GT859" s="20">
        <v>50416.800000000003</v>
      </c>
      <c r="GU859" s="20"/>
      <c r="GV859" s="20">
        <v>50416.800000000003</v>
      </c>
      <c r="GW859" s="20"/>
      <c r="GX859" s="20"/>
      <c r="GY859" s="20"/>
      <c r="GZ859" s="20"/>
      <c r="HA859" s="20"/>
      <c r="HB859" s="20"/>
      <c r="HC859" s="20"/>
      <c r="HD859" s="20">
        <v>50416.800000000003</v>
      </c>
      <c r="HE859" s="20"/>
      <c r="HF859" s="20"/>
      <c r="HG859" s="20"/>
      <c r="HH859" s="20"/>
      <c r="HI859" s="20"/>
      <c r="HJ859" s="20"/>
      <c r="HK859" s="20"/>
      <c r="HL859" s="20"/>
      <c r="HM859" s="20"/>
      <c r="HN859" s="20"/>
      <c r="HO859" s="20"/>
      <c r="HP859" s="20"/>
      <c r="HQ859" s="20"/>
      <c r="HR859" s="20">
        <v>50416.800000000003</v>
      </c>
      <c r="HS859" s="20"/>
      <c r="HT859" s="20"/>
      <c r="HU859" s="20"/>
      <c r="HV859" s="20"/>
      <c r="HW859" s="20"/>
      <c r="HX859" s="20"/>
      <c r="HY859" s="20"/>
      <c r="HZ859" s="20">
        <v>50416.800000000003</v>
      </c>
      <c r="IA859" s="20"/>
      <c r="IB859" s="20"/>
      <c r="IC859" s="20"/>
      <c r="ID859" s="20"/>
      <c r="IE859" s="20"/>
      <c r="IF859" s="20"/>
      <c r="IG859" s="20"/>
      <c r="IH859" s="20"/>
      <c r="II859" s="20"/>
      <c r="IJ859" s="20"/>
      <c r="IK859" s="20"/>
      <c r="IL859" s="20"/>
      <c r="IM859" s="20"/>
      <c r="IN859" s="20"/>
      <c r="IO859" s="20"/>
      <c r="IP859" s="20"/>
      <c r="IQ859" s="20"/>
      <c r="IR859" s="20"/>
      <c r="IS859" s="20"/>
      <c r="IT859" s="20"/>
      <c r="IU859" s="20"/>
    </row>
    <row r="860" spans="1:255" x14ac:dyDescent="0.2">
      <c r="A860" s="89"/>
      <c r="B860" s="103" t="s">
        <v>619</v>
      </c>
      <c r="C860" s="103" t="s">
        <v>755</v>
      </c>
      <c r="D860" s="29"/>
      <c r="E860" s="29"/>
      <c r="F860" s="29"/>
      <c r="G860" s="29"/>
      <c r="H860" s="29"/>
      <c r="I860" s="29"/>
      <c r="J860" s="29"/>
      <c r="K860" s="90"/>
    </row>
    <row r="861" spans="1:255" ht="13.5" thickBot="1" x14ac:dyDescent="0.25">
      <c r="A861" s="114"/>
      <c r="B861" s="115"/>
      <c r="C861" s="115" t="s">
        <v>621</v>
      </c>
      <c r="D861" s="115"/>
      <c r="E861" s="115"/>
      <c r="F861" s="115"/>
      <c r="G861" s="115"/>
      <c r="H861" s="194">
        <v>50416.800000000003</v>
      </c>
      <c r="I861" s="195"/>
      <c r="J861" s="194">
        <v>309055</v>
      </c>
      <c r="K861" s="196"/>
      <c r="L861" s="102"/>
      <c r="M861" s="102"/>
      <c r="N861" s="102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  <c r="AW861" s="20"/>
      <c r="AX861" s="20"/>
      <c r="AY861" s="20"/>
      <c r="AZ861" s="20"/>
      <c r="BA861" s="20"/>
      <c r="BB861" s="20"/>
      <c r="BC861" s="20"/>
      <c r="BD861" s="20"/>
      <c r="BE861" s="20"/>
      <c r="BF861" s="20"/>
      <c r="BG861" s="20"/>
      <c r="BH861" s="20"/>
      <c r="BI861" s="20"/>
      <c r="BJ861" s="20"/>
      <c r="BK861" s="20"/>
      <c r="BL861" s="20"/>
      <c r="BM861" s="20"/>
      <c r="BN861" s="20"/>
      <c r="BO861" s="20"/>
      <c r="BP861" s="20"/>
      <c r="BQ861" s="20"/>
      <c r="BR861" s="20"/>
      <c r="BS861" s="20"/>
      <c r="BT861" s="20"/>
      <c r="BU861" s="20"/>
      <c r="BV861" s="20"/>
      <c r="BW861" s="20"/>
      <c r="BX861" s="20"/>
      <c r="BY861" s="20"/>
      <c r="BZ861" s="20"/>
      <c r="CA861" s="20"/>
      <c r="CB861" s="20"/>
      <c r="CC861" s="20"/>
      <c r="CD861" s="20"/>
      <c r="CE861" s="20"/>
      <c r="CF861" s="20"/>
      <c r="CG861" s="20"/>
      <c r="CH861" s="20"/>
      <c r="CI861" s="20"/>
      <c r="CJ861" s="20"/>
      <c r="CK861" s="20"/>
      <c r="CL861" s="20"/>
      <c r="CM861" s="20"/>
      <c r="CN861" s="20"/>
      <c r="CO861" s="20"/>
      <c r="CP861" s="20"/>
      <c r="CQ861" s="20"/>
      <c r="CR861" s="20"/>
      <c r="CS861" s="20"/>
      <c r="CT861" s="20"/>
      <c r="CU861" s="20"/>
      <c r="CV861" s="20"/>
      <c r="CW861" s="20"/>
      <c r="CX861" s="20"/>
      <c r="CY861" s="20"/>
      <c r="CZ861" s="20"/>
      <c r="DA861" s="20"/>
      <c r="DB861" s="20"/>
      <c r="DC861" s="20"/>
      <c r="DD861" s="20"/>
      <c r="DE861" s="20"/>
      <c r="DF861" s="20"/>
      <c r="DG861" s="20"/>
      <c r="DH861" s="20"/>
      <c r="DI861" s="20"/>
      <c r="DJ861" s="20"/>
      <c r="DK861" s="20"/>
      <c r="DL861" s="20"/>
      <c r="DM861" s="20"/>
      <c r="DN861" s="20"/>
      <c r="DO861" s="20"/>
      <c r="DP861" s="20"/>
      <c r="DQ861" s="20"/>
      <c r="DR861" s="20"/>
      <c r="DS861" s="20"/>
      <c r="DT861" s="20"/>
      <c r="DU861" s="20"/>
      <c r="DV861" s="20"/>
      <c r="DW861" s="20"/>
      <c r="DX861" s="20"/>
      <c r="DY861" s="20"/>
      <c r="DZ861" s="20"/>
      <c r="EA861" s="20"/>
      <c r="EB861" s="20"/>
      <c r="EC861" s="20"/>
      <c r="ED861" s="20"/>
      <c r="EE861" s="20"/>
      <c r="EF861" s="20"/>
      <c r="EG861" s="20"/>
      <c r="EH861" s="20"/>
      <c r="EI861" s="20"/>
      <c r="EJ861" s="20"/>
      <c r="EK861" s="20"/>
      <c r="EL861" s="20"/>
      <c r="EM861" s="20"/>
      <c r="EN861" s="20"/>
      <c r="EO861" s="20"/>
      <c r="EP861" s="20"/>
      <c r="EQ861" s="20"/>
      <c r="ER861" s="20"/>
      <c r="ES861" s="20"/>
      <c r="ET861" s="20"/>
      <c r="EU861" s="20"/>
      <c r="EV861" s="20"/>
      <c r="EW861" s="20"/>
      <c r="EX861" s="20"/>
      <c r="EY861" s="20"/>
      <c r="EZ861" s="20"/>
      <c r="FA861" s="20"/>
      <c r="FB861" s="20"/>
      <c r="FC861" s="20"/>
      <c r="FD861" s="20"/>
      <c r="FE861" s="20"/>
      <c r="FF861" s="20"/>
      <c r="FG861" s="20"/>
      <c r="FH861" s="20"/>
      <c r="FI861" s="20"/>
      <c r="FJ861" s="20"/>
      <c r="FK861" s="20"/>
      <c r="FL861" s="20"/>
      <c r="FM861" s="20"/>
      <c r="FN861" s="20"/>
      <c r="FO861" s="20"/>
      <c r="FP861" s="20"/>
      <c r="FQ861" s="20"/>
      <c r="FR861" s="20"/>
      <c r="FS861" s="20"/>
      <c r="FT861" s="20"/>
      <c r="FU861" s="20"/>
      <c r="FV861" s="20"/>
      <c r="FW861" s="20"/>
      <c r="FX861" s="20"/>
      <c r="FY861" s="20"/>
      <c r="FZ861" s="20"/>
      <c r="GA861" s="20"/>
      <c r="GB861" s="20"/>
      <c r="GC861" s="20"/>
      <c r="GD861" s="20"/>
      <c r="GE861" s="20"/>
      <c r="GF861" s="20"/>
      <c r="GG861" s="20"/>
      <c r="GH861" s="20"/>
      <c r="GI861" s="20"/>
      <c r="GJ861" s="20"/>
      <c r="GK861" s="20"/>
      <c r="GL861" s="20"/>
      <c r="GM861" s="20"/>
      <c r="GN861" s="20"/>
      <c r="GO861" s="20"/>
      <c r="GP861" s="20"/>
      <c r="GQ861" s="20"/>
      <c r="GR861" s="20"/>
      <c r="GS861" s="20"/>
      <c r="GT861" s="20"/>
      <c r="GU861" s="20"/>
      <c r="GV861" s="20"/>
      <c r="GW861" s="20"/>
      <c r="GX861" s="20"/>
      <c r="GY861" s="20"/>
      <c r="GZ861" s="20"/>
      <c r="HA861" s="20"/>
      <c r="HB861" s="20"/>
      <c r="HC861" s="20"/>
      <c r="HD861" s="20"/>
      <c r="HE861" s="20"/>
      <c r="HF861" s="20"/>
      <c r="HG861" s="20"/>
      <c r="HH861" s="20"/>
      <c r="HI861" s="20"/>
      <c r="HJ861" s="20"/>
      <c r="HK861" s="20"/>
      <c r="HL861" s="20"/>
      <c r="HM861" s="20"/>
      <c r="HN861" s="20"/>
      <c r="HO861" s="20"/>
      <c r="HP861" s="20"/>
      <c r="HQ861" s="20"/>
      <c r="HR861" s="20"/>
      <c r="HS861" s="20"/>
      <c r="HT861" s="20"/>
      <c r="HU861" s="20"/>
      <c r="HV861" s="20"/>
      <c r="HW861" s="20"/>
      <c r="HX861" s="20"/>
      <c r="HY861" s="20"/>
      <c r="HZ861" s="20"/>
      <c r="IA861" s="20"/>
      <c r="IB861" s="20"/>
      <c r="IC861" s="20"/>
      <c r="ID861" s="20"/>
      <c r="IE861" s="20"/>
      <c r="IF861" s="20"/>
      <c r="IG861" s="20"/>
      <c r="IH861" s="20"/>
      <c r="II861" s="20"/>
      <c r="IJ861" s="20"/>
      <c r="IK861" s="20"/>
      <c r="IL861" s="20"/>
      <c r="IM861" s="20"/>
      <c r="IN861" s="20"/>
      <c r="IO861" s="20"/>
      <c r="IP861" s="20"/>
      <c r="IQ861" s="20"/>
      <c r="IR861" s="20"/>
      <c r="IS861" s="20"/>
      <c r="IT861" s="20"/>
      <c r="IU861" s="20"/>
    </row>
    <row r="862" spans="1:255" x14ac:dyDescent="0.2">
      <c r="A862" s="113"/>
      <c r="B862" s="112"/>
      <c r="C862" s="112" t="s">
        <v>622</v>
      </c>
      <c r="D862" s="112"/>
      <c r="E862" s="112"/>
      <c r="F862" s="112"/>
      <c r="G862" s="112"/>
      <c r="H862" s="185">
        <v>52017.61</v>
      </c>
      <c r="I862" s="186"/>
      <c r="J862" s="185">
        <v>348406</v>
      </c>
      <c r="K862" s="187"/>
      <c r="O862" s="20"/>
      <c r="P862" s="20"/>
      <c r="Q862" s="20"/>
      <c r="R862" s="20">
        <v>52017.61</v>
      </c>
      <c r="S862" s="20">
        <v>348406</v>
      </c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  <c r="AW862" s="20"/>
      <c r="AX862" s="20"/>
      <c r="AY862" s="20"/>
      <c r="AZ862" s="20"/>
      <c r="BA862" s="20"/>
      <c r="BB862" s="20"/>
      <c r="BC862" s="20"/>
      <c r="BD862" s="20"/>
      <c r="BE862" s="20"/>
      <c r="BF862" s="20"/>
      <c r="BG862" s="20"/>
      <c r="BH862" s="20"/>
      <c r="BI862" s="20"/>
      <c r="BJ862" s="20"/>
      <c r="BK862" s="20"/>
      <c r="BL862" s="20"/>
      <c r="BM862" s="20"/>
      <c r="BN862" s="20"/>
      <c r="BO862" s="20"/>
      <c r="BP862" s="20"/>
      <c r="BQ862" s="20"/>
      <c r="BR862" s="20"/>
      <c r="BS862" s="20"/>
      <c r="BT862" s="20"/>
      <c r="BU862" s="20"/>
      <c r="BV862" s="20"/>
      <c r="BW862" s="20"/>
      <c r="BX862" s="20"/>
      <c r="BY862" s="20"/>
      <c r="BZ862" s="20"/>
      <c r="CA862" s="20"/>
      <c r="CB862" s="20"/>
      <c r="CC862" s="20"/>
      <c r="CD862" s="20"/>
      <c r="CE862" s="20"/>
      <c r="CF862" s="20"/>
      <c r="CG862" s="20"/>
      <c r="CH862" s="20"/>
      <c r="CI862" s="20"/>
      <c r="CJ862" s="20"/>
      <c r="CK862" s="20"/>
      <c r="CL862" s="20"/>
      <c r="CM862" s="20"/>
      <c r="CN862" s="20"/>
      <c r="CO862" s="20"/>
      <c r="CP862" s="20"/>
      <c r="CQ862" s="20"/>
      <c r="CR862" s="20"/>
      <c r="CS862" s="20"/>
      <c r="CT862" s="20"/>
      <c r="CU862" s="20"/>
      <c r="CV862" s="20"/>
      <c r="CW862" s="20"/>
      <c r="CX862" s="20"/>
      <c r="CY862" s="20"/>
      <c r="CZ862" s="20"/>
      <c r="DA862" s="20"/>
      <c r="DB862" s="20"/>
      <c r="DC862" s="20"/>
      <c r="DD862" s="20"/>
      <c r="DE862" s="20"/>
      <c r="DF862" s="20"/>
      <c r="DG862" s="20"/>
      <c r="DH862" s="20"/>
      <c r="DI862" s="20"/>
      <c r="DJ862" s="20"/>
      <c r="DK862" s="20"/>
      <c r="DL862" s="20"/>
      <c r="DM862" s="20"/>
      <c r="DN862" s="20"/>
      <c r="DO862" s="20"/>
      <c r="DP862" s="20"/>
      <c r="DQ862" s="20"/>
      <c r="DR862" s="20"/>
      <c r="DS862" s="20"/>
      <c r="DT862" s="20"/>
      <c r="DU862" s="20"/>
      <c r="DV862" s="20"/>
      <c r="DW862" s="20"/>
      <c r="DX862" s="20"/>
      <c r="DY862" s="20"/>
      <c r="DZ862" s="20"/>
      <c r="EA862" s="20"/>
      <c r="EB862" s="20"/>
      <c r="EC862" s="20"/>
      <c r="ED862" s="20"/>
      <c r="EE862" s="20"/>
      <c r="EF862" s="20"/>
      <c r="EG862" s="20"/>
      <c r="EH862" s="20"/>
      <c r="EI862" s="20"/>
      <c r="EJ862" s="20"/>
      <c r="EK862" s="20"/>
      <c r="EL862" s="20"/>
      <c r="EM862" s="20"/>
      <c r="EN862" s="20"/>
      <c r="EO862" s="20"/>
      <c r="EP862" s="20"/>
      <c r="EQ862" s="20"/>
      <c r="ER862" s="20"/>
      <c r="ES862" s="20"/>
      <c r="ET862" s="20"/>
      <c r="EU862" s="20"/>
      <c r="EV862" s="20"/>
      <c r="EW862" s="20"/>
      <c r="EX862" s="20"/>
      <c r="EY862" s="20"/>
      <c r="EZ862" s="20"/>
      <c r="FA862" s="20"/>
      <c r="FB862" s="20"/>
      <c r="FC862" s="20"/>
      <c r="FD862" s="20"/>
      <c r="FE862" s="20"/>
      <c r="FF862" s="20"/>
      <c r="FG862" s="20"/>
      <c r="FH862" s="20"/>
      <c r="FI862" s="20"/>
      <c r="FJ862" s="20"/>
      <c r="FK862" s="20"/>
      <c r="FL862" s="20"/>
      <c r="FM862" s="20"/>
      <c r="FN862" s="20"/>
      <c r="FO862" s="20"/>
      <c r="FP862" s="20"/>
      <c r="FQ862" s="20"/>
      <c r="FR862" s="20"/>
      <c r="FS862" s="20"/>
      <c r="FT862" s="20"/>
      <c r="FU862" s="20"/>
      <c r="FV862" s="20"/>
      <c r="FW862" s="20"/>
      <c r="FX862" s="20"/>
      <c r="FY862" s="20"/>
      <c r="FZ862" s="20"/>
      <c r="GA862" s="20"/>
      <c r="GB862" s="20"/>
      <c r="GC862" s="20"/>
      <c r="GD862" s="20"/>
      <c r="GE862" s="20"/>
      <c r="GF862" s="20"/>
      <c r="GG862" s="20"/>
      <c r="GH862" s="20"/>
      <c r="GI862" s="20"/>
      <c r="GJ862" s="20"/>
      <c r="GK862" s="20"/>
      <c r="GL862" s="20"/>
      <c r="GM862" s="20"/>
      <c r="GN862" s="20"/>
      <c r="GO862" s="20"/>
      <c r="GP862" s="20"/>
      <c r="GQ862" s="20"/>
      <c r="GR862" s="20"/>
      <c r="GS862" s="20"/>
      <c r="GT862" s="20"/>
      <c r="GU862" s="20"/>
      <c r="GV862" s="20"/>
      <c r="GW862" s="20"/>
      <c r="GX862" s="20"/>
      <c r="GY862" s="20"/>
      <c r="GZ862" s="20"/>
      <c r="HA862" s="20">
        <v>52017.61</v>
      </c>
      <c r="HB862" s="20"/>
      <c r="HC862" s="20"/>
      <c r="HD862" s="20"/>
      <c r="HE862" s="20"/>
      <c r="HF862" s="20"/>
      <c r="HG862" s="20"/>
      <c r="HH862" s="20"/>
      <c r="HI862" s="20"/>
      <c r="HJ862" s="20"/>
      <c r="HK862" s="20"/>
      <c r="HL862" s="20"/>
      <c r="HM862" s="20"/>
      <c r="HN862" s="20"/>
      <c r="HO862" s="20"/>
      <c r="HP862" s="20"/>
      <c r="HQ862" s="20"/>
      <c r="HR862" s="20"/>
      <c r="HS862" s="20"/>
      <c r="HT862" s="20"/>
      <c r="HU862" s="20"/>
      <c r="HV862" s="20"/>
      <c r="HW862" s="20"/>
      <c r="HX862" s="20"/>
      <c r="HY862" s="20"/>
      <c r="HZ862" s="20"/>
      <c r="IA862" s="20"/>
      <c r="IB862" s="20"/>
      <c r="IC862" s="20"/>
      <c r="ID862" s="20"/>
      <c r="IE862" s="20"/>
      <c r="IF862" s="20"/>
      <c r="IG862" s="20"/>
      <c r="IH862" s="20"/>
      <c r="II862" s="20"/>
      <c r="IJ862" s="20"/>
      <c r="IK862" s="20"/>
      <c r="IL862" s="20"/>
      <c r="IM862" s="20"/>
      <c r="IN862" s="20"/>
      <c r="IO862" s="20"/>
      <c r="IP862" s="20"/>
      <c r="IQ862" s="20"/>
      <c r="IR862" s="20"/>
      <c r="IS862" s="20"/>
      <c r="IT862" s="20"/>
      <c r="IU862" s="20"/>
    </row>
    <row r="863" spans="1:255" x14ac:dyDescent="0.2">
      <c r="A863" s="70"/>
      <c r="B863" s="69"/>
      <c r="C863" s="69"/>
      <c r="D863" s="69"/>
      <c r="E863" s="69"/>
      <c r="F863" s="69"/>
      <c r="G863" s="69"/>
      <c r="H863" s="188"/>
      <c r="I863" s="189"/>
      <c r="J863" s="188"/>
      <c r="K863" s="190"/>
    </row>
    <row r="864" spans="1:255" ht="48" x14ac:dyDescent="0.2">
      <c r="A864" s="116">
        <v>39</v>
      </c>
      <c r="B864" s="123" t="s">
        <v>238</v>
      </c>
      <c r="C864" s="117" t="s">
        <v>715</v>
      </c>
      <c r="D864" s="118" t="s">
        <v>23</v>
      </c>
      <c r="E864" s="119">
        <v>1</v>
      </c>
      <c r="F864" s="120">
        <v>48.019999999999996</v>
      </c>
      <c r="G864" s="124" t="s">
        <v>6</v>
      </c>
      <c r="H864" s="120"/>
      <c r="I864" s="121">
        <v>57.789999999999992</v>
      </c>
      <c r="J864" s="97"/>
      <c r="K864" s="122">
        <v>1882</v>
      </c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  <c r="AW864" s="20"/>
      <c r="AX864" s="20"/>
      <c r="AY864" s="20"/>
      <c r="AZ864" s="20"/>
      <c r="BA864" s="20"/>
      <c r="BB864" s="20"/>
      <c r="BC864" s="20"/>
      <c r="BD864" s="20"/>
      <c r="BE864" s="20"/>
      <c r="BF864" s="20"/>
      <c r="BG864" s="20"/>
      <c r="BH864" s="20"/>
      <c r="BI864" s="20"/>
      <c r="BJ864" s="20"/>
      <c r="BK864" s="20"/>
      <c r="BL864" s="20"/>
      <c r="BM864" s="20"/>
      <c r="BN864" s="20"/>
      <c r="BO864" s="20"/>
      <c r="BP864" s="20"/>
      <c r="BQ864" s="20"/>
      <c r="BR864" s="20"/>
      <c r="BS864" s="20"/>
      <c r="BT864" s="20"/>
      <c r="BU864" s="20"/>
      <c r="BV864" s="20"/>
      <c r="BW864" s="20"/>
      <c r="BX864" s="20"/>
      <c r="BY864" s="20"/>
      <c r="BZ864" s="20"/>
      <c r="CA864" s="20"/>
      <c r="CB864" s="20"/>
      <c r="CC864" s="20"/>
      <c r="CD864" s="20"/>
      <c r="CE864" s="20"/>
      <c r="CF864" s="20"/>
      <c r="CG864" s="20"/>
      <c r="CH864" s="20"/>
      <c r="CI864" s="20"/>
      <c r="CJ864" s="20"/>
      <c r="CK864" s="20"/>
      <c r="CL864" s="20"/>
      <c r="CM864" s="20"/>
      <c r="CN864" s="20"/>
      <c r="CO864" s="20"/>
      <c r="CP864" s="20"/>
      <c r="CQ864" s="20"/>
      <c r="CR864" s="20"/>
      <c r="CS864" s="20"/>
      <c r="CT864" s="20"/>
      <c r="CU864" s="20"/>
      <c r="CV864" s="20"/>
      <c r="CW864" s="20"/>
      <c r="CX864" s="20"/>
      <c r="CY864" s="20"/>
      <c r="CZ864" s="20"/>
      <c r="DA864" s="20"/>
      <c r="DB864" s="20"/>
      <c r="DC864" s="20"/>
      <c r="DD864" s="20"/>
      <c r="DE864" s="20"/>
      <c r="DF864" s="20"/>
      <c r="DG864" s="20"/>
      <c r="DH864" s="20"/>
      <c r="DI864" s="20"/>
      <c r="DJ864" s="20"/>
      <c r="DK864" s="20"/>
      <c r="DL864" s="20"/>
      <c r="DM864" s="20"/>
      <c r="DN864" s="20"/>
      <c r="DO864" s="20"/>
      <c r="DP864" s="20"/>
      <c r="DQ864" s="20"/>
      <c r="DR864" s="20"/>
      <c r="DS864" s="20"/>
      <c r="DT864" s="20"/>
      <c r="DU864" s="20"/>
      <c r="DV864" s="20"/>
      <c r="DW864" s="20"/>
      <c r="DX864" s="20"/>
      <c r="DY864" s="20"/>
      <c r="DZ864" s="20"/>
      <c r="EA864" s="20"/>
      <c r="EB864" s="20"/>
      <c r="EC864" s="20"/>
      <c r="ED864" s="20"/>
      <c r="EE864" s="20"/>
      <c r="EF864" s="20"/>
      <c r="EG864" s="20"/>
      <c r="EH864" s="20"/>
      <c r="EI864" s="20"/>
      <c r="EJ864" s="20"/>
      <c r="EK864" s="20"/>
      <c r="EL864" s="20"/>
      <c r="EM864" s="20"/>
      <c r="EN864" s="20"/>
      <c r="EO864" s="20"/>
      <c r="EP864" s="20"/>
      <c r="EQ864" s="20"/>
      <c r="ER864" s="20"/>
      <c r="ES864" s="20"/>
      <c r="ET864" s="20"/>
      <c r="EU864" s="20"/>
      <c r="EV864" s="20"/>
      <c r="EW864" s="20"/>
      <c r="EX864" s="20"/>
      <c r="EY864" s="20"/>
      <c r="EZ864" s="20"/>
      <c r="FA864" s="20"/>
      <c r="FB864" s="20"/>
      <c r="FC864" s="20"/>
      <c r="FD864" s="20"/>
      <c r="FE864" s="20"/>
      <c r="FF864" s="20"/>
      <c r="FG864" s="20"/>
      <c r="FH864" s="20"/>
      <c r="FI864" s="20"/>
      <c r="FJ864" s="20"/>
      <c r="FK864" s="20"/>
      <c r="FL864" s="20"/>
      <c r="FM864" s="20"/>
      <c r="FN864" s="20"/>
      <c r="FO864" s="20"/>
      <c r="FP864" s="20"/>
      <c r="FQ864" s="20"/>
      <c r="FR864" s="20"/>
      <c r="FS864" s="20"/>
      <c r="FT864" s="20"/>
      <c r="FU864" s="20"/>
      <c r="FV864" s="20"/>
      <c r="FW864" s="20"/>
      <c r="FX864" s="20"/>
      <c r="FY864" s="20"/>
      <c r="FZ864" s="20"/>
      <c r="GA864" s="20"/>
      <c r="GB864" s="20"/>
      <c r="GC864" s="20"/>
      <c r="GD864" s="20"/>
      <c r="GE864" s="20"/>
      <c r="GF864" s="20"/>
      <c r="GG864" s="20"/>
      <c r="GH864" s="20"/>
      <c r="GI864" s="20"/>
      <c r="GJ864" s="20"/>
      <c r="GK864" s="20"/>
      <c r="GL864" s="20"/>
      <c r="GM864" s="20"/>
      <c r="GN864" s="20"/>
      <c r="GO864" s="20"/>
      <c r="GP864" s="20"/>
      <c r="GQ864" s="20"/>
      <c r="GR864" s="20"/>
      <c r="GS864" s="20"/>
      <c r="GT864" s="20"/>
      <c r="GU864" s="20"/>
      <c r="GV864" s="20"/>
      <c r="GW864" s="20"/>
      <c r="GX864" s="20"/>
      <c r="GY864" s="20"/>
      <c r="GZ864" s="20"/>
      <c r="HA864" s="20"/>
      <c r="HB864" s="20"/>
      <c r="HC864" s="20"/>
      <c r="HD864" s="20"/>
      <c r="HE864" s="20"/>
      <c r="HF864" s="20"/>
      <c r="HG864" s="20"/>
      <c r="HH864" s="20"/>
      <c r="HI864" s="20"/>
      <c r="HJ864" s="20"/>
      <c r="HK864" s="20"/>
      <c r="HL864" s="20"/>
      <c r="HM864" s="20"/>
      <c r="HN864" s="20"/>
      <c r="HO864" s="20"/>
      <c r="HP864" s="20"/>
      <c r="HQ864" s="20"/>
      <c r="HR864" s="20"/>
      <c r="HS864" s="20"/>
      <c r="HT864" s="20"/>
      <c r="HU864" s="20"/>
      <c r="HV864" s="20"/>
      <c r="HW864" s="20"/>
      <c r="HX864" s="20"/>
      <c r="HY864" s="20"/>
      <c r="HZ864" s="20"/>
      <c r="IA864" s="20"/>
      <c r="IB864" s="20"/>
      <c r="IC864" s="20"/>
      <c r="ID864" s="20"/>
      <c r="IE864" s="20"/>
      <c r="IF864" s="20"/>
      <c r="IG864" s="20"/>
      <c r="IH864" s="20"/>
      <c r="II864" s="20"/>
      <c r="IJ864" s="20"/>
      <c r="IK864" s="20"/>
      <c r="IL864" s="20"/>
      <c r="IM864" s="20"/>
      <c r="IN864" s="20"/>
      <c r="IO864" s="20"/>
      <c r="IP864" s="20"/>
      <c r="IQ864" s="20"/>
      <c r="IR864" s="20"/>
      <c r="IS864" s="20"/>
      <c r="IT864" s="20"/>
      <c r="IU864" s="20"/>
    </row>
    <row r="865" spans="1:255" x14ac:dyDescent="0.2">
      <c r="A865" s="60"/>
      <c r="B865" s="61"/>
      <c r="C865" s="61" t="s">
        <v>609</v>
      </c>
      <c r="D865" s="62"/>
      <c r="E865" s="63"/>
      <c r="F865" s="64">
        <v>17.940000000000001</v>
      </c>
      <c r="G865" s="65" t="s">
        <v>78</v>
      </c>
      <c r="H865" s="64">
        <v>18.84</v>
      </c>
      <c r="I865" s="64">
        <v>18.84</v>
      </c>
      <c r="J865" s="66">
        <v>33.39</v>
      </c>
      <c r="K865" s="67">
        <v>629</v>
      </c>
      <c r="O865" s="20"/>
      <c r="P865" s="20"/>
      <c r="Q865" s="20"/>
      <c r="R865" s="20"/>
      <c r="S865" s="20"/>
      <c r="T865" s="20">
        <v>18.84</v>
      </c>
      <c r="U865" s="20">
        <v>629</v>
      </c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  <c r="AW865" s="20"/>
      <c r="AX865" s="20"/>
      <c r="AY865" s="20"/>
      <c r="AZ865" s="20"/>
      <c r="BA865" s="20"/>
      <c r="BB865" s="20"/>
      <c r="BC865" s="20"/>
      <c r="BD865" s="20"/>
      <c r="BE865" s="20"/>
      <c r="BF865" s="20"/>
      <c r="BG865" s="20"/>
      <c r="BH865" s="20"/>
      <c r="BI865" s="20"/>
      <c r="BJ865" s="20"/>
      <c r="BK865" s="20"/>
      <c r="BL865" s="20"/>
      <c r="BM865" s="20"/>
      <c r="BN865" s="20"/>
      <c r="BO865" s="20"/>
      <c r="BP865" s="20"/>
      <c r="BQ865" s="20"/>
      <c r="BR865" s="20"/>
      <c r="BS865" s="20"/>
      <c r="BT865" s="20"/>
      <c r="BU865" s="20"/>
      <c r="BV865" s="20"/>
      <c r="BW865" s="20"/>
      <c r="BX865" s="20"/>
      <c r="BY865" s="20"/>
      <c r="BZ865" s="20"/>
      <c r="CA865" s="20"/>
      <c r="CB865" s="20"/>
      <c r="CC865" s="20"/>
      <c r="CD865" s="20"/>
      <c r="CE865" s="20"/>
      <c r="CF865" s="20"/>
      <c r="CG865" s="20"/>
      <c r="CH865" s="20"/>
      <c r="CI865" s="20"/>
      <c r="CJ865" s="20"/>
      <c r="CK865" s="20"/>
      <c r="CL865" s="20"/>
      <c r="CM865" s="20"/>
      <c r="CN865" s="20"/>
      <c r="CO865" s="20"/>
      <c r="CP865" s="20"/>
      <c r="CQ865" s="20"/>
      <c r="CR865" s="20"/>
      <c r="CS865" s="20"/>
      <c r="CT865" s="20"/>
      <c r="CU865" s="20"/>
      <c r="CV865" s="20">
        <v>1</v>
      </c>
      <c r="CW865" s="20"/>
      <c r="CX865" s="20"/>
      <c r="CY865" s="20"/>
      <c r="CZ865" s="20"/>
      <c r="DA865" s="20"/>
      <c r="DB865" s="20"/>
      <c r="DC865" s="20"/>
      <c r="DD865" s="20"/>
      <c r="DE865" s="20"/>
      <c r="DF865" s="20"/>
      <c r="DG865" s="20">
        <v>629</v>
      </c>
      <c r="DH865" s="20">
        <v>1</v>
      </c>
      <c r="DI865" s="20"/>
      <c r="DJ865" s="20"/>
      <c r="DK865" s="20"/>
      <c r="DL865" s="20"/>
      <c r="DM865" s="20"/>
      <c r="DN865" s="20"/>
      <c r="DO865" s="20"/>
      <c r="DP865" s="20"/>
      <c r="DQ865" s="20">
        <v>18.84</v>
      </c>
      <c r="DR865" s="20"/>
      <c r="DS865" s="20">
        <v>629</v>
      </c>
      <c r="DT865" s="20"/>
      <c r="DU865" s="20"/>
      <c r="DV865" s="20"/>
      <c r="DW865" s="20"/>
      <c r="DX865" s="20"/>
      <c r="DY865" s="20"/>
      <c r="DZ865" s="20"/>
      <c r="EA865" s="20"/>
      <c r="EB865" s="20"/>
      <c r="EC865" s="20"/>
      <c r="ED865" s="20"/>
      <c r="EE865" s="20"/>
      <c r="EF865" s="20"/>
      <c r="EG865" s="20"/>
      <c r="EH865" s="20"/>
      <c r="EI865" s="20"/>
      <c r="EJ865" s="20"/>
      <c r="EK865" s="20"/>
      <c r="EL865" s="20"/>
      <c r="EM865" s="20"/>
      <c r="EN865" s="20"/>
      <c r="EO865" s="20"/>
      <c r="EP865" s="20"/>
      <c r="EQ865" s="20"/>
      <c r="ER865" s="20"/>
      <c r="ES865" s="20"/>
      <c r="ET865" s="20"/>
      <c r="EU865" s="20"/>
      <c r="EV865" s="20"/>
      <c r="EW865" s="20"/>
      <c r="EX865" s="20"/>
      <c r="EY865" s="20"/>
      <c r="EZ865" s="20"/>
      <c r="FA865" s="20"/>
      <c r="FB865" s="20"/>
      <c r="FC865" s="20"/>
      <c r="FD865" s="20"/>
      <c r="FE865" s="20"/>
      <c r="FF865" s="20"/>
      <c r="FG865" s="20"/>
      <c r="FH865" s="20"/>
      <c r="FI865" s="20"/>
      <c r="FJ865" s="20"/>
      <c r="FK865" s="20"/>
      <c r="FL865" s="20"/>
      <c r="FM865" s="20"/>
      <c r="FN865" s="20"/>
      <c r="FO865" s="20"/>
      <c r="FP865" s="20"/>
      <c r="FQ865" s="20"/>
      <c r="FR865" s="20"/>
      <c r="FS865" s="20"/>
      <c r="FT865" s="20"/>
      <c r="FU865" s="20"/>
      <c r="FV865" s="20"/>
      <c r="FW865" s="20"/>
      <c r="FX865" s="20"/>
      <c r="FY865" s="20"/>
      <c r="FZ865" s="20"/>
      <c r="GA865" s="20"/>
      <c r="GB865" s="20"/>
      <c r="GC865" s="20"/>
      <c r="GD865" s="20"/>
      <c r="GE865" s="20"/>
      <c r="GF865" s="20"/>
      <c r="GG865" s="20"/>
      <c r="GH865" s="20"/>
      <c r="GI865" s="20"/>
      <c r="GJ865" s="20">
        <v>18.84</v>
      </c>
      <c r="GK865" s="20">
        <v>18.84</v>
      </c>
      <c r="GL865" s="20"/>
      <c r="GM865" s="20"/>
      <c r="GN865" s="20"/>
      <c r="GO865" s="20"/>
      <c r="GP865" s="20"/>
      <c r="GQ865" s="20"/>
      <c r="GR865" s="20"/>
      <c r="GS865" s="20"/>
      <c r="GT865" s="20"/>
      <c r="GU865" s="20"/>
      <c r="GV865" s="20"/>
      <c r="GW865" s="20"/>
      <c r="GX865" s="20"/>
      <c r="GY865" s="20"/>
      <c r="GZ865" s="20"/>
      <c r="HA865" s="20"/>
      <c r="HB865" s="20">
        <v>18.84</v>
      </c>
      <c r="HC865" s="20"/>
      <c r="HD865" s="20"/>
      <c r="HE865" s="20"/>
      <c r="HF865" s="20">
        <v>18.84</v>
      </c>
      <c r="HG865" s="20"/>
      <c r="HH865" s="20"/>
      <c r="HI865" s="20"/>
      <c r="HJ865" s="20"/>
      <c r="HK865" s="20"/>
      <c r="HL865" s="20">
        <v>18.84</v>
      </c>
      <c r="HM865" s="20"/>
      <c r="HN865" s="20">
        <v>18.84</v>
      </c>
      <c r="HO865" s="20"/>
      <c r="HP865" s="20"/>
      <c r="HQ865" s="20"/>
      <c r="HR865" s="20"/>
      <c r="HS865" s="20"/>
      <c r="HT865" s="20"/>
      <c r="HU865" s="20"/>
      <c r="HV865" s="20"/>
      <c r="HW865" s="20"/>
      <c r="HX865" s="20">
        <v>18.84</v>
      </c>
      <c r="HY865" s="20"/>
      <c r="HZ865" s="20"/>
      <c r="IA865" s="20"/>
      <c r="IB865" s="20"/>
      <c r="IC865" s="20"/>
      <c r="ID865" s="20"/>
      <c r="IE865" s="20"/>
      <c r="IF865" s="20"/>
      <c r="IG865" s="20"/>
      <c r="IH865" s="20"/>
      <c r="II865" s="20"/>
      <c r="IJ865" s="20"/>
      <c r="IK865" s="20"/>
      <c r="IL865" s="20"/>
      <c r="IM865" s="20"/>
      <c r="IN865" s="20"/>
      <c r="IO865" s="20"/>
      <c r="IP865" s="20"/>
      <c r="IQ865" s="20"/>
      <c r="IR865" s="20"/>
      <c r="IS865" s="20"/>
      <c r="IT865" s="20"/>
      <c r="IU865" s="20"/>
    </row>
    <row r="866" spans="1:255" x14ac:dyDescent="0.2">
      <c r="A866" s="71"/>
      <c r="B866" s="72"/>
      <c r="C866" s="72" t="s">
        <v>610</v>
      </c>
      <c r="D866" s="73"/>
      <c r="E866" s="74"/>
      <c r="F866" s="75">
        <v>2.2200000000000002</v>
      </c>
      <c r="G866" s="76" t="s">
        <v>78</v>
      </c>
      <c r="H866" s="75">
        <v>2.34</v>
      </c>
      <c r="I866" s="75">
        <v>2.34</v>
      </c>
      <c r="J866" s="77">
        <v>13.26</v>
      </c>
      <c r="K866" s="78">
        <v>31</v>
      </c>
      <c r="O866" s="20"/>
      <c r="P866" s="20"/>
      <c r="Q866" s="20"/>
      <c r="R866" s="20"/>
      <c r="S866" s="20"/>
      <c r="T866" s="20">
        <v>2.34</v>
      </c>
      <c r="U866" s="20">
        <v>31</v>
      </c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  <c r="AW866" s="20"/>
      <c r="AX866" s="20"/>
      <c r="AY866" s="20"/>
      <c r="AZ866" s="20"/>
      <c r="BA866" s="20"/>
      <c r="BB866" s="20"/>
      <c r="BC866" s="20"/>
      <c r="BD866" s="20"/>
      <c r="BE866" s="20"/>
      <c r="BF866" s="20"/>
      <c r="BG866" s="20"/>
      <c r="BH866" s="20"/>
      <c r="BI866" s="20"/>
      <c r="BJ866" s="20"/>
      <c r="BK866" s="20"/>
      <c r="BL866" s="20"/>
      <c r="BM866" s="20"/>
      <c r="BN866" s="20"/>
      <c r="BO866" s="20"/>
      <c r="BP866" s="20"/>
      <c r="BQ866" s="20"/>
      <c r="BR866" s="20"/>
      <c r="BS866" s="20"/>
      <c r="BT866" s="20"/>
      <c r="BU866" s="20"/>
      <c r="BV866" s="20"/>
      <c r="BW866" s="20"/>
      <c r="BX866" s="20"/>
      <c r="BY866" s="20"/>
      <c r="BZ866" s="20"/>
      <c r="CA866" s="20"/>
      <c r="CB866" s="20"/>
      <c r="CC866" s="20"/>
      <c r="CD866" s="20"/>
      <c r="CE866" s="20"/>
      <c r="CF866" s="20"/>
      <c r="CG866" s="20"/>
      <c r="CH866" s="20"/>
      <c r="CI866" s="20"/>
      <c r="CJ866" s="20"/>
      <c r="CK866" s="20"/>
      <c r="CL866" s="20"/>
      <c r="CM866" s="20"/>
      <c r="CN866" s="20"/>
      <c r="CO866" s="20"/>
      <c r="CP866" s="20"/>
      <c r="CQ866" s="20"/>
      <c r="CR866" s="20"/>
      <c r="CS866" s="20"/>
      <c r="CT866" s="20"/>
      <c r="CU866" s="20"/>
      <c r="CV866" s="20">
        <v>1</v>
      </c>
      <c r="CW866" s="20"/>
      <c r="CX866" s="20"/>
      <c r="CY866" s="20"/>
      <c r="CZ866" s="20"/>
      <c r="DA866" s="20"/>
      <c r="DB866" s="20"/>
      <c r="DC866" s="20"/>
      <c r="DD866" s="20"/>
      <c r="DE866" s="20"/>
      <c r="DF866" s="20"/>
      <c r="DG866" s="20"/>
      <c r="DH866" s="20"/>
      <c r="DI866" s="20"/>
      <c r="DJ866" s="20"/>
      <c r="DK866" s="20"/>
      <c r="DL866" s="20"/>
      <c r="DM866" s="20"/>
      <c r="DN866" s="20"/>
      <c r="DO866" s="20"/>
      <c r="DP866" s="20"/>
      <c r="DQ866" s="20">
        <v>2.34</v>
      </c>
      <c r="DR866" s="20"/>
      <c r="DS866" s="20">
        <v>31</v>
      </c>
      <c r="DT866" s="20"/>
      <c r="DU866" s="20"/>
      <c r="DV866" s="20"/>
      <c r="DW866" s="20"/>
      <c r="DX866" s="20"/>
      <c r="DY866" s="20"/>
      <c r="DZ866" s="20"/>
      <c r="EA866" s="20"/>
      <c r="EB866" s="20"/>
      <c r="EC866" s="20"/>
      <c r="ED866" s="20"/>
      <c r="EE866" s="20"/>
      <c r="EF866" s="20"/>
      <c r="EG866" s="20"/>
      <c r="EH866" s="20"/>
      <c r="EI866" s="20"/>
      <c r="EJ866" s="20"/>
      <c r="EK866" s="20"/>
      <c r="EL866" s="20"/>
      <c r="EM866" s="20"/>
      <c r="EN866" s="20"/>
      <c r="EO866" s="20"/>
      <c r="EP866" s="20"/>
      <c r="EQ866" s="20"/>
      <c r="ER866" s="20"/>
      <c r="ES866" s="20"/>
      <c r="ET866" s="20"/>
      <c r="EU866" s="20"/>
      <c r="EV866" s="20"/>
      <c r="EW866" s="20"/>
      <c r="EX866" s="20"/>
      <c r="EY866" s="20"/>
      <c r="EZ866" s="20"/>
      <c r="FA866" s="20"/>
      <c r="FB866" s="20"/>
      <c r="FC866" s="20"/>
      <c r="FD866" s="20"/>
      <c r="FE866" s="20"/>
      <c r="FF866" s="20"/>
      <c r="FG866" s="20"/>
      <c r="FH866" s="20"/>
      <c r="FI866" s="20"/>
      <c r="FJ866" s="20"/>
      <c r="FK866" s="20"/>
      <c r="FL866" s="20"/>
      <c r="FM866" s="20"/>
      <c r="FN866" s="20"/>
      <c r="FO866" s="20"/>
      <c r="FP866" s="20"/>
      <c r="FQ866" s="20"/>
      <c r="FR866" s="20"/>
      <c r="FS866" s="20"/>
      <c r="FT866" s="20"/>
      <c r="FU866" s="20"/>
      <c r="FV866" s="20"/>
      <c r="FW866" s="20"/>
      <c r="FX866" s="20"/>
      <c r="FY866" s="20"/>
      <c r="FZ866" s="20"/>
      <c r="GA866" s="20"/>
      <c r="GB866" s="20"/>
      <c r="GC866" s="20"/>
      <c r="GD866" s="20"/>
      <c r="GE866" s="20"/>
      <c r="GF866" s="20"/>
      <c r="GG866" s="20"/>
      <c r="GH866" s="20"/>
      <c r="GI866" s="20"/>
      <c r="GJ866" s="20">
        <v>2.34</v>
      </c>
      <c r="GK866" s="20"/>
      <c r="GL866" s="20">
        <v>2.34</v>
      </c>
      <c r="GM866" s="20"/>
      <c r="GN866" s="20"/>
      <c r="GO866" s="20"/>
      <c r="GP866" s="20"/>
      <c r="GQ866" s="20"/>
      <c r="GR866" s="20"/>
      <c r="GS866" s="20"/>
      <c r="GT866" s="20"/>
      <c r="GU866" s="20"/>
      <c r="GV866" s="20"/>
      <c r="GW866" s="20"/>
      <c r="GX866" s="20"/>
      <c r="GY866" s="20"/>
      <c r="GZ866" s="20"/>
      <c r="HA866" s="20"/>
      <c r="HB866" s="20">
        <v>2.34</v>
      </c>
      <c r="HC866" s="20"/>
      <c r="HD866" s="20"/>
      <c r="HE866" s="20"/>
      <c r="HF866" s="20">
        <v>2.34</v>
      </c>
      <c r="HG866" s="20"/>
      <c r="HH866" s="20"/>
      <c r="HI866" s="20"/>
      <c r="HJ866" s="20"/>
      <c r="HK866" s="20"/>
      <c r="HL866" s="20">
        <v>2.34</v>
      </c>
      <c r="HM866" s="20"/>
      <c r="HN866" s="20">
        <v>2.34</v>
      </c>
      <c r="HO866" s="20"/>
      <c r="HP866" s="20"/>
      <c r="HQ866" s="20"/>
      <c r="HR866" s="20"/>
      <c r="HS866" s="20"/>
      <c r="HT866" s="20"/>
      <c r="HU866" s="20"/>
      <c r="HV866" s="20"/>
      <c r="HW866" s="20"/>
      <c r="HX866" s="20"/>
      <c r="HY866" s="20"/>
      <c r="HZ866" s="20"/>
      <c r="IA866" s="20"/>
      <c r="IB866" s="20"/>
      <c r="IC866" s="20"/>
      <c r="ID866" s="20"/>
      <c r="IE866" s="20"/>
      <c r="IF866" s="20"/>
      <c r="IG866" s="20"/>
      <c r="IH866" s="20"/>
      <c r="II866" s="20"/>
      <c r="IJ866" s="20"/>
      <c r="IK866" s="20"/>
      <c r="IL866" s="20"/>
      <c r="IM866" s="20"/>
      <c r="IN866" s="20"/>
      <c r="IO866" s="20"/>
      <c r="IP866" s="20"/>
      <c r="IQ866" s="20"/>
      <c r="IR866" s="20"/>
      <c r="IS866" s="20"/>
      <c r="IT866" s="20"/>
      <c r="IU866" s="20"/>
    </row>
    <row r="867" spans="1:255" x14ac:dyDescent="0.2">
      <c r="A867" s="71"/>
      <c r="B867" s="72"/>
      <c r="C867" s="72" t="s">
        <v>611</v>
      </c>
      <c r="D867" s="73"/>
      <c r="E867" s="74"/>
      <c r="F867" s="75">
        <v>0.12</v>
      </c>
      <c r="G867" s="76" t="s">
        <v>78</v>
      </c>
      <c r="H867" s="75">
        <v>0.13</v>
      </c>
      <c r="I867" s="75">
        <v>0.13</v>
      </c>
      <c r="J867" s="77">
        <v>33.39</v>
      </c>
      <c r="K867" s="78">
        <v>4</v>
      </c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  <c r="AW867" s="20"/>
      <c r="AX867" s="20"/>
      <c r="AY867" s="20"/>
      <c r="AZ867" s="20"/>
      <c r="BA867" s="20"/>
      <c r="BB867" s="20"/>
      <c r="BC867" s="20"/>
      <c r="BD867" s="20"/>
      <c r="BE867" s="20"/>
      <c r="BF867" s="20"/>
      <c r="BG867" s="20"/>
      <c r="BH867" s="20"/>
      <c r="BI867" s="20"/>
      <c r="BJ867" s="20"/>
      <c r="BK867" s="20"/>
      <c r="BL867" s="20"/>
      <c r="BM867" s="20"/>
      <c r="BN867" s="20"/>
      <c r="BO867" s="20"/>
      <c r="BP867" s="20"/>
      <c r="BQ867" s="20"/>
      <c r="BR867" s="20"/>
      <c r="BS867" s="20"/>
      <c r="BT867" s="20"/>
      <c r="BU867" s="20"/>
      <c r="BV867" s="20"/>
      <c r="BW867" s="20"/>
      <c r="BX867" s="20"/>
      <c r="BY867" s="20"/>
      <c r="BZ867" s="20"/>
      <c r="CA867" s="20"/>
      <c r="CB867" s="20"/>
      <c r="CC867" s="20"/>
      <c r="CD867" s="20"/>
      <c r="CE867" s="20"/>
      <c r="CF867" s="20"/>
      <c r="CG867" s="20"/>
      <c r="CH867" s="20"/>
      <c r="CI867" s="20"/>
      <c r="CJ867" s="20"/>
      <c r="CK867" s="20"/>
      <c r="CL867" s="20"/>
      <c r="CM867" s="20"/>
      <c r="CN867" s="20"/>
      <c r="CO867" s="20"/>
      <c r="CP867" s="20"/>
      <c r="CQ867" s="20"/>
      <c r="CR867" s="20"/>
      <c r="CS867" s="20"/>
      <c r="CT867" s="20"/>
      <c r="CU867" s="20"/>
      <c r="CV867" s="20"/>
      <c r="CW867" s="20"/>
      <c r="CX867" s="20"/>
      <c r="CY867" s="20"/>
      <c r="CZ867" s="20"/>
      <c r="DA867" s="20"/>
      <c r="DB867" s="20"/>
      <c r="DC867" s="20"/>
      <c r="DD867" s="20"/>
      <c r="DE867" s="20"/>
      <c r="DF867" s="20"/>
      <c r="DG867" s="20"/>
      <c r="DH867" s="20"/>
      <c r="DI867" s="20"/>
      <c r="DJ867" s="20"/>
      <c r="DK867" s="20"/>
      <c r="DL867" s="20"/>
      <c r="DM867" s="20"/>
      <c r="DN867" s="20"/>
      <c r="DO867" s="20"/>
      <c r="DP867" s="20"/>
      <c r="DQ867" s="20"/>
      <c r="DR867" s="20"/>
      <c r="DS867" s="20"/>
      <c r="DT867" s="20"/>
      <c r="DU867" s="20"/>
      <c r="DV867" s="20"/>
      <c r="DW867" s="20"/>
      <c r="DX867" s="20"/>
      <c r="DY867" s="20"/>
      <c r="DZ867" s="20"/>
      <c r="EA867" s="20"/>
      <c r="EB867" s="20"/>
      <c r="EC867" s="20"/>
      <c r="ED867" s="20"/>
      <c r="EE867" s="20"/>
      <c r="EF867" s="20"/>
      <c r="EG867" s="20"/>
      <c r="EH867" s="20"/>
      <c r="EI867" s="20"/>
      <c r="EJ867" s="20"/>
      <c r="EK867" s="20"/>
      <c r="EL867" s="20"/>
      <c r="EM867" s="20"/>
      <c r="EN867" s="20"/>
      <c r="EO867" s="20"/>
      <c r="EP867" s="20"/>
      <c r="EQ867" s="20"/>
      <c r="ER867" s="20"/>
      <c r="ES867" s="20"/>
      <c r="ET867" s="20"/>
      <c r="EU867" s="20"/>
      <c r="EV867" s="20"/>
      <c r="EW867" s="20"/>
      <c r="EX867" s="20"/>
      <c r="EY867" s="20"/>
      <c r="EZ867" s="20"/>
      <c r="FA867" s="20"/>
      <c r="FB867" s="20"/>
      <c r="FC867" s="20"/>
      <c r="FD867" s="20"/>
      <c r="FE867" s="20"/>
      <c r="FF867" s="20"/>
      <c r="FG867" s="20"/>
      <c r="FH867" s="20"/>
      <c r="FI867" s="20"/>
      <c r="FJ867" s="20"/>
      <c r="FK867" s="20"/>
      <c r="FL867" s="20"/>
      <c r="FM867" s="20"/>
      <c r="FN867" s="20"/>
      <c r="FO867" s="20"/>
      <c r="FP867" s="20"/>
      <c r="FQ867" s="20"/>
      <c r="FR867" s="20"/>
      <c r="FS867" s="20"/>
      <c r="FT867" s="20"/>
      <c r="FU867" s="20"/>
      <c r="FV867" s="20"/>
      <c r="FW867" s="20"/>
      <c r="FX867" s="20"/>
      <c r="FY867" s="20"/>
      <c r="FZ867" s="20"/>
      <c r="GA867" s="20"/>
      <c r="GB867" s="20"/>
      <c r="GC867" s="20"/>
      <c r="GD867" s="20"/>
      <c r="GE867" s="20"/>
      <c r="GF867" s="20"/>
      <c r="GG867" s="20"/>
      <c r="GH867" s="20"/>
      <c r="GI867" s="20"/>
      <c r="GJ867" s="20"/>
      <c r="GK867" s="20"/>
      <c r="GL867" s="20"/>
      <c r="GM867" s="20">
        <v>0.13</v>
      </c>
      <c r="GN867" s="20"/>
      <c r="GO867" s="20"/>
      <c r="GP867" s="20"/>
      <c r="GQ867" s="20"/>
      <c r="GR867" s="20"/>
      <c r="GS867" s="20"/>
      <c r="GT867" s="20"/>
      <c r="GU867" s="20"/>
      <c r="GV867" s="20"/>
      <c r="GW867" s="20"/>
      <c r="GX867" s="20"/>
      <c r="GY867" s="20"/>
      <c r="GZ867" s="20"/>
      <c r="HA867" s="20"/>
      <c r="HB867" s="20"/>
      <c r="HC867" s="20"/>
      <c r="HD867" s="20"/>
      <c r="HE867" s="20"/>
      <c r="HF867" s="20"/>
      <c r="HG867" s="20"/>
      <c r="HH867" s="20"/>
      <c r="HI867" s="20"/>
      <c r="HJ867" s="20"/>
      <c r="HK867" s="20"/>
      <c r="HL867" s="20"/>
      <c r="HM867" s="20"/>
      <c r="HN867" s="20"/>
      <c r="HO867" s="20"/>
      <c r="HP867" s="20"/>
      <c r="HQ867" s="20"/>
      <c r="HR867" s="20"/>
      <c r="HS867" s="20"/>
      <c r="HT867" s="20"/>
      <c r="HU867" s="20"/>
      <c r="HV867" s="20"/>
      <c r="HW867" s="20"/>
      <c r="HX867" s="20">
        <v>0.13</v>
      </c>
      <c r="HY867" s="20"/>
      <c r="HZ867" s="20"/>
      <c r="IA867" s="20"/>
      <c r="IB867" s="20"/>
      <c r="IC867" s="20"/>
      <c r="ID867" s="20"/>
      <c r="IE867" s="20"/>
      <c r="IF867" s="20"/>
      <c r="IG867" s="20"/>
      <c r="IH867" s="20"/>
      <c r="II867" s="20"/>
      <c r="IJ867" s="20"/>
      <c r="IK867" s="20"/>
      <c r="IL867" s="20"/>
      <c r="IM867" s="20"/>
      <c r="IN867" s="20"/>
      <c r="IO867" s="20"/>
      <c r="IP867" s="20"/>
      <c r="IQ867" s="20"/>
      <c r="IR867" s="20"/>
      <c r="IS867" s="20"/>
      <c r="IT867" s="20"/>
      <c r="IU867" s="20"/>
    </row>
    <row r="868" spans="1:255" x14ac:dyDescent="0.2">
      <c r="A868" s="71"/>
      <c r="B868" s="72"/>
      <c r="C868" s="72" t="s">
        <v>612</v>
      </c>
      <c r="D868" s="73"/>
      <c r="E868" s="74"/>
      <c r="F868" s="75">
        <v>27.86</v>
      </c>
      <c r="G868" s="76"/>
      <c r="H868" s="75">
        <v>27.86</v>
      </c>
      <c r="I868" s="75">
        <v>27.86</v>
      </c>
      <c r="J868" s="77">
        <v>9.11</v>
      </c>
      <c r="K868" s="78">
        <v>254</v>
      </c>
      <c r="O868" s="20"/>
      <c r="P868" s="20"/>
      <c r="Q868" s="20"/>
      <c r="R868" s="20"/>
      <c r="S868" s="20"/>
      <c r="T868" s="20">
        <v>27.86</v>
      </c>
      <c r="U868" s="20">
        <v>254</v>
      </c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  <c r="AW868" s="20"/>
      <c r="AX868" s="20"/>
      <c r="AY868" s="20"/>
      <c r="AZ868" s="20"/>
      <c r="BA868" s="20"/>
      <c r="BB868" s="20"/>
      <c r="BC868" s="20"/>
      <c r="BD868" s="20"/>
      <c r="BE868" s="20"/>
      <c r="BF868" s="20"/>
      <c r="BG868" s="20"/>
      <c r="BH868" s="20"/>
      <c r="BI868" s="20"/>
      <c r="BJ868" s="20"/>
      <c r="BK868" s="20"/>
      <c r="BL868" s="20"/>
      <c r="BM868" s="20"/>
      <c r="BN868" s="20"/>
      <c r="BO868" s="20"/>
      <c r="BP868" s="20"/>
      <c r="BQ868" s="20"/>
      <c r="BR868" s="20"/>
      <c r="BS868" s="20"/>
      <c r="BT868" s="20"/>
      <c r="BU868" s="20"/>
      <c r="BV868" s="20"/>
      <c r="BW868" s="20"/>
      <c r="BX868" s="20"/>
      <c r="BY868" s="20"/>
      <c r="BZ868" s="20"/>
      <c r="CA868" s="20"/>
      <c r="CB868" s="20"/>
      <c r="CC868" s="20"/>
      <c r="CD868" s="20"/>
      <c r="CE868" s="20"/>
      <c r="CF868" s="20"/>
      <c r="CG868" s="20"/>
      <c r="CH868" s="20"/>
      <c r="CI868" s="20"/>
      <c r="CJ868" s="20"/>
      <c r="CK868" s="20"/>
      <c r="CL868" s="20"/>
      <c r="CM868" s="20"/>
      <c r="CN868" s="20"/>
      <c r="CO868" s="20"/>
      <c r="CP868" s="20"/>
      <c r="CQ868" s="20"/>
      <c r="CR868" s="20"/>
      <c r="CS868" s="20"/>
      <c r="CT868" s="20"/>
      <c r="CU868" s="20"/>
      <c r="CV868" s="20">
        <v>1</v>
      </c>
      <c r="CW868" s="20"/>
      <c r="CX868" s="20"/>
      <c r="CY868" s="20"/>
      <c r="CZ868" s="20"/>
      <c r="DA868" s="20"/>
      <c r="DB868" s="20"/>
      <c r="DC868" s="20"/>
      <c r="DD868" s="20"/>
      <c r="DE868" s="20"/>
      <c r="DF868" s="20"/>
      <c r="DG868" s="20"/>
      <c r="DH868" s="20"/>
      <c r="DI868" s="20"/>
      <c r="DJ868" s="20"/>
      <c r="DK868" s="20">
        <v>27.86</v>
      </c>
      <c r="DL868" s="20"/>
      <c r="DM868" s="20">
        <v>254</v>
      </c>
      <c r="DN868" s="20"/>
      <c r="DO868" s="20"/>
      <c r="DP868" s="20"/>
      <c r="DQ868" s="20"/>
      <c r="DR868" s="20"/>
      <c r="DS868" s="20"/>
      <c r="DT868" s="20"/>
      <c r="DU868" s="20"/>
      <c r="DV868" s="20"/>
      <c r="DW868" s="20"/>
      <c r="DX868" s="20"/>
      <c r="DY868" s="20"/>
      <c r="DZ868" s="20"/>
      <c r="EA868" s="20"/>
      <c r="EB868" s="20"/>
      <c r="EC868" s="20"/>
      <c r="ED868" s="20"/>
      <c r="EE868" s="20"/>
      <c r="EF868" s="20"/>
      <c r="EG868" s="20"/>
      <c r="EH868" s="20"/>
      <c r="EI868" s="20"/>
      <c r="EJ868" s="20"/>
      <c r="EK868" s="20"/>
      <c r="EL868" s="20"/>
      <c r="EM868" s="20"/>
      <c r="EN868" s="20"/>
      <c r="EO868" s="20"/>
      <c r="EP868" s="20"/>
      <c r="EQ868" s="20"/>
      <c r="ER868" s="20"/>
      <c r="ES868" s="20"/>
      <c r="ET868" s="20"/>
      <c r="EU868" s="20"/>
      <c r="EV868" s="20"/>
      <c r="EW868" s="20"/>
      <c r="EX868" s="20"/>
      <c r="EY868" s="20"/>
      <c r="EZ868" s="20"/>
      <c r="FA868" s="20"/>
      <c r="FB868" s="20"/>
      <c r="FC868" s="20"/>
      <c r="FD868" s="20"/>
      <c r="FE868" s="20"/>
      <c r="FF868" s="20"/>
      <c r="FG868" s="20"/>
      <c r="FH868" s="20"/>
      <c r="FI868" s="20"/>
      <c r="FJ868" s="20"/>
      <c r="FK868" s="20"/>
      <c r="FL868" s="20"/>
      <c r="FM868" s="20"/>
      <c r="FN868" s="20"/>
      <c r="FO868" s="20"/>
      <c r="FP868" s="20"/>
      <c r="FQ868" s="20"/>
      <c r="FR868" s="20"/>
      <c r="FS868" s="20"/>
      <c r="FT868" s="20"/>
      <c r="FU868" s="20"/>
      <c r="FV868" s="20"/>
      <c r="FW868" s="20"/>
      <c r="FX868" s="20"/>
      <c r="FY868" s="20"/>
      <c r="FZ868" s="20"/>
      <c r="GA868" s="20"/>
      <c r="GB868" s="20"/>
      <c r="GC868" s="20"/>
      <c r="GD868" s="20"/>
      <c r="GE868" s="20"/>
      <c r="GF868" s="20"/>
      <c r="GG868" s="20"/>
      <c r="GH868" s="20"/>
      <c r="GI868" s="20"/>
      <c r="GJ868" s="20">
        <v>27.86</v>
      </c>
      <c r="GK868" s="20"/>
      <c r="GL868" s="20"/>
      <c r="GM868" s="20"/>
      <c r="GN868" s="20">
        <v>27.86</v>
      </c>
      <c r="GO868" s="20"/>
      <c r="GP868" s="20">
        <v>27.86</v>
      </c>
      <c r="GQ868" s="20">
        <v>27.86</v>
      </c>
      <c r="GR868" s="20"/>
      <c r="GS868" s="20">
        <v>27.86</v>
      </c>
      <c r="GT868" s="20"/>
      <c r="GU868" s="20"/>
      <c r="GV868" s="20"/>
      <c r="GW868" s="20">
        <v>0</v>
      </c>
      <c r="GX868" s="20">
        <v>0</v>
      </c>
      <c r="GY868" s="20"/>
      <c r="GZ868" s="20"/>
      <c r="HA868" s="20"/>
      <c r="HB868" s="20">
        <v>27.86</v>
      </c>
      <c r="HC868" s="20"/>
      <c r="HD868" s="20"/>
      <c r="HE868" s="20"/>
      <c r="HF868" s="20">
        <v>27.86</v>
      </c>
      <c r="HG868" s="20"/>
      <c r="HH868" s="20"/>
      <c r="HI868" s="20"/>
      <c r="HJ868" s="20"/>
      <c r="HK868" s="20"/>
      <c r="HL868" s="20">
        <v>27.86</v>
      </c>
      <c r="HM868" s="20"/>
      <c r="HN868" s="20">
        <v>27.86</v>
      </c>
      <c r="HO868" s="20"/>
      <c r="HP868" s="20"/>
      <c r="HQ868" s="20"/>
      <c r="HR868" s="20"/>
      <c r="HS868" s="20"/>
      <c r="HT868" s="20"/>
      <c r="HU868" s="20"/>
      <c r="HV868" s="20"/>
      <c r="HW868" s="20"/>
      <c r="HX868" s="20"/>
      <c r="HY868" s="20"/>
      <c r="HZ868" s="20"/>
      <c r="IA868" s="20"/>
      <c r="IB868" s="20"/>
      <c r="IC868" s="20"/>
      <c r="ID868" s="20"/>
      <c r="IE868" s="20"/>
      <c r="IF868" s="20"/>
      <c r="IG868" s="20"/>
      <c r="IH868" s="20"/>
      <c r="II868" s="20"/>
      <c r="IJ868" s="20"/>
      <c r="IK868" s="20"/>
      <c r="IL868" s="20"/>
      <c r="IM868" s="20"/>
      <c r="IN868" s="20"/>
      <c r="IO868" s="20"/>
      <c r="IP868" s="20"/>
      <c r="IQ868" s="20"/>
      <c r="IR868" s="20"/>
      <c r="IS868" s="20"/>
      <c r="IT868" s="20"/>
      <c r="IU868" s="20"/>
    </row>
    <row r="869" spans="1:255" x14ac:dyDescent="0.2">
      <c r="A869" s="79"/>
      <c r="B869" s="80"/>
      <c r="C869" s="80" t="s">
        <v>613</v>
      </c>
      <c r="D869" s="81"/>
      <c r="E869" s="82">
        <v>121</v>
      </c>
      <c r="F869" s="83" t="s">
        <v>614</v>
      </c>
      <c r="G869" s="84"/>
      <c r="H869" s="85">
        <v>22.95</v>
      </c>
      <c r="I869" s="85">
        <v>22.95</v>
      </c>
      <c r="J869" s="87">
        <v>1.21</v>
      </c>
      <c r="K869" s="86">
        <v>766</v>
      </c>
      <c r="O869" s="20"/>
      <c r="P869" s="20"/>
      <c r="Q869" s="20"/>
      <c r="R869" s="20"/>
      <c r="S869" s="20"/>
      <c r="T869" s="20">
        <v>22.95</v>
      </c>
      <c r="U869" s="20">
        <v>766</v>
      </c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  <c r="AW869" s="20"/>
      <c r="AX869" s="20"/>
      <c r="AY869" s="20"/>
      <c r="AZ869" s="20"/>
      <c r="BA869" s="20"/>
      <c r="BB869" s="20"/>
      <c r="BC869" s="20"/>
      <c r="BD869" s="20"/>
      <c r="BE869" s="20"/>
      <c r="BF869" s="20"/>
      <c r="BG869" s="20"/>
      <c r="BH869" s="20"/>
      <c r="BI869" s="20"/>
      <c r="BJ869" s="20"/>
      <c r="BK869" s="20"/>
      <c r="BL869" s="20"/>
      <c r="BM869" s="20"/>
      <c r="BN869" s="20"/>
      <c r="BO869" s="20"/>
      <c r="BP869" s="20"/>
      <c r="BQ869" s="20"/>
      <c r="BR869" s="20"/>
      <c r="BS869" s="20"/>
      <c r="BT869" s="20"/>
      <c r="BU869" s="20"/>
      <c r="BV869" s="20"/>
      <c r="BW869" s="20"/>
      <c r="BX869" s="20"/>
      <c r="BY869" s="20"/>
      <c r="BZ869" s="20"/>
      <c r="CA869" s="20"/>
      <c r="CB869" s="20"/>
      <c r="CC869" s="20"/>
      <c r="CD869" s="20"/>
      <c r="CE869" s="20"/>
      <c r="CF869" s="20"/>
      <c r="CG869" s="20"/>
      <c r="CH869" s="20"/>
      <c r="CI869" s="20"/>
      <c r="CJ869" s="20"/>
      <c r="CK869" s="20"/>
      <c r="CL869" s="20"/>
      <c r="CM869" s="20"/>
      <c r="CN869" s="20"/>
      <c r="CO869" s="20"/>
      <c r="CP869" s="20"/>
      <c r="CQ869" s="20"/>
      <c r="CR869" s="20"/>
      <c r="CS869" s="20"/>
      <c r="CT869" s="20"/>
      <c r="CU869" s="20"/>
      <c r="CV869" s="20">
        <v>1</v>
      </c>
      <c r="CW869" s="20"/>
      <c r="CX869" s="20"/>
      <c r="CY869" s="20"/>
      <c r="CZ869" s="20"/>
      <c r="DA869" s="20"/>
      <c r="DB869" s="20"/>
      <c r="DC869" s="20"/>
      <c r="DD869" s="20"/>
      <c r="DE869" s="20"/>
      <c r="DF869" s="20"/>
      <c r="DG869" s="20"/>
      <c r="DH869" s="20"/>
      <c r="DI869" s="20"/>
      <c r="DJ869" s="20"/>
      <c r="DK869" s="20"/>
      <c r="DL869" s="20"/>
      <c r="DM869" s="20"/>
      <c r="DN869" s="20"/>
      <c r="DO869" s="20"/>
      <c r="DP869" s="20"/>
      <c r="DQ869" s="20">
        <v>22.95</v>
      </c>
      <c r="DR869" s="20"/>
      <c r="DS869" s="20">
        <v>766</v>
      </c>
      <c r="DT869" s="20"/>
      <c r="DU869" s="20"/>
      <c r="DV869" s="20"/>
      <c r="DW869" s="20"/>
      <c r="DX869" s="20"/>
      <c r="DY869" s="20"/>
      <c r="DZ869" s="20"/>
      <c r="EA869" s="20"/>
      <c r="EB869" s="20"/>
      <c r="EC869" s="20"/>
      <c r="ED869" s="20"/>
      <c r="EE869" s="20"/>
      <c r="EF869" s="20"/>
      <c r="EG869" s="20"/>
      <c r="EH869" s="20"/>
      <c r="EI869" s="20"/>
      <c r="EJ869" s="20"/>
      <c r="EK869" s="20"/>
      <c r="EL869" s="20"/>
      <c r="EM869" s="20"/>
      <c r="EN869" s="20"/>
      <c r="EO869" s="20"/>
      <c r="EP869" s="20"/>
      <c r="EQ869" s="20"/>
      <c r="ER869" s="20"/>
      <c r="ES869" s="20"/>
      <c r="ET869" s="20"/>
      <c r="EU869" s="20"/>
      <c r="EV869" s="20"/>
      <c r="EW869" s="20"/>
      <c r="EX869" s="20"/>
      <c r="EY869" s="20"/>
      <c r="EZ869" s="20"/>
      <c r="FA869" s="20"/>
      <c r="FB869" s="20"/>
      <c r="FC869" s="20"/>
      <c r="FD869" s="20"/>
      <c r="FE869" s="20"/>
      <c r="FF869" s="20"/>
      <c r="FG869" s="20"/>
      <c r="FH869" s="20"/>
      <c r="FI869" s="20"/>
      <c r="FJ869" s="20"/>
      <c r="FK869" s="20"/>
      <c r="FL869" s="20"/>
      <c r="FM869" s="20"/>
      <c r="FN869" s="20"/>
      <c r="FO869" s="20"/>
      <c r="FP869" s="20"/>
      <c r="FQ869" s="20"/>
      <c r="FR869" s="20"/>
      <c r="FS869" s="20"/>
      <c r="FT869" s="20"/>
      <c r="FU869" s="20"/>
      <c r="FV869" s="20"/>
      <c r="FW869" s="20"/>
      <c r="FX869" s="20"/>
      <c r="FY869" s="20"/>
      <c r="FZ869" s="20"/>
      <c r="GA869" s="20"/>
      <c r="GB869" s="20"/>
      <c r="GC869" s="20"/>
      <c r="GD869" s="20"/>
      <c r="GE869" s="20"/>
      <c r="GF869" s="20"/>
      <c r="GG869" s="20"/>
      <c r="GH869" s="20"/>
      <c r="GI869" s="20"/>
      <c r="GJ869" s="20"/>
      <c r="GK869" s="20"/>
      <c r="GL869" s="20"/>
      <c r="GM869" s="20"/>
      <c r="GN869" s="20"/>
      <c r="GO869" s="20"/>
      <c r="GP869" s="20"/>
      <c r="GQ869" s="20"/>
      <c r="GR869" s="20"/>
      <c r="GS869" s="20"/>
      <c r="GT869" s="20"/>
      <c r="GU869" s="20"/>
      <c r="GV869" s="20"/>
      <c r="GW869" s="20"/>
      <c r="GX869" s="20"/>
      <c r="GY869" s="20">
        <v>22.95</v>
      </c>
      <c r="GZ869" s="20"/>
      <c r="HA869" s="20"/>
      <c r="HB869" s="20">
        <v>22.95</v>
      </c>
      <c r="HC869" s="20"/>
      <c r="HD869" s="20"/>
      <c r="HE869" s="20"/>
      <c r="HF869" s="20">
        <v>22.95</v>
      </c>
      <c r="HG869" s="20"/>
      <c r="HH869" s="20"/>
      <c r="HI869" s="20"/>
      <c r="HJ869" s="20"/>
      <c r="HK869" s="20"/>
      <c r="HL869" s="20">
        <v>22.95</v>
      </c>
      <c r="HM869" s="20"/>
      <c r="HN869" s="20">
        <v>22.95</v>
      </c>
      <c r="HO869" s="20"/>
      <c r="HP869" s="20"/>
      <c r="HQ869" s="20"/>
      <c r="HR869" s="20"/>
      <c r="HS869" s="20"/>
      <c r="HT869" s="20"/>
      <c r="HU869" s="20"/>
      <c r="HV869" s="20"/>
      <c r="HW869" s="20"/>
      <c r="HX869" s="20"/>
      <c r="HY869" s="20"/>
      <c r="HZ869" s="20"/>
      <c r="IA869" s="20"/>
      <c r="IB869" s="20"/>
      <c r="IC869" s="20"/>
      <c r="ID869" s="20"/>
      <c r="IE869" s="20"/>
      <c r="IF869" s="20"/>
      <c r="IG869" s="20"/>
      <c r="IH869" s="20"/>
      <c r="II869" s="20"/>
      <c r="IJ869" s="20"/>
      <c r="IK869" s="20"/>
      <c r="IL869" s="20"/>
      <c r="IM869" s="20"/>
      <c r="IN869" s="20"/>
      <c r="IO869" s="20"/>
      <c r="IP869" s="20"/>
      <c r="IQ869" s="20"/>
      <c r="IR869" s="20"/>
      <c r="IS869" s="20"/>
      <c r="IT869" s="20"/>
      <c r="IU869" s="20"/>
    </row>
    <row r="870" spans="1:255" x14ac:dyDescent="0.2">
      <c r="A870" s="79"/>
      <c r="B870" s="80"/>
      <c r="C870" s="80" t="s">
        <v>615</v>
      </c>
      <c r="D870" s="81"/>
      <c r="E870" s="82">
        <v>72</v>
      </c>
      <c r="F870" s="83" t="s">
        <v>614</v>
      </c>
      <c r="G870" s="84"/>
      <c r="H870" s="85">
        <v>13.66</v>
      </c>
      <c r="I870" s="85">
        <v>13.66</v>
      </c>
      <c r="J870" s="87">
        <v>0.72</v>
      </c>
      <c r="K870" s="86">
        <v>456</v>
      </c>
      <c r="O870" s="20"/>
      <c r="P870" s="20"/>
      <c r="Q870" s="20"/>
      <c r="R870" s="20"/>
      <c r="S870" s="20"/>
      <c r="T870" s="20">
        <v>13.66</v>
      </c>
      <c r="U870" s="20">
        <v>456</v>
      </c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  <c r="AW870" s="20"/>
      <c r="AX870" s="20"/>
      <c r="AY870" s="20"/>
      <c r="AZ870" s="20"/>
      <c r="BA870" s="20"/>
      <c r="BB870" s="20"/>
      <c r="BC870" s="20"/>
      <c r="BD870" s="20"/>
      <c r="BE870" s="20"/>
      <c r="BF870" s="20"/>
      <c r="BG870" s="20"/>
      <c r="BH870" s="20"/>
      <c r="BI870" s="20"/>
      <c r="BJ870" s="20"/>
      <c r="BK870" s="20"/>
      <c r="BL870" s="20"/>
      <c r="BM870" s="20"/>
      <c r="BN870" s="20"/>
      <c r="BO870" s="20"/>
      <c r="BP870" s="20"/>
      <c r="BQ870" s="20"/>
      <c r="BR870" s="20"/>
      <c r="BS870" s="20"/>
      <c r="BT870" s="20"/>
      <c r="BU870" s="20"/>
      <c r="BV870" s="20"/>
      <c r="BW870" s="20"/>
      <c r="BX870" s="20"/>
      <c r="BY870" s="20"/>
      <c r="BZ870" s="20"/>
      <c r="CA870" s="20"/>
      <c r="CB870" s="20"/>
      <c r="CC870" s="20"/>
      <c r="CD870" s="20"/>
      <c r="CE870" s="20"/>
      <c r="CF870" s="20"/>
      <c r="CG870" s="20"/>
      <c r="CH870" s="20"/>
      <c r="CI870" s="20"/>
      <c r="CJ870" s="20"/>
      <c r="CK870" s="20"/>
      <c r="CL870" s="20"/>
      <c r="CM870" s="20"/>
      <c r="CN870" s="20"/>
      <c r="CO870" s="20"/>
      <c r="CP870" s="20"/>
      <c r="CQ870" s="20"/>
      <c r="CR870" s="20"/>
      <c r="CS870" s="20"/>
      <c r="CT870" s="20"/>
      <c r="CU870" s="20"/>
      <c r="CV870" s="20">
        <v>1</v>
      </c>
      <c r="CW870" s="20"/>
      <c r="CX870" s="20"/>
      <c r="CY870" s="20"/>
      <c r="CZ870" s="20"/>
      <c r="DA870" s="20"/>
      <c r="DB870" s="20"/>
      <c r="DC870" s="20"/>
      <c r="DD870" s="20"/>
      <c r="DE870" s="20"/>
      <c r="DF870" s="20"/>
      <c r="DG870" s="20"/>
      <c r="DH870" s="20"/>
      <c r="DI870" s="20"/>
      <c r="DJ870" s="20"/>
      <c r="DK870" s="20"/>
      <c r="DL870" s="20"/>
      <c r="DM870" s="20"/>
      <c r="DN870" s="20"/>
      <c r="DO870" s="20"/>
      <c r="DP870" s="20"/>
      <c r="DQ870" s="20">
        <v>13.66</v>
      </c>
      <c r="DR870" s="20"/>
      <c r="DS870" s="20">
        <v>456</v>
      </c>
      <c r="DT870" s="20"/>
      <c r="DU870" s="20"/>
      <c r="DV870" s="20"/>
      <c r="DW870" s="20"/>
      <c r="DX870" s="20"/>
      <c r="DY870" s="20"/>
      <c r="DZ870" s="20"/>
      <c r="EA870" s="20"/>
      <c r="EB870" s="20"/>
      <c r="EC870" s="20"/>
      <c r="ED870" s="20"/>
      <c r="EE870" s="20"/>
      <c r="EF870" s="20"/>
      <c r="EG870" s="20"/>
      <c r="EH870" s="20"/>
      <c r="EI870" s="20"/>
      <c r="EJ870" s="20"/>
      <c r="EK870" s="20"/>
      <c r="EL870" s="20"/>
      <c r="EM870" s="20"/>
      <c r="EN870" s="20"/>
      <c r="EO870" s="20"/>
      <c r="EP870" s="20"/>
      <c r="EQ870" s="20"/>
      <c r="ER870" s="20"/>
      <c r="ES870" s="20"/>
      <c r="ET870" s="20"/>
      <c r="EU870" s="20"/>
      <c r="EV870" s="20"/>
      <c r="EW870" s="20"/>
      <c r="EX870" s="20"/>
      <c r="EY870" s="20"/>
      <c r="EZ870" s="20"/>
      <c r="FA870" s="20"/>
      <c r="FB870" s="20"/>
      <c r="FC870" s="20"/>
      <c r="FD870" s="20"/>
      <c r="FE870" s="20"/>
      <c r="FF870" s="20"/>
      <c r="FG870" s="20"/>
      <c r="FH870" s="20"/>
      <c r="FI870" s="20"/>
      <c r="FJ870" s="20"/>
      <c r="FK870" s="20"/>
      <c r="FL870" s="20"/>
      <c r="FM870" s="20"/>
      <c r="FN870" s="20"/>
      <c r="FO870" s="20"/>
      <c r="FP870" s="20"/>
      <c r="FQ870" s="20"/>
      <c r="FR870" s="20"/>
      <c r="FS870" s="20"/>
      <c r="FT870" s="20"/>
      <c r="FU870" s="20"/>
      <c r="FV870" s="20"/>
      <c r="FW870" s="20"/>
      <c r="FX870" s="20"/>
      <c r="FY870" s="20"/>
      <c r="FZ870" s="20"/>
      <c r="GA870" s="20"/>
      <c r="GB870" s="20"/>
      <c r="GC870" s="20"/>
      <c r="GD870" s="20"/>
      <c r="GE870" s="20"/>
      <c r="GF870" s="20"/>
      <c r="GG870" s="20"/>
      <c r="GH870" s="20"/>
      <c r="GI870" s="20"/>
      <c r="GJ870" s="20"/>
      <c r="GK870" s="20"/>
      <c r="GL870" s="20"/>
      <c r="GM870" s="20"/>
      <c r="GN870" s="20"/>
      <c r="GO870" s="20"/>
      <c r="GP870" s="20"/>
      <c r="GQ870" s="20"/>
      <c r="GR870" s="20"/>
      <c r="GS870" s="20"/>
      <c r="GT870" s="20"/>
      <c r="GU870" s="20"/>
      <c r="GV870" s="20"/>
      <c r="GW870" s="20"/>
      <c r="GX870" s="20"/>
      <c r="GY870" s="20"/>
      <c r="GZ870" s="20">
        <v>13.66</v>
      </c>
      <c r="HA870" s="20"/>
      <c r="HB870" s="20">
        <v>13.66</v>
      </c>
      <c r="HC870" s="20"/>
      <c r="HD870" s="20"/>
      <c r="HE870" s="20"/>
      <c r="HF870" s="20">
        <v>13.66</v>
      </c>
      <c r="HG870" s="20"/>
      <c r="HH870" s="20"/>
      <c r="HI870" s="20"/>
      <c r="HJ870" s="20"/>
      <c r="HK870" s="20"/>
      <c r="HL870" s="20">
        <v>13.66</v>
      </c>
      <c r="HM870" s="20"/>
      <c r="HN870" s="20">
        <v>13.66</v>
      </c>
      <c r="HO870" s="20"/>
      <c r="HP870" s="20"/>
      <c r="HQ870" s="20"/>
      <c r="HR870" s="20"/>
      <c r="HS870" s="20"/>
      <c r="HT870" s="20"/>
      <c r="HU870" s="20"/>
      <c r="HV870" s="20"/>
      <c r="HW870" s="20"/>
      <c r="HX870" s="20"/>
      <c r="HY870" s="20"/>
      <c r="HZ870" s="20"/>
      <c r="IA870" s="20"/>
      <c r="IB870" s="20"/>
      <c r="IC870" s="20"/>
      <c r="ID870" s="20"/>
      <c r="IE870" s="20"/>
      <c r="IF870" s="20"/>
      <c r="IG870" s="20"/>
      <c r="IH870" s="20"/>
      <c r="II870" s="20"/>
      <c r="IJ870" s="20"/>
      <c r="IK870" s="20"/>
      <c r="IL870" s="20"/>
      <c r="IM870" s="20"/>
      <c r="IN870" s="20"/>
      <c r="IO870" s="20"/>
      <c r="IP870" s="20"/>
      <c r="IQ870" s="20"/>
      <c r="IR870" s="20"/>
      <c r="IS870" s="20"/>
      <c r="IT870" s="20"/>
      <c r="IU870" s="20"/>
    </row>
    <row r="871" spans="1:255" x14ac:dyDescent="0.2">
      <c r="A871" s="71"/>
      <c r="B871" s="72"/>
      <c r="C871" s="72" t="s">
        <v>616</v>
      </c>
      <c r="D871" s="73" t="s">
        <v>617</v>
      </c>
      <c r="E871" s="74">
        <v>2</v>
      </c>
      <c r="F871" s="75"/>
      <c r="G871" s="76" t="s">
        <v>78</v>
      </c>
      <c r="H871" s="75">
        <v>2.1</v>
      </c>
      <c r="I871" s="88">
        <v>2.1</v>
      </c>
      <c r="J871" s="77"/>
      <c r="K871" s="78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  <c r="AW871" s="20"/>
      <c r="AX871" s="20"/>
      <c r="AY871" s="20"/>
      <c r="AZ871" s="20"/>
      <c r="BA871" s="20"/>
      <c r="BB871" s="20"/>
      <c r="BC871" s="20"/>
      <c r="BD871" s="20"/>
      <c r="BE871" s="20"/>
      <c r="BF871" s="20"/>
      <c r="BG871" s="20"/>
      <c r="BH871" s="20"/>
      <c r="BI871" s="20"/>
      <c r="BJ871" s="20"/>
      <c r="BK871" s="20"/>
      <c r="BL871" s="20"/>
      <c r="BM871" s="20"/>
      <c r="BN871" s="20"/>
      <c r="BO871" s="20"/>
      <c r="BP871" s="20"/>
      <c r="BQ871" s="20"/>
      <c r="BR871" s="20"/>
      <c r="BS871" s="20"/>
      <c r="BT871" s="20"/>
      <c r="BU871" s="20"/>
      <c r="BV871" s="20"/>
      <c r="BW871" s="20"/>
      <c r="BX871" s="20"/>
      <c r="BY871" s="20"/>
      <c r="BZ871" s="20"/>
      <c r="CA871" s="20"/>
      <c r="CB871" s="20"/>
      <c r="CC871" s="20"/>
      <c r="CD871" s="20"/>
      <c r="CE871" s="20"/>
      <c r="CF871" s="20"/>
      <c r="CG871" s="20"/>
      <c r="CH871" s="20"/>
      <c r="CI871" s="20"/>
      <c r="CJ871" s="20"/>
      <c r="CK871" s="20"/>
      <c r="CL871" s="20"/>
      <c r="CM871" s="20"/>
      <c r="CN871" s="20"/>
      <c r="CO871" s="20"/>
      <c r="CP871" s="20"/>
      <c r="CQ871" s="20"/>
      <c r="CR871" s="20"/>
      <c r="CS871" s="20"/>
      <c r="CT871" s="20"/>
      <c r="CU871" s="20"/>
      <c r="CV871" s="20"/>
      <c r="CW871" s="20"/>
      <c r="CX871" s="20"/>
      <c r="CY871" s="20"/>
      <c r="CZ871" s="20"/>
      <c r="DA871" s="20"/>
      <c r="DB871" s="20"/>
      <c r="DC871" s="20"/>
      <c r="DD871" s="20"/>
      <c r="DE871" s="20"/>
      <c r="DF871" s="20"/>
      <c r="DG871" s="20"/>
      <c r="DH871" s="20"/>
      <c r="DI871" s="20"/>
      <c r="DJ871" s="20"/>
      <c r="DK871" s="20"/>
      <c r="DL871" s="20"/>
      <c r="DM871" s="20"/>
      <c r="DN871" s="20"/>
      <c r="DO871" s="20"/>
      <c r="DP871" s="20"/>
      <c r="DQ871" s="20"/>
      <c r="DR871" s="20"/>
      <c r="DS871" s="20"/>
      <c r="DT871" s="20"/>
      <c r="DU871" s="20"/>
      <c r="DV871" s="20"/>
      <c r="DW871" s="20"/>
      <c r="DX871" s="20"/>
      <c r="DY871" s="20"/>
      <c r="DZ871" s="20"/>
      <c r="EA871" s="20"/>
      <c r="EB871" s="20"/>
      <c r="EC871" s="20"/>
      <c r="ED871" s="20"/>
      <c r="EE871" s="20"/>
      <c r="EF871" s="20"/>
      <c r="EG871" s="20"/>
      <c r="EH871" s="20"/>
      <c r="EI871" s="20"/>
      <c r="EJ871" s="20"/>
      <c r="EK871" s="20"/>
      <c r="EL871" s="20"/>
      <c r="EM871" s="20"/>
      <c r="EN871" s="20"/>
      <c r="EO871" s="20"/>
      <c r="EP871" s="20"/>
      <c r="EQ871" s="20"/>
      <c r="ER871" s="20"/>
      <c r="ES871" s="20"/>
      <c r="ET871" s="20"/>
      <c r="EU871" s="20"/>
      <c r="EV871" s="20"/>
      <c r="EW871" s="20"/>
      <c r="EX871" s="20"/>
      <c r="EY871" s="20"/>
      <c r="EZ871" s="20"/>
      <c r="FA871" s="20"/>
      <c r="FB871" s="20"/>
      <c r="FC871" s="20"/>
      <c r="FD871" s="20"/>
      <c r="FE871" s="20"/>
      <c r="FF871" s="20"/>
      <c r="FG871" s="20"/>
      <c r="FH871" s="20"/>
      <c r="FI871" s="20"/>
      <c r="FJ871" s="20"/>
      <c r="FK871" s="20"/>
      <c r="FL871" s="20"/>
      <c r="FM871" s="20"/>
      <c r="FN871" s="20"/>
      <c r="FO871" s="20"/>
      <c r="FP871" s="20"/>
      <c r="FQ871" s="20"/>
      <c r="FR871" s="20"/>
      <c r="FS871" s="20"/>
      <c r="FT871" s="20"/>
      <c r="FU871" s="20"/>
      <c r="FV871" s="20"/>
      <c r="FW871" s="20"/>
      <c r="FX871" s="20"/>
      <c r="FY871" s="20"/>
      <c r="FZ871" s="20"/>
      <c r="GA871" s="20"/>
      <c r="GB871" s="20"/>
      <c r="GC871" s="20"/>
      <c r="GD871" s="20"/>
      <c r="GE871" s="20"/>
      <c r="GF871" s="20"/>
      <c r="GG871" s="20"/>
      <c r="GH871" s="20"/>
      <c r="GI871" s="20"/>
      <c r="GJ871" s="20"/>
      <c r="GK871" s="20"/>
      <c r="GL871" s="20"/>
      <c r="GM871" s="20"/>
      <c r="GN871" s="20"/>
      <c r="GO871" s="20"/>
      <c r="GP871" s="20"/>
      <c r="GQ871" s="20"/>
      <c r="GR871" s="20"/>
      <c r="GS871" s="20"/>
      <c r="GT871" s="20"/>
      <c r="GU871" s="20"/>
      <c r="GV871" s="20"/>
      <c r="GW871" s="20"/>
      <c r="GX871" s="20"/>
      <c r="GY871" s="20"/>
      <c r="GZ871" s="20"/>
      <c r="HA871" s="20"/>
      <c r="HB871" s="20"/>
      <c r="HC871" s="20"/>
      <c r="HD871" s="20"/>
      <c r="HE871" s="20"/>
      <c r="HF871" s="20"/>
      <c r="HG871" s="20"/>
      <c r="HH871" s="20"/>
      <c r="HI871" s="20"/>
      <c r="HJ871" s="20"/>
      <c r="HK871" s="20"/>
      <c r="HL871" s="20"/>
      <c r="HM871" s="20"/>
      <c r="HN871" s="20"/>
      <c r="HO871" s="20"/>
      <c r="HP871" s="20"/>
      <c r="HQ871" s="20"/>
      <c r="HR871" s="20"/>
      <c r="HS871" s="20"/>
      <c r="HT871" s="20"/>
      <c r="HU871" s="20"/>
      <c r="HV871" s="20"/>
      <c r="HW871" s="20"/>
      <c r="HX871" s="20"/>
      <c r="HY871" s="20"/>
      <c r="HZ871" s="20"/>
      <c r="IA871" s="20"/>
      <c r="IB871" s="20"/>
      <c r="IC871" s="20"/>
      <c r="ID871" s="20"/>
      <c r="IE871" s="20"/>
      <c r="IF871" s="20"/>
      <c r="IG871" s="20"/>
      <c r="IH871" s="20"/>
      <c r="II871" s="20"/>
      <c r="IJ871" s="20"/>
      <c r="IK871" s="20"/>
      <c r="IL871" s="20"/>
      <c r="IM871" s="20"/>
      <c r="IN871" s="20"/>
      <c r="IO871" s="20"/>
      <c r="IP871" s="20"/>
      <c r="IQ871" s="20"/>
      <c r="IR871" s="20"/>
      <c r="IS871" s="20"/>
      <c r="IT871" s="20"/>
      <c r="IU871" s="20"/>
    </row>
    <row r="872" spans="1:255" ht="36" x14ac:dyDescent="0.2">
      <c r="A872" s="104" t="s">
        <v>358</v>
      </c>
      <c r="B872" s="105" t="s">
        <v>35</v>
      </c>
      <c r="C872" s="106" t="s">
        <v>756</v>
      </c>
      <c r="D872" s="107" t="s">
        <v>23</v>
      </c>
      <c r="E872" s="108">
        <v>1</v>
      </c>
      <c r="F872" s="109">
        <v>15482.6</v>
      </c>
      <c r="G872" s="65"/>
      <c r="H872" s="109">
        <v>15482.6</v>
      </c>
      <c r="I872" s="110">
        <v>2525.77</v>
      </c>
      <c r="J872" s="66">
        <v>6.13</v>
      </c>
      <c r="K872" s="111">
        <v>15483</v>
      </c>
      <c r="L872" s="20"/>
      <c r="M872" s="20"/>
      <c r="N872" s="20"/>
      <c r="O872" s="20"/>
      <c r="P872" s="20"/>
      <c r="Q872" s="20"/>
      <c r="R872" s="20"/>
      <c r="S872" s="20"/>
      <c r="T872" s="20">
        <v>2525.77</v>
      </c>
      <c r="U872" s="20">
        <v>15483</v>
      </c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  <c r="AW872" s="20"/>
      <c r="AX872" s="20"/>
      <c r="AY872" s="20"/>
      <c r="AZ872" s="20"/>
      <c r="BA872" s="20"/>
      <c r="BB872" s="20"/>
      <c r="BC872" s="20"/>
      <c r="BD872" s="20"/>
      <c r="BE872" s="20"/>
      <c r="BF872" s="20"/>
      <c r="BG872" s="20"/>
      <c r="BH872" s="20"/>
      <c r="BI872" s="20"/>
      <c r="BJ872" s="20"/>
      <c r="BK872" s="20"/>
      <c r="BL872" s="20"/>
      <c r="BM872" s="20"/>
      <c r="BN872" s="20"/>
      <c r="BO872" s="20"/>
      <c r="BP872" s="20"/>
      <c r="BQ872" s="20"/>
      <c r="BR872" s="20"/>
      <c r="BS872" s="20"/>
      <c r="BT872" s="20"/>
      <c r="BU872" s="20"/>
      <c r="BV872" s="20"/>
      <c r="BW872" s="20"/>
      <c r="BX872" s="20"/>
      <c r="BY872" s="20"/>
      <c r="BZ872" s="20"/>
      <c r="CA872" s="20"/>
      <c r="CB872" s="20"/>
      <c r="CC872" s="20"/>
      <c r="CD872" s="20"/>
      <c r="CE872" s="20"/>
      <c r="CF872" s="20"/>
      <c r="CG872" s="20"/>
      <c r="CH872" s="20"/>
      <c r="CI872" s="20"/>
      <c r="CJ872" s="20"/>
      <c r="CK872" s="20"/>
      <c r="CL872" s="20"/>
      <c r="CM872" s="20"/>
      <c r="CN872" s="20"/>
      <c r="CO872" s="20"/>
      <c r="CP872" s="20"/>
      <c r="CQ872" s="20"/>
      <c r="CR872" s="20"/>
      <c r="CS872" s="20"/>
      <c r="CT872" s="20"/>
      <c r="CU872" s="20"/>
      <c r="CV872" s="20">
        <v>3</v>
      </c>
      <c r="CW872" s="20"/>
      <c r="CX872" s="20"/>
      <c r="CY872" s="20"/>
      <c r="CZ872" s="20"/>
      <c r="DA872" s="20"/>
      <c r="DB872" s="20"/>
      <c r="DC872" s="20"/>
      <c r="DD872" s="20"/>
      <c r="DE872" s="20"/>
      <c r="DF872" s="20">
        <v>15483</v>
      </c>
      <c r="DG872" s="20"/>
      <c r="DH872" s="20"/>
      <c r="DI872" s="20"/>
      <c r="DJ872" s="20"/>
      <c r="DK872" s="20"/>
      <c r="DL872" s="20"/>
      <c r="DM872" s="20"/>
      <c r="DN872" s="20">
        <v>2525.77</v>
      </c>
      <c r="DO872" s="20"/>
      <c r="DP872" s="20">
        <v>15483</v>
      </c>
      <c r="DQ872" s="20"/>
      <c r="DR872" s="20"/>
      <c r="DS872" s="20"/>
      <c r="DT872" s="20"/>
      <c r="DU872" s="20"/>
      <c r="DV872" s="20"/>
      <c r="DW872" s="20"/>
      <c r="DX872" s="20"/>
      <c r="DY872" s="20"/>
      <c r="DZ872" s="20"/>
      <c r="EA872" s="20"/>
      <c r="EB872" s="20"/>
      <c r="EC872" s="20"/>
      <c r="ED872" s="20"/>
      <c r="EE872" s="20"/>
      <c r="EF872" s="20"/>
      <c r="EG872" s="20"/>
      <c r="EH872" s="20"/>
      <c r="EI872" s="20"/>
      <c r="EJ872" s="20"/>
      <c r="EK872" s="20"/>
      <c r="EL872" s="20"/>
      <c r="EM872" s="20"/>
      <c r="EN872" s="20"/>
      <c r="EO872" s="20"/>
      <c r="EP872" s="20"/>
      <c r="EQ872" s="20"/>
      <c r="ER872" s="20"/>
      <c r="ES872" s="20"/>
      <c r="ET872" s="20"/>
      <c r="EU872" s="20"/>
      <c r="EV872" s="20"/>
      <c r="EW872" s="20"/>
      <c r="EX872" s="20"/>
      <c r="EY872" s="20"/>
      <c r="EZ872" s="20"/>
      <c r="FA872" s="20"/>
      <c r="FB872" s="20"/>
      <c r="FC872" s="20"/>
      <c r="FD872" s="20"/>
      <c r="FE872" s="20"/>
      <c r="FF872" s="20"/>
      <c r="FG872" s="20"/>
      <c r="FH872" s="20"/>
      <c r="FI872" s="20"/>
      <c r="FJ872" s="20"/>
      <c r="FK872" s="20"/>
      <c r="FL872" s="20"/>
      <c r="FM872" s="20"/>
      <c r="FN872" s="20"/>
      <c r="FO872" s="20"/>
      <c r="FP872" s="20"/>
      <c r="FQ872" s="20"/>
      <c r="FR872" s="20"/>
      <c r="FS872" s="20"/>
      <c r="FT872" s="20"/>
      <c r="FU872" s="20"/>
      <c r="FV872" s="20"/>
      <c r="FW872" s="20"/>
      <c r="FX872" s="20"/>
      <c r="FY872" s="20"/>
      <c r="FZ872" s="20"/>
      <c r="GA872" s="20"/>
      <c r="GB872" s="20"/>
      <c r="GC872" s="20"/>
      <c r="GD872" s="20"/>
      <c r="GE872" s="20"/>
      <c r="GF872" s="20"/>
      <c r="GG872" s="20"/>
      <c r="GH872" s="20"/>
      <c r="GI872" s="20"/>
      <c r="GJ872" s="20"/>
      <c r="GK872" s="20"/>
      <c r="GL872" s="20"/>
      <c r="GM872" s="20"/>
      <c r="GN872" s="20">
        <v>2525.77</v>
      </c>
      <c r="GO872" s="20"/>
      <c r="GP872" s="20">
        <v>2525.77</v>
      </c>
      <c r="GQ872" s="20"/>
      <c r="GR872" s="20"/>
      <c r="GS872" s="20"/>
      <c r="GT872" s="20">
        <v>2525.77</v>
      </c>
      <c r="GU872" s="20"/>
      <c r="GV872" s="20">
        <v>2525.77</v>
      </c>
      <c r="GW872" s="20"/>
      <c r="GX872" s="20"/>
      <c r="GY872" s="20"/>
      <c r="GZ872" s="20"/>
      <c r="HA872" s="20"/>
      <c r="HB872" s="20"/>
      <c r="HC872" s="20"/>
      <c r="HD872" s="20">
        <v>2525.77</v>
      </c>
      <c r="HE872" s="20"/>
      <c r="HF872" s="20"/>
      <c r="HG872" s="20"/>
      <c r="HH872" s="20"/>
      <c r="HI872" s="20"/>
      <c r="HJ872" s="20"/>
      <c r="HK872" s="20"/>
      <c r="HL872" s="20"/>
      <c r="HM872" s="20"/>
      <c r="HN872" s="20"/>
      <c r="HO872" s="20"/>
      <c r="HP872" s="20"/>
      <c r="HQ872" s="20"/>
      <c r="HR872" s="20">
        <v>2525.77</v>
      </c>
      <c r="HS872" s="20"/>
      <c r="HT872" s="20"/>
      <c r="HU872" s="20"/>
      <c r="HV872" s="20"/>
      <c r="HW872" s="20"/>
      <c r="HX872" s="20"/>
      <c r="HY872" s="20"/>
      <c r="HZ872" s="20">
        <v>2525.77</v>
      </c>
      <c r="IA872" s="20"/>
      <c r="IB872" s="20"/>
      <c r="IC872" s="20"/>
      <c r="ID872" s="20"/>
      <c r="IE872" s="20"/>
      <c r="IF872" s="20"/>
      <c r="IG872" s="20"/>
      <c r="IH872" s="20"/>
      <c r="II872" s="20"/>
      <c r="IJ872" s="20"/>
      <c r="IK872" s="20"/>
      <c r="IL872" s="20"/>
      <c r="IM872" s="20"/>
      <c r="IN872" s="20"/>
      <c r="IO872" s="20"/>
      <c r="IP872" s="20"/>
      <c r="IQ872" s="20"/>
      <c r="IR872" s="20"/>
      <c r="IS872" s="20"/>
      <c r="IT872" s="20"/>
      <c r="IU872" s="20"/>
    </row>
    <row r="873" spans="1:255" x14ac:dyDescent="0.2">
      <c r="A873" s="89"/>
      <c r="B873" s="103" t="s">
        <v>619</v>
      </c>
      <c r="C873" s="103" t="s">
        <v>757</v>
      </c>
      <c r="D873" s="29"/>
      <c r="E873" s="29"/>
      <c r="F873" s="29"/>
      <c r="G873" s="29"/>
      <c r="H873" s="29"/>
      <c r="I873" s="29"/>
      <c r="J873" s="29"/>
      <c r="K873" s="90"/>
    </row>
    <row r="874" spans="1:255" ht="13.5" thickBot="1" x14ac:dyDescent="0.25">
      <c r="A874" s="114"/>
      <c r="B874" s="115"/>
      <c r="C874" s="115" t="s">
        <v>621</v>
      </c>
      <c r="D874" s="115"/>
      <c r="E874" s="115"/>
      <c r="F874" s="115"/>
      <c r="G874" s="115"/>
      <c r="H874" s="194">
        <v>2525.77</v>
      </c>
      <c r="I874" s="195"/>
      <c r="J874" s="194">
        <v>15483</v>
      </c>
      <c r="K874" s="196"/>
      <c r="L874" s="102"/>
      <c r="M874" s="102"/>
      <c r="N874" s="102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  <c r="AY874" s="20"/>
      <c r="AZ874" s="20"/>
      <c r="BA874" s="20"/>
      <c r="BB874" s="20"/>
      <c r="BC874" s="20"/>
      <c r="BD874" s="20"/>
      <c r="BE874" s="20"/>
      <c r="BF874" s="20"/>
      <c r="BG874" s="20"/>
      <c r="BH874" s="20"/>
      <c r="BI874" s="20"/>
      <c r="BJ874" s="20"/>
      <c r="BK874" s="20"/>
      <c r="BL874" s="20"/>
      <c r="BM874" s="20"/>
      <c r="BN874" s="20"/>
      <c r="BO874" s="20"/>
      <c r="BP874" s="20"/>
      <c r="BQ874" s="20"/>
      <c r="BR874" s="20"/>
      <c r="BS874" s="20"/>
      <c r="BT874" s="20"/>
      <c r="BU874" s="20"/>
      <c r="BV874" s="20"/>
      <c r="BW874" s="20"/>
      <c r="BX874" s="20"/>
      <c r="BY874" s="20"/>
      <c r="BZ874" s="20"/>
      <c r="CA874" s="20"/>
      <c r="CB874" s="20"/>
      <c r="CC874" s="20"/>
      <c r="CD874" s="20"/>
      <c r="CE874" s="20"/>
      <c r="CF874" s="20"/>
      <c r="CG874" s="20"/>
      <c r="CH874" s="20"/>
      <c r="CI874" s="20"/>
      <c r="CJ874" s="20"/>
      <c r="CK874" s="20"/>
      <c r="CL874" s="20"/>
      <c r="CM874" s="20"/>
      <c r="CN874" s="20"/>
      <c r="CO874" s="20"/>
      <c r="CP874" s="20"/>
      <c r="CQ874" s="20"/>
      <c r="CR874" s="20"/>
      <c r="CS874" s="20"/>
      <c r="CT874" s="20"/>
      <c r="CU874" s="20"/>
      <c r="CV874" s="20"/>
      <c r="CW874" s="20"/>
      <c r="CX874" s="20"/>
      <c r="CY874" s="20"/>
      <c r="CZ874" s="20"/>
      <c r="DA874" s="20"/>
      <c r="DB874" s="20"/>
      <c r="DC874" s="20"/>
      <c r="DD874" s="20"/>
      <c r="DE874" s="20"/>
      <c r="DF874" s="20"/>
      <c r="DG874" s="20"/>
      <c r="DH874" s="20"/>
      <c r="DI874" s="20"/>
      <c r="DJ874" s="20"/>
      <c r="DK874" s="20"/>
      <c r="DL874" s="20"/>
      <c r="DM874" s="20"/>
      <c r="DN874" s="20"/>
      <c r="DO874" s="20"/>
      <c r="DP874" s="20"/>
      <c r="DQ874" s="20"/>
      <c r="DR874" s="20"/>
      <c r="DS874" s="20"/>
      <c r="DT874" s="20"/>
      <c r="DU874" s="20"/>
      <c r="DV874" s="20"/>
      <c r="DW874" s="20"/>
      <c r="DX874" s="20"/>
      <c r="DY874" s="20"/>
      <c r="DZ874" s="20"/>
      <c r="EA874" s="20"/>
      <c r="EB874" s="20"/>
      <c r="EC874" s="20"/>
      <c r="ED874" s="20"/>
      <c r="EE874" s="20"/>
      <c r="EF874" s="20"/>
      <c r="EG874" s="20"/>
      <c r="EH874" s="20"/>
      <c r="EI874" s="20"/>
      <c r="EJ874" s="20"/>
      <c r="EK874" s="20"/>
      <c r="EL874" s="20"/>
      <c r="EM874" s="20"/>
      <c r="EN874" s="20"/>
      <c r="EO874" s="20"/>
      <c r="EP874" s="20"/>
      <c r="EQ874" s="20"/>
      <c r="ER874" s="20"/>
      <c r="ES874" s="20"/>
      <c r="ET874" s="20"/>
      <c r="EU874" s="20"/>
      <c r="EV874" s="20"/>
      <c r="EW874" s="20"/>
      <c r="EX874" s="20"/>
      <c r="EY874" s="20"/>
      <c r="EZ874" s="20"/>
      <c r="FA874" s="20"/>
      <c r="FB874" s="20"/>
      <c r="FC874" s="20"/>
      <c r="FD874" s="20"/>
      <c r="FE874" s="20"/>
      <c r="FF874" s="20"/>
      <c r="FG874" s="20"/>
      <c r="FH874" s="20"/>
      <c r="FI874" s="20"/>
      <c r="FJ874" s="20"/>
      <c r="FK874" s="20"/>
      <c r="FL874" s="20"/>
      <c r="FM874" s="20"/>
      <c r="FN874" s="20"/>
      <c r="FO874" s="20"/>
      <c r="FP874" s="20"/>
      <c r="FQ874" s="20"/>
      <c r="FR874" s="20"/>
      <c r="FS874" s="20"/>
      <c r="FT874" s="20"/>
      <c r="FU874" s="20"/>
      <c r="FV874" s="20"/>
      <c r="FW874" s="20"/>
      <c r="FX874" s="20"/>
      <c r="FY874" s="20"/>
      <c r="FZ874" s="20"/>
      <c r="GA874" s="20"/>
      <c r="GB874" s="20"/>
      <c r="GC874" s="20"/>
      <c r="GD874" s="20"/>
      <c r="GE874" s="20"/>
      <c r="GF874" s="20"/>
      <c r="GG874" s="20"/>
      <c r="GH874" s="20"/>
      <c r="GI874" s="20"/>
      <c r="GJ874" s="20"/>
      <c r="GK874" s="20"/>
      <c r="GL874" s="20"/>
      <c r="GM874" s="20"/>
      <c r="GN874" s="20"/>
      <c r="GO874" s="20"/>
      <c r="GP874" s="20"/>
      <c r="GQ874" s="20"/>
      <c r="GR874" s="20"/>
      <c r="GS874" s="20"/>
      <c r="GT874" s="20"/>
      <c r="GU874" s="20"/>
      <c r="GV874" s="20"/>
      <c r="GW874" s="20"/>
      <c r="GX874" s="20"/>
      <c r="GY874" s="20"/>
      <c r="GZ874" s="20"/>
      <c r="HA874" s="20"/>
      <c r="HB874" s="20"/>
      <c r="HC874" s="20"/>
      <c r="HD874" s="20"/>
      <c r="HE874" s="20"/>
      <c r="HF874" s="20"/>
      <c r="HG874" s="20"/>
      <c r="HH874" s="20"/>
      <c r="HI874" s="20"/>
      <c r="HJ874" s="20"/>
      <c r="HK874" s="20"/>
      <c r="HL874" s="20"/>
      <c r="HM874" s="20"/>
      <c r="HN874" s="20"/>
      <c r="HO874" s="20"/>
      <c r="HP874" s="20"/>
      <c r="HQ874" s="20"/>
      <c r="HR874" s="20"/>
      <c r="HS874" s="20"/>
      <c r="HT874" s="20"/>
      <c r="HU874" s="20"/>
      <c r="HV874" s="20"/>
      <c r="HW874" s="20"/>
      <c r="HX874" s="20"/>
      <c r="HY874" s="20"/>
      <c r="HZ874" s="20"/>
      <c r="IA874" s="20"/>
      <c r="IB874" s="20"/>
      <c r="IC874" s="20"/>
      <c r="ID874" s="20"/>
      <c r="IE874" s="20"/>
      <c r="IF874" s="20"/>
      <c r="IG874" s="20"/>
      <c r="IH874" s="20"/>
      <c r="II874" s="20"/>
      <c r="IJ874" s="20"/>
      <c r="IK874" s="20"/>
      <c r="IL874" s="20"/>
      <c r="IM874" s="20"/>
      <c r="IN874" s="20"/>
      <c r="IO874" s="20"/>
      <c r="IP874" s="20"/>
      <c r="IQ874" s="20"/>
      <c r="IR874" s="20"/>
      <c r="IS874" s="20"/>
      <c r="IT874" s="20"/>
      <c r="IU874" s="20"/>
    </row>
    <row r="875" spans="1:255" x14ac:dyDescent="0.2">
      <c r="A875" s="113"/>
      <c r="B875" s="112"/>
      <c r="C875" s="112" t="s">
        <v>622</v>
      </c>
      <c r="D875" s="112"/>
      <c r="E875" s="112"/>
      <c r="F875" s="112"/>
      <c r="G875" s="112"/>
      <c r="H875" s="185">
        <v>2611.42</v>
      </c>
      <c r="I875" s="186"/>
      <c r="J875" s="185">
        <v>17619</v>
      </c>
      <c r="K875" s="187"/>
      <c r="O875" s="20"/>
      <c r="P875" s="20"/>
      <c r="Q875" s="20"/>
      <c r="R875" s="20">
        <v>2611.42</v>
      </c>
      <c r="S875" s="20">
        <v>17619</v>
      </c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  <c r="AY875" s="20"/>
      <c r="AZ875" s="20"/>
      <c r="BA875" s="20"/>
      <c r="BB875" s="20"/>
      <c r="BC875" s="20"/>
      <c r="BD875" s="20"/>
      <c r="BE875" s="20"/>
      <c r="BF875" s="20"/>
      <c r="BG875" s="20"/>
      <c r="BH875" s="20"/>
      <c r="BI875" s="20"/>
      <c r="BJ875" s="20"/>
      <c r="BK875" s="20"/>
      <c r="BL875" s="20"/>
      <c r="BM875" s="20"/>
      <c r="BN875" s="20"/>
      <c r="BO875" s="20"/>
      <c r="BP875" s="20"/>
      <c r="BQ875" s="20"/>
      <c r="BR875" s="20"/>
      <c r="BS875" s="20"/>
      <c r="BT875" s="20"/>
      <c r="BU875" s="20"/>
      <c r="BV875" s="20"/>
      <c r="BW875" s="20"/>
      <c r="BX875" s="20"/>
      <c r="BY875" s="20"/>
      <c r="BZ875" s="20"/>
      <c r="CA875" s="20"/>
      <c r="CB875" s="20"/>
      <c r="CC875" s="20"/>
      <c r="CD875" s="20"/>
      <c r="CE875" s="20"/>
      <c r="CF875" s="20"/>
      <c r="CG875" s="20"/>
      <c r="CH875" s="20"/>
      <c r="CI875" s="20"/>
      <c r="CJ875" s="20"/>
      <c r="CK875" s="20"/>
      <c r="CL875" s="20"/>
      <c r="CM875" s="20"/>
      <c r="CN875" s="20"/>
      <c r="CO875" s="20"/>
      <c r="CP875" s="20"/>
      <c r="CQ875" s="20"/>
      <c r="CR875" s="20"/>
      <c r="CS875" s="20"/>
      <c r="CT875" s="20"/>
      <c r="CU875" s="20"/>
      <c r="CV875" s="20"/>
      <c r="CW875" s="20"/>
      <c r="CX875" s="20"/>
      <c r="CY875" s="20"/>
      <c r="CZ875" s="20"/>
      <c r="DA875" s="20"/>
      <c r="DB875" s="20"/>
      <c r="DC875" s="20"/>
      <c r="DD875" s="20"/>
      <c r="DE875" s="20"/>
      <c r="DF875" s="20"/>
      <c r="DG875" s="20"/>
      <c r="DH875" s="20"/>
      <c r="DI875" s="20"/>
      <c r="DJ875" s="20"/>
      <c r="DK875" s="20"/>
      <c r="DL875" s="20"/>
      <c r="DM875" s="20"/>
      <c r="DN875" s="20"/>
      <c r="DO875" s="20"/>
      <c r="DP875" s="20"/>
      <c r="DQ875" s="20"/>
      <c r="DR875" s="20"/>
      <c r="DS875" s="20"/>
      <c r="DT875" s="20"/>
      <c r="DU875" s="20"/>
      <c r="DV875" s="20"/>
      <c r="DW875" s="20"/>
      <c r="DX875" s="20"/>
      <c r="DY875" s="20"/>
      <c r="DZ875" s="20"/>
      <c r="EA875" s="20"/>
      <c r="EB875" s="20"/>
      <c r="EC875" s="20"/>
      <c r="ED875" s="20"/>
      <c r="EE875" s="20"/>
      <c r="EF875" s="20"/>
      <c r="EG875" s="20"/>
      <c r="EH875" s="20"/>
      <c r="EI875" s="20"/>
      <c r="EJ875" s="20"/>
      <c r="EK875" s="20"/>
      <c r="EL875" s="20"/>
      <c r="EM875" s="20"/>
      <c r="EN875" s="20"/>
      <c r="EO875" s="20"/>
      <c r="EP875" s="20"/>
      <c r="EQ875" s="20"/>
      <c r="ER875" s="20"/>
      <c r="ES875" s="20"/>
      <c r="ET875" s="20"/>
      <c r="EU875" s="20"/>
      <c r="EV875" s="20"/>
      <c r="EW875" s="20"/>
      <c r="EX875" s="20"/>
      <c r="EY875" s="20"/>
      <c r="EZ875" s="20"/>
      <c r="FA875" s="20"/>
      <c r="FB875" s="20"/>
      <c r="FC875" s="20"/>
      <c r="FD875" s="20"/>
      <c r="FE875" s="20"/>
      <c r="FF875" s="20"/>
      <c r="FG875" s="20"/>
      <c r="FH875" s="20"/>
      <c r="FI875" s="20"/>
      <c r="FJ875" s="20"/>
      <c r="FK875" s="20"/>
      <c r="FL875" s="20"/>
      <c r="FM875" s="20"/>
      <c r="FN875" s="20"/>
      <c r="FO875" s="20"/>
      <c r="FP875" s="20"/>
      <c r="FQ875" s="20"/>
      <c r="FR875" s="20"/>
      <c r="FS875" s="20"/>
      <c r="FT875" s="20"/>
      <c r="FU875" s="20"/>
      <c r="FV875" s="20"/>
      <c r="FW875" s="20"/>
      <c r="FX875" s="20"/>
      <c r="FY875" s="20"/>
      <c r="FZ875" s="20"/>
      <c r="GA875" s="20"/>
      <c r="GB875" s="20"/>
      <c r="GC875" s="20"/>
      <c r="GD875" s="20"/>
      <c r="GE875" s="20"/>
      <c r="GF875" s="20"/>
      <c r="GG875" s="20"/>
      <c r="GH875" s="20"/>
      <c r="GI875" s="20"/>
      <c r="GJ875" s="20"/>
      <c r="GK875" s="20"/>
      <c r="GL875" s="20"/>
      <c r="GM875" s="20"/>
      <c r="GN875" s="20"/>
      <c r="GO875" s="20"/>
      <c r="GP875" s="20"/>
      <c r="GQ875" s="20"/>
      <c r="GR875" s="20"/>
      <c r="GS875" s="20"/>
      <c r="GT875" s="20"/>
      <c r="GU875" s="20"/>
      <c r="GV875" s="20"/>
      <c r="GW875" s="20"/>
      <c r="GX875" s="20"/>
      <c r="GY875" s="20"/>
      <c r="GZ875" s="20"/>
      <c r="HA875" s="20">
        <v>2611.42</v>
      </c>
      <c r="HB875" s="20"/>
      <c r="HC875" s="20"/>
      <c r="HD875" s="20"/>
      <c r="HE875" s="20"/>
      <c r="HF875" s="20"/>
      <c r="HG875" s="20"/>
      <c r="HH875" s="20"/>
      <c r="HI875" s="20"/>
      <c r="HJ875" s="20"/>
      <c r="HK875" s="20"/>
      <c r="HL875" s="20"/>
      <c r="HM875" s="20"/>
      <c r="HN875" s="20"/>
      <c r="HO875" s="20"/>
      <c r="HP875" s="20"/>
      <c r="HQ875" s="20"/>
      <c r="HR875" s="20"/>
      <c r="HS875" s="20"/>
      <c r="HT875" s="20"/>
      <c r="HU875" s="20"/>
      <c r="HV875" s="20"/>
      <c r="HW875" s="20"/>
      <c r="HX875" s="20"/>
      <c r="HY875" s="20"/>
      <c r="HZ875" s="20"/>
      <c r="IA875" s="20"/>
      <c r="IB875" s="20"/>
      <c r="IC875" s="20"/>
      <c r="ID875" s="20"/>
      <c r="IE875" s="20"/>
      <c r="IF875" s="20"/>
      <c r="IG875" s="20"/>
      <c r="IH875" s="20"/>
      <c r="II875" s="20"/>
      <c r="IJ875" s="20"/>
      <c r="IK875" s="20"/>
      <c r="IL875" s="20"/>
      <c r="IM875" s="20"/>
      <c r="IN875" s="20"/>
      <c r="IO875" s="20"/>
      <c r="IP875" s="20"/>
      <c r="IQ875" s="20"/>
      <c r="IR875" s="20"/>
      <c r="IS875" s="20"/>
      <c r="IT875" s="20"/>
      <c r="IU875" s="20"/>
    </row>
    <row r="876" spans="1:255" x14ac:dyDescent="0.2">
      <c r="A876" s="70"/>
      <c r="B876" s="69"/>
      <c r="C876" s="69"/>
      <c r="D876" s="69"/>
      <c r="E876" s="69"/>
      <c r="F876" s="69"/>
      <c r="G876" s="69"/>
      <c r="H876" s="188"/>
      <c r="I876" s="189"/>
      <c r="J876" s="188"/>
      <c r="K876" s="190"/>
    </row>
    <row r="877" spans="1:255" ht="35.25" x14ac:dyDescent="0.2">
      <c r="A877" s="116">
        <v>40</v>
      </c>
      <c r="B877" s="123" t="s">
        <v>86</v>
      </c>
      <c r="C877" s="117" t="s">
        <v>638</v>
      </c>
      <c r="D877" s="118" t="s">
        <v>23</v>
      </c>
      <c r="E877" s="119">
        <v>18</v>
      </c>
      <c r="F877" s="120">
        <v>15.169999999999998</v>
      </c>
      <c r="G877" s="124" t="s">
        <v>6</v>
      </c>
      <c r="H877" s="120"/>
      <c r="I877" s="121">
        <v>564.03</v>
      </c>
      <c r="J877" s="97"/>
      <c r="K877" s="122">
        <v>18271</v>
      </c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  <c r="AW877" s="20"/>
      <c r="AX877" s="20"/>
      <c r="AY877" s="20"/>
      <c r="AZ877" s="20"/>
      <c r="BA877" s="20"/>
      <c r="BB877" s="20"/>
      <c r="BC877" s="20"/>
      <c r="BD877" s="20"/>
      <c r="BE877" s="20"/>
      <c r="BF877" s="20"/>
      <c r="BG877" s="20"/>
      <c r="BH877" s="20"/>
      <c r="BI877" s="20"/>
      <c r="BJ877" s="20"/>
      <c r="BK877" s="20"/>
      <c r="BL877" s="20"/>
      <c r="BM877" s="20"/>
      <c r="BN877" s="20"/>
      <c r="BO877" s="20"/>
      <c r="BP877" s="20"/>
      <c r="BQ877" s="20"/>
      <c r="BR877" s="20"/>
      <c r="BS877" s="20"/>
      <c r="BT877" s="20"/>
      <c r="BU877" s="20"/>
      <c r="BV877" s="20"/>
      <c r="BW877" s="20"/>
      <c r="BX877" s="20"/>
      <c r="BY877" s="20"/>
      <c r="BZ877" s="20"/>
      <c r="CA877" s="20"/>
      <c r="CB877" s="20"/>
      <c r="CC877" s="20"/>
      <c r="CD877" s="20"/>
      <c r="CE877" s="20"/>
      <c r="CF877" s="20"/>
      <c r="CG877" s="20"/>
      <c r="CH877" s="20"/>
      <c r="CI877" s="20"/>
      <c r="CJ877" s="20"/>
      <c r="CK877" s="20"/>
      <c r="CL877" s="20"/>
      <c r="CM877" s="20"/>
      <c r="CN877" s="20"/>
      <c r="CO877" s="20"/>
      <c r="CP877" s="20"/>
      <c r="CQ877" s="20"/>
      <c r="CR877" s="20"/>
      <c r="CS877" s="20"/>
      <c r="CT877" s="20"/>
      <c r="CU877" s="20"/>
      <c r="CV877" s="20"/>
      <c r="CW877" s="20"/>
      <c r="CX877" s="20"/>
      <c r="CY877" s="20"/>
      <c r="CZ877" s="20"/>
      <c r="DA877" s="20"/>
      <c r="DB877" s="20"/>
      <c r="DC877" s="20"/>
      <c r="DD877" s="20"/>
      <c r="DE877" s="20"/>
      <c r="DF877" s="20"/>
      <c r="DG877" s="20"/>
      <c r="DH877" s="20"/>
      <c r="DI877" s="20"/>
      <c r="DJ877" s="20"/>
      <c r="DK877" s="20"/>
      <c r="DL877" s="20"/>
      <c r="DM877" s="20"/>
      <c r="DN877" s="20"/>
      <c r="DO877" s="20"/>
      <c r="DP877" s="20"/>
      <c r="DQ877" s="20"/>
      <c r="DR877" s="20"/>
      <c r="DS877" s="20"/>
      <c r="DT877" s="20"/>
      <c r="DU877" s="20"/>
      <c r="DV877" s="20"/>
      <c r="DW877" s="20"/>
      <c r="DX877" s="20"/>
      <c r="DY877" s="20"/>
      <c r="DZ877" s="20"/>
      <c r="EA877" s="20"/>
      <c r="EB877" s="20"/>
      <c r="EC877" s="20"/>
      <c r="ED877" s="20"/>
      <c r="EE877" s="20"/>
      <c r="EF877" s="20"/>
      <c r="EG877" s="20"/>
      <c r="EH877" s="20"/>
      <c r="EI877" s="20"/>
      <c r="EJ877" s="20"/>
      <c r="EK877" s="20"/>
      <c r="EL877" s="20"/>
      <c r="EM877" s="20"/>
      <c r="EN877" s="20"/>
      <c r="EO877" s="20"/>
      <c r="EP877" s="20"/>
      <c r="EQ877" s="20"/>
      <c r="ER877" s="20"/>
      <c r="ES877" s="20"/>
      <c r="ET877" s="20"/>
      <c r="EU877" s="20"/>
      <c r="EV877" s="20"/>
      <c r="EW877" s="20"/>
      <c r="EX877" s="20"/>
      <c r="EY877" s="20"/>
      <c r="EZ877" s="20"/>
      <c r="FA877" s="20"/>
      <c r="FB877" s="20"/>
      <c r="FC877" s="20"/>
      <c r="FD877" s="20"/>
      <c r="FE877" s="20"/>
      <c r="FF877" s="20"/>
      <c r="FG877" s="20"/>
      <c r="FH877" s="20"/>
      <c r="FI877" s="20"/>
      <c r="FJ877" s="20"/>
      <c r="FK877" s="20"/>
      <c r="FL877" s="20"/>
      <c r="FM877" s="20"/>
      <c r="FN877" s="20"/>
      <c r="FO877" s="20"/>
      <c r="FP877" s="20"/>
      <c r="FQ877" s="20"/>
      <c r="FR877" s="20"/>
      <c r="FS877" s="20"/>
      <c r="FT877" s="20"/>
      <c r="FU877" s="20"/>
      <c r="FV877" s="20"/>
      <c r="FW877" s="20"/>
      <c r="FX877" s="20"/>
      <c r="FY877" s="20"/>
      <c r="FZ877" s="20"/>
      <c r="GA877" s="20"/>
      <c r="GB877" s="20"/>
      <c r="GC877" s="20"/>
      <c r="GD877" s="20"/>
      <c r="GE877" s="20"/>
      <c r="GF877" s="20"/>
      <c r="GG877" s="20"/>
      <c r="GH877" s="20"/>
      <c r="GI877" s="20"/>
      <c r="GJ877" s="20"/>
      <c r="GK877" s="20"/>
      <c r="GL877" s="20"/>
      <c r="GM877" s="20"/>
      <c r="GN877" s="20"/>
      <c r="GO877" s="20"/>
      <c r="GP877" s="20"/>
      <c r="GQ877" s="20"/>
      <c r="GR877" s="20"/>
      <c r="GS877" s="20"/>
      <c r="GT877" s="20"/>
      <c r="GU877" s="20"/>
      <c r="GV877" s="20"/>
      <c r="GW877" s="20"/>
      <c r="GX877" s="20"/>
      <c r="GY877" s="20"/>
      <c r="GZ877" s="20"/>
      <c r="HA877" s="20"/>
      <c r="HB877" s="20"/>
      <c r="HC877" s="20"/>
      <c r="HD877" s="20"/>
      <c r="HE877" s="20"/>
      <c r="HF877" s="20"/>
      <c r="HG877" s="20"/>
      <c r="HH877" s="20"/>
      <c r="HI877" s="20"/>
      <c r="HJ877" s="20"/>
      <c r="HK877" s="20"/>
      <c r="HL877" s="20"/>
      <c r="HM877" s="20"/>
      <c r="HN877" s="20"/>
      <c r="HO877" s="20"/>
      <c r="HP877" s="20"/>
      <c r="HQ877" s="20"/>
      <c r="HR877" s="20"/>
      <c r="HS877" s="20"/>
      <c r="HT877" s="20"/>
      <c r="HU877" s="20"/>
      <c r="HV877" s="20"/>
      <c r="HW877" s="20"/>
      <c r="HX877" s="20"/>
      <c r="HY877" s="20"/>
      <c r="HZ877" s="20"/>
      <c r="IA877" s="20"/>
      <c r="IB877" s="20"/>
      <c r="IC877" s="20"/>
      <c r="ID877" s="20"/>
      <c r="IE877" s="20"/>
      <c r="IF877" s="20"/>
      <c r="IG877" s="20"/>
      <c r="IH877" s="20"/>
      <c r="II877" s="20"/>
      <c r="IJ877" s="20"/>
      <c r="IK877" s="20"/>
      <c r="IL877" s="20"/>
      <c r="IM877" s="20"/>
      <c r="IN877" s="20"/>
      <c r="IO877" s="20"/>
      <c r="IP877" s="20"/>
      <c r="IQ877" s="20"/>
      <c r="IR877" s="20"/>
      <c r="IS877" s="20"/>
      <c r="IT877" s="20"/>
      <c r="IU877" s="20"/>
    </row>
    <row r="878" spans="1:255" x14ac:dyDescent="0.2">
      <c r="A878" s="60"/>
      <c r="B878" s="61"/>
      <c r="C878" s="61" t="s">
        <v>609</v>
      </c>
      <c r="D878" s="62"/>
      <c r="E878" s="63"/>
      <c r="F878" s="64">
        <v>9.6</v>
      </c>
      <c r="G878" s="65" t="s">
        <v>78</v>
      </c>
      <c r="H878" s="64">
        <v>10.08</v>
      </c>
      <c r="I878" s="64">
        <v>181.44</v>
      </c>
      <c r="J878" s="66">
        <v>33.39</v>
      </c>
      <c r="K878" s="67">
        <v>6058</v>
      </c>
      <c r="O878" s="20"/>
      <c r="P878" s="20"/>
      <c r="Q878" s="20"/>
      <c r="R878" s="20"/>
      <c r="S878" s="20"/>
      <c r="T878" s="20">
        <v>181.44</v>
      </c>
      <c r="U878" s="20">
        <v>6058</v>
      </c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  <c r="AW878" s="20"/>
      <c r="AX878" s="20"/>
      <c r="AY878" s="20"/>
      <c r="AZ878" s="20"/>
      <c r="BA878" s="20"/>
      <c r="BB878" s="20"/>
      <c r="BC878" s="20"/>
      <c r="BD878" s="20"/>
      <c r="BE878" s="20"/>
      <c r="BF878" s="20"/>
      <c r="BG878" s="20"/>
      <c r="BH878" s="20"/>
      <c r="BI878" s="20"/>
      <c r="BJ878" s="20"/>
      <c r="BK878" s="20"/>
      <c r="BL878" s="20"/>
      <c r="BM878" s="20"/>
      <c r="BN878" s="20"/>
      <c r="BO878" s="20"/>
      <c r="BP878" s="20"/>
      <c r="BQ878" s="20"/>
      <c r="BR878" s="20"/>
      <c r="BS878" s="20"/>
      <c r="BT878" s="20"/>
      <c r="BU878" s="20"/>
      <c r="BV878" s="20"/>
      <c r="BW878" s="20"/>
      <c r="BX878" s="20"/>
      <c r="BY878" s="20"/>
      <c r="BZ878" s="20"/>
      <c r="CA878" s="20"/>
      <c r="CB878" s="20"/>
      <c r="CC878" s="20"/>
      <c r="CD878" s="20"/>
      <c r="CE878" s="20"/>
      <c r="CF878" s="20"/>
      <c r="CG878" s="20"/>
      <c r="CH878" s="20"/>
      <c r="CI878" s="20"/>
      <c r="CJ878" s="20"/>
      <c r="CK878" s="20"/>
      <c r="CL878" s="20"/>
      <c r="CM878" s="20"/>
      <c r="CN878" s="20"/>
      <c r="CO878" s="20"/>
      <c r="CP878" s="20"/>
      <c r="CQ878" s="20"/>
      <c r="CR878" s="20"/>
      <c r="CS878" s="20"/>
      <c r="CT878" s="20"/>
      <c r="CU878" s="20"/>
      <c r="CV878" s="20">
        <v>1</v>
      </c>
      <c r="CW878" s="20"/>
      <c r="CX878" s="20"/>
      <c r="CY878" s="20"/>
      <c r="CZ878" s="20"/>
      <c r="DA878" s="20"/>
      <c r="DB878" s="20"/>
      <c r="DC878" s="20"/>
      <c r="DD878" s="20"/>
      <c r="DE878" s="20"/>
      <c r="DF878" s="20"/>
      <c r="DG878" s="20">
        <v>6058</v>
      </c>
      <c r="DH878" s="20">
        <v>1</v>
      </c>
      <c r="DI878" s="20"/>
      <c r="DJ878" s="20"/>
      <c r="DK878" s="20"/>
      <c r="DL878" s="20"/>
      <c r="DM878" s="20"/>
      <c r="DN878" s="20"/>
      <c r="DO878" s="20"/>
      <c r="DP878" s="20"/>
      <c r="DQ878" s="20">
        <v>181.44</v>
      </c>
      <c r="DR878" s="20"/>
      <c r="DS878" s="20">
        <v>6058</v>
      </c>
      <c r="DT878" s="20"/>
      <c r="DU878" s="20"/>
      <c r="DV878" s="20"/>
      <c r="DW878" s="20"/>
      <c r="DX878" s="20"/>
      <c r="DY878" s="20"/>
      <c r="DZ878" s="20"/>
      <c r="EA878" s="20"/>
      <c r="EB878" s="20"/>
      <c r="EC878" s="20"/>
      <c r="ED878" s="20"/>
      <c r="EE878" s="20"/>
      <c r="EF878" s="20"/>
      <c r="EG878" s="20"/>
      <c r="EH878" s="20"/>
      <c r="EI878" s="20"/>
      <c r="EJ878" s="20"/>
      <c r="EK878" s="20"/>
      <c r="EL878" s="20"/>
      <c r="EM878" s="20"/>
      <c r="EN878" s="20"/>
      <c r="EO878" s="20"/>
      <c r="EP878" s="20"/>
      <c r="EQ878" s="20"/>
      <c r="ER878" s="20"/>
      <c r="ES878" s="20"/>
      <c r="ET878" s="20"/>
      <c r="EU878" s="20"/>
      <c r="EV878" s="20"/>
      <c r="EW878" s="20"/>
      <c r="EX878" s="20"/>
      <c r="EY878" s="20"/>
      <c r="EZ878" s="20"/>
      <c r="FA878" s="20"/>
      <c r="FB878" s="20"/>
      <c r="FC878" s="20"/>
      <c r="FD878" s="20"/>
      <c r="FE878" s="20"/>
      <c r="FF878" s="20"/>
      <c r="FG878" s="20"/>
      <c r="FH878" s="20"/>
      <c r="FI878" s="20"/>
      <c r="FJ878" s="20"/>
      <c r="FK878" s="20"/>
      <c r="FL878" s="20"/>
      <c r="FM878" s="20"/>
      <c r="FN878" s="20"/>
      <c r="FO878" s="20"/>
      <c r="FP878" s="20"/>
      <c r="FQ878" s="20"/>
      <c r="FR878" s="20"/>
      <c r="FS878" s="20"/>
      <c r="FT878" s="20"/>
      <c r="FU878" s="20"/>
      <c r="FV878" s="20"/>
      <c r="FW878" s="20"/>
      <c r="FX878" s="20"/>
      <c r="FY878" s="20"/>
      <c r="FZ878" s="20"/>
      <c r="GA878" s="20"/>
      <c r="GB878" s="20"/>
      <c r="GC878" s="20"/>
      <c r="GD878" s="20"/>
      <c r="GE878" s="20"/>
      <c r="GF878" s="20"/>
      <c r="GG878" s="20"/>
      <c r="GH878" s="20"/>
      <c r="GI878" s="20"/>
      <c r="GJ878" s="20">
        <v>181.44</v>
      </c>
      <c r="GK878" s="20">
        <v>181.44</v>
      </c>
      <c r="GL878" s="20"/>
      <c r="GM878" s="20"/>
      <c r="GN878" s="20"/>
      <c r="GO878" s="20"/>
      <c r="GP878" s="20"/>
      <c r="GQ878" s="20"/>
      <c r="GR878" s="20"/>
      <c r="GS878" s="20"/>
      <c r="GT878" s="20"/>
      <c r="GU878" s="20"/>
      <c r="GV878" s="20"/>
      <c r="GW878" s="20"/>
      <c r="GX878" s="20"/>
      <c r="GY878" s="20"/>
      <c r="GZ878" s="20"/>
      <c r="HA878" s="20"/>
      <c r="HB878" s="20">
        <v>181.44</v>
      </c>
      <c r="HC878" s="20"/>
      <c r="HD878" s="20"/>
      <c r="HE878" s="20"/>
      <c r="HF878" s="20">
        <v>181.44</v>
      </c>
      <c r="HG878" s="20"/>
      <c r="HH878" s="20"/>
      <c r="HI878" s="20"/>
      <c r="HJ878" s="20"/>
      <c r="HK878" s="20"/>
      <c r="HL878" s="20">
        <v>181.44</v>
      </c>
      <c r="HM878" s="20"/>
      <c r="HN878" s="20">
        <v>181.44</v>
      </c>
      <c r="HO878" s="20"/>
      <c r="HP878" s="20"/>
      <c r="HQ878" s="20"/>
      <c r="HR878" s="20"/>
      <c r="HS878" s="20"/>
      <c r="HT878" s="20"/>
      <c r="HU878" s="20"/>
      <c r="HV878" s="20"/>
      <c r="HW878" s="20"/>
      <c r="HX878" s="20">
        <v>181.44</v>
      </c>
      <c r="HY878" s="20"/>
      <c r="HZ878" s="20"/>
      <c r="IA878" s="20"/>
      <c r="IB878" s="20"/>
      <c r="IC878" s="20"/>
      <c r="ID878" s="20"/>
      <c r="IE878" s="20"/>
      <c r="IF878" s="20"/>
      <c r="IG878" s="20"/>
      <c r="IH878" s="20"/>
      <c r="II878" s="20"/>
      <c r="IJ878" s="20"/>
      <c r="IK878" s="20"/>
      <c r="IL878" s="20"/>
      <c r="IM878" s="20"/>
      <c r="IN878" s="20"/>
      <c r="IO878" s="20"/>
      <c r="IP878" s="20"/>
      <c r="IQ878" s="20"/>
      <c r="IR878" s="20"/>
      <c r="IS878" s="20"/>
      <c r="IT878" s="20"/>
      <c r="IU878" s="20"/>
    </row>
    <row r="879" spans="1:255" x14ac:dyDescent="0.2">
      <c r="A879" s="71"/>
      <c r="B879" s="72"/>
      <c r="C879" s="72" t="s">
        <v>610</v>
      </c>
      <c r="D879" s="73"/>
      <c r="E879" s="74"/>
      <c r="F879" s="75">
        <v>1.47</v>
      </c>
      <c r="G879" s="76" t="s">
        <v>78</v>
      </c>
      <c r="H879" s="75">
        <v>1.55</v>
      </c>
      <c r="I879" s="75">
        <v>27.9</v>
      </c>
      <c r="J879" s="77">
        <v>13.26</v>
      </c>
      <c r="K879" s="78">
        <v>370</v>
      </c>
      <c r="O879" s="20"/>
      <c r="P879" s="20"/>
      <c r="Q879" s="20"/>
      <c r="R879" s="20"/>
      <c r="S879" s="20"/>
      <c r="T879" s="20">
        <v>27.9</v>
      </c>
      <c r="U879" s="20">
        <v>370</v>
      </c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  <c r="AW879" s="20"/>
      <c r="AX879" s="20"/>
      <c r="AY879" s="20"/>
      <c r="AZ879" s="20"/>
      <c r="BA879" s="20"/>
      <c r="BB879" s="20"/>
      <c r="BC879" s="20"/>
      <c r="BD879" s="20"/>
      <c r="BE879" s="20"/>
      <c r="BF879" s="20"/>
      <c r="BG879" s="20"/>
      <c r="BH879" s="20"/>
      <c r="BI879" s="20"/>
      <c r="BJ879" s="20"/>
      <c r="BK879" s="20"/>
      <c r="BL879" s="20"/>
      <c r="BM879" s="20"/>
      <c r="BN879" s="20"/>
      <c r="BO879" s="20"/>
      <c r="BP879" s="20"/>
      <c r="BQ879" s="20"/>
      <c r="BR879" s="20"/>
      <c r="BS879" s="20"/>
      <c r="BT879" s="20"/>
      <c r="BU879" s="20"/>
      <c r="BV879" s="20"/>
      <c r="BW879" s="20"/>
      <c r="BX879" s="20"/>
      <c r="BY879" s="20"/>
      <c r="BZ879" s="20"/>
      <c r="CA879" s="20"/>
      <c r="CB879" s="20"/>
      <c r="CC879" s="20"/>
      <c r="CD879" s="20"/>
      <c r="CE879" s="20"/>
      <c r="CF879" s="20"/>
      <c r="CG879" s="20"/>
      <c r="CH879" s="20"/>
      <c r="CI879" s="20"/>
      <c r="CJ879" s="20"/>
      <c r="CK879" s="20"/>
      <c r="CL879" s="20"/>
      <c r="CM879" s="20"/>
      <c r="CN879" s="20"/>
      <c r="CO879" s="20"/>
      <c r="CP879" s="20"/>
      <c r="CQ879" s="20"/>
      <c r="CR879" s="20"/>
      <c r="CS879" s="20"/>
      <c r="CT879" s="20"/>
      <c r="CU879" s="20"/>
      <c r="CV879" s="20">
        <v>1</v>
      </c>
      <c r="CW879" s="20"/>
      <c r="CX879" s="20"/>
      <c r="CY879" s="20"/>
      <c r="CZ879" s="20"/>
      <c r="DA879" s="20"/>
      <c r="DB879" s="20"/>
      <c r="DC879" s="20"/>
      <c r="DD879" s="20"/>
      <c r="DE879" s="20"/>
      <c r="DF879" s="20"/>
      <c r="DG879" s="20"/>
      <c r="DH879" s="20"/>
      <c r="DI879" s="20"/>
      <c r="DJ879" s="20"/>
      <c r="DK879" s="20"/>
      <c r="DL879" s="20"/>
      <c r="DM879" s="20"/>
      <c r="DN879" s="20"/>
      <c r="DO879" s="20"/>
      <c r="DP879" s="20"/>
      <c r="DQ879" s="20">
        <v>27.9</v>
      </c>
      <c r="DR879" s="20"/>
      <c r="DS879" s="20">
        <v>370</v>
      </c>
      <c r="DT879" s="20"/>
      <c r="DU879" s="20"/>
      <c r="DV879" s="20"/>
      <c r="DW879" s="20"/>
      <c r="DX879" s="20"/>
      <c r="DY879" s="20"/>
      <c r="DZ879" s="20"/>
      <c r="EA879" s="20"/>
      <c r="EB879" s="20"/>
      <c r="EC879" s="20"/>
      <c r="ED879" s="20"/>
      <c r="EE879" s="20"/>
      <c r="EF879" s="20"/>
      <c r="EG879" s="20"/>
      <c r="EH879" s="20"/>
      <c r="EI879" s="20"/>
      <c r="EJ879" s="20"/>
      <c r="EK879" s="20"/>
      <c r="EL879" s="20"/>
      <c r="EM879" s="20"/>
      <c r="EN879" s="20"/>
      <c r="EO879" s="20"/>
      <c r="EP879" s="20"/>
      <c r="EQ879" s="20"/>
      <c r="ER879" s="20"/>
      <c r="ES879" s="20"/>
      <c r="ET879" s="20"/>
      <c r="EU879" s="20"/>
      <c r="EV879" s="20"/>
      <c r="EW879" s="20"/>
      <c r="EX879" s="20"/>
      <c r="EY879" s="20"/>
      <c r="EZ879" s="20"/>
      <c r="FA879" s="20"/>
      <c r="FB879" s="20"/>
      <c r="FC879" s="20"/>
      <c r="FD879" s="20"/>
      <c r="FE879" s="20"/>
      <c r="FF879" s="20"/>
      <c r="FG879" s="20"/>
      <c r="FH879" s="20"/>
      <c r="FI879" s="20"/>
      <c r="FJ879" s="20"/>
      <c r="FK879" s="20"/>
      <c r="FL879" s="20"/>
      <c r="FM879" s="20"/>
      <c r="FN879" s="20"/>
      <c r="FO879" s="20"/>
      <c r="FP879" s="20"/>
      <c r="FQ879" s="20"/>
      <c r="FR879" s="20"/>
      <c r="FS879" s="20"/>
      <c r="FT879" s="20"/>
      <c r="FU879" s="20"/>
      <c r="FV879" s="20"/>
      <c r="FW879" s="20"/>
      <c r="FX879" s="20"/>
      <c r="FY879" s="20"/>
      <c r="FZ879" s="20"/>
      <c r="GA879" s="20"/>
      <c r="GB879" s="20"/>
      <c r="GC879" s="20"/>
      <c r="GD879" s="20"/>
      <c r="GE879" s="20"/>
      <c r="GF879" s="20"/>
      <c r="GG879" s="20"/>
      <c r="GH879" s="20"/>
      <c r="GI879" s="20"/>
      <c r="GJ879" s="20">
        <v>27.9</v>
      </c>
      <c r="GK879" s="20"/>
      <c r="GL879" s="20">
        <v>27.9</v>
      </c>
      <c r="GM879" s="20"/>
      <c r="GN879" s="20"/>
      <c r="GO879" s="20"/>
      <c r="GP879" s="20"/>
      <c r="GQ879" s="20"/>
      <c r="GR879" s="20"/>
      <c r="GS879" s="20"/>
      <c r="GT879" s="20"/>
      <c r="GU879" s="20"/>
      <c r="GV879" s="20"/>
      <c r="GW879" s="20"/>
      <c r="GX879" s="20"/>
      <c r="GY879" s="20"/>
      <c r="GZ879" s="20"/>
      <c r="HA879" s="20"/>
      <c r="HB879" s="20">
        <v>27.9</v>
      </c>
      <c r="HC879" s="20"/>
      <c r="HD879" s="20"/>
      <c r="HE879" s="20"/>
      <c r="HF879" s="20">
        <v>27.9</v>
      </c>
      <c r="HG879" s="20"/>
      <c r="HH879" s="20"/>
      <c r="HI879" s="20"/>
      <c r="HJ879" s="20"/>
      <c r="HK879" s="20"/>
      <c r="HL879" s="20">
        <v>27.9</v>
      </c>
      <c r="HM879" s="20"/>
      <c r="HN879" s="20">
        <v>27.9</v>
      </c>
      <c r="HO879" s="20"/>
      <c r="HP879" s="20"/>
      <c r="HQ879" s="20"/>
      <c r="HR879" s="20"/>
      <c r="HS879" s="20"/>
      <c r="HT879" s="20"/>
      <c r="HU879" s="20"/>
      <c r="HV879" s="20"/>
      <c r="HW879" s="20"/>
      <c r="HX879" s="20"/>
      <c r="HY879" s="20"/>
      <c r="HZ879" s="20"/>
      <c r="IA879" s="20"/>
      <c r="IB879" s="20"/>
      <c r="IC879" s="20"/>
      <c r="ID879" s="20"/>
      <c r="IE879" s="20"/>
      <c r="IF879" s="20"/>
      <c r="IG879" s="20"/>
      <c r="IH879" s="20"/>
      <c r="II879" s="20"/>
      <c r="IJ879" s="20"/>
      <c r="IK879" s="20"/>
      <c r="IL879" s="20"/>
      <c r="IM879" s="20"/>
      <c r="IN879" s="20"/>
      <c r="IO879" s="20"/>
      <c r="IP879" s="20"/>
      <c r="IQ879" s="20"/>
      <c r="IR879" s="20"/>
      <c r="IS879" s="20"/>
      <c r="IT879" s="20"/>
      <c r="IU879" s="20"/>
    </row>
    <row r="880" spans="1:255" x14ac:dyDescent="0.2">
      <c r="A880" s="71"/>
      <c r="B880" s="72"/>
      <c r="C880" s="72" t="s">
        <v>611</v>
      </c>
      <c r="D880" s="73"/>
      <c r="E880" s="74"/>
      <c r="F880" s="75">
        <v>0.12</v>
      </c>
      <c r="G880" s="76" t="s">
        <v>78</v>
      </c>
      <c r="H880" s="75">
        <v>0.13</v>
      </c>
      <c r="I880" s="75">
        <v>2.34</v>
      </c>
      <c r="J880" s="77">
        <v>33.39</v>
      </c>
      <c r="K880" s="78">
        <v>78</v>
      </c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  <c r="AW880" s="20"/>
      <c r="AX880" s="20"/>
      <c r="AY880" s="20"/>
      <c r="AZ880" s="20"/>
      <c r="BA880" s="20"/>
      <c r="BB880" s="20"/>
      <c r="BC880" s="20"/>
      <c r="BD880" s="20"/>
      <c r="BE880" s="20"/>
      <c r="BF880" s="20"/>
      <c r="BG880" s="20"/>
      <c r="BH880" s="20"/>
      <c r="BI880" s="20"/>
      <c r="BJ880" s="20"/>
      <c r="BK880" s="20"/>
      <c r="BL880" s="20"/>
      <c r="BM880" s="20"/>
      <c r="BN880" s="20"/>
      <c r="BO880" s="20"/>
      <c r="BP880" s="20"/>
      <c r="BQ880" s="20"/>
      <c r="BR880" s="20"/>
      <c r="BS880" s="20"/>
      <c r="BT880" s="20"/>
      <c r="BU880" s="20"/>
      <c r="BV880" s="20"/>
      <c r="BW880" s="20"/>
      <c r="BX880" s="20"/>
      <c r="BY880" s="20"/>
      <c r="BZ880" s="20"/>
      <c r="CA880" s="20"/>
      <c r="CB880" s="20"/>
      <c r="CC880" s="20"/>
      <c r="CD880" s="20"/>
      <c r="CE880" s="20"/>
      <c r="CF880" s="20"/>
      <c r="CG880" s="20"/>
      <c r="CH880" s="20"/>
      <c r="CI880" s="20"/>
      <c r="CJ880" s="20"/>
      <c r="CK880" s="20"/>
      <c r="CL880" s="20"/>
      <c r="CM880" s="20"/>
      <c r="CN880" s="20"/>
      <c r="CO880" s="20"/>
      <c r="CP880" s="20"/>
      <c r="CQ880" s="20"/>
      <c r="CR880" s="20"/>
      <c r="CS880" s="20"/>
      <c r="CT880" s="20"/>
      <c r="CU880" s="20"/>
      <c r="CV880" s="20"/>
      <c r="CW880" s="20"/>
      <c r="CX880" s="20"/>
      <c r="CY880" s="20"/>
      <c r="CZ880" s="20"/>
      <c r="DA880" s="20"/>
      <c r="DB880" s="20"/>
      <c r="DC880" s="20"/>
      <c r="DD880" s="20"/>
      <c r="DE880" s="20"/>
      <c r="DF880" s="20"/>
      <c r="DG880" s="20"/>
      <c r="DH880" s="20"/>
      <c r="DI880" s="20"/>
      <c r="DJ880" s="20"/>
      <c r="DK880" s="20"/>
      <c r="DL880" s="20"/>
      <c r="DM880" s="20"/>
      <c r="DN880" s="20"/>
      <c r="DO880" s="20"/>
      <c r="DP880" s="20"/>
      <c r="DQ880" s="20"/>
      <c r="DR880" s="20"/>
      <c r="DS880" s="20"/>
      <c r="DT880" s="20"/>
      <c r="DU880" s="20"/>
      <c r="DV880" s="20"/>
      <c r="DW880" s="20"/>
      <c r="DX880" s="20"/>
      <c r="DY880" s="20"/>
      <c r="DZ880" s="20"/>
      <c r="EA880" s="20"/>
      <c r="EB880" s="20"/>
      <c r="EC880" s="20"/>
      <c r="ED880" s="20"/>
      <c r="EE880" s="20"/>
      <c r="EF880" s="20"/>
      <c r="EG880" s="20"/>
      <c r="EH880" s="20"/>
      <c r="EI880" s="20"/>
      <c r="EJ880" s="20"/>
      <c r="EK880" s="20"/>
      <c r="EL880" s="20"/>
      <c r="EM880" s="20"/>
      <c r="EN880" s="20"/>
      <c r="EO880" s="20"/>
      <c r="EP880" s="20"/>
      <c r="EQ880" s="20"/>
      <c r="ER880" s="20"/>
      <c r="ES880" s="20"/>
      <c r="ET880" s="20"/>
      <c r="EU880" s="20"/>
      <c r="EV880" s="20"/>
      <c r="EW880" s="20"/>
      <c r="EX880" s="20"/>
      <c r="EY880" s="20"/>
      <c r="EZ880" s="20"/>
      <c r="FA880" s="20"/>
      <c r="FB880" s="20"/>
      <c r="FC880" s="20"/>
      <c r="FD880" s="20"/>
      <c r="FE880" s="20"/>
      <c r="FF880" s="20"/>
      <c r="FG880" s="20"/>
      <c r="FH880" s="20"/>
      <c r="FI880" s="20"/>
      <c r="FJ880" s="20"/>
      <c r="FK880" s="20"/>
      <c r="FL880" s="20"/>
      <c r="FM880" s="20"/>
      <c r="FN880" s="20"/>
      <c r="FO880" s="20"/>
      <c r="FP880" s="20"/>
      <c r="FQ880" s="20"/>
      <c r="FR880" s="20"/>
      <c r="FS880" s="20"/>
      <c r="FT880" s="20"/>
      <c r="FU880" s="20"/>
      <c r="FV880" s="20"/>
      <c r="FW880" s="20"/>
      <c r="FX880" s="20"/>
      <c r="FY880" s="20"/>
      <c r="FZ880" s="20"/>
      <c r="GA880" s="20"/>
      <c r="GB880" s="20"/>
      <c r="GC880" s="20"/>
      <c r="GD880" s="20"/>
      <c r="GE880" s="20"/>
      <c r="GF880" s="20"/>
      <c r="GG880" s="20"/>
      <c r="GH880" s="20"/>
      <c r="GI880" s="20"/>
      <c r="GJ880" s="20"/>
      <c r="GK880" s="20"/>
      <c r="GL880" s="20"/>
      <c r="GM880" s="20">
        <v>2.34</v>
      </c>
      <c r="GN880" s="20"/>
      <c r="GO880" s="20"/>
      <c r="GP880" s="20"/>
      <c r="GQ880" s="20"/>
      <c r="GR880" s="20"/>
      <c r="GS880" s="20"/>
      <c r="GT880" s="20"/>
      <c r="GU880" s="20"/>
      <c r="GV880" s="20"/>
      <c r="GW880" s="20"/>
      <c r="GX880" s="20"/>
      <c r="GY880" s="20"/>
      <c r="GZ880" s="20"/>
      <c r="HA880" s="20"/>
      <c r="HB880" s="20"/>
      <c r="HC880" s="20"/>
      <c r="HD880" s="20"/>
      <c r="HE880" s="20"/>
      <c r="HF880" s="20"/>
      <c r="HG880" s="20"/>
      <c r="HH880" s="20"/>
      <c r="HI880" s="20"/>
      <c r="HJ880" s="20"/>
      <c r="HK880" s="20"/>
      <c r="HL880" s="20"/>
      <c r="HM880" s="20"/>
      <c r="HN880" s="20"/>
      <c r="HO880" s="20"/>
      <c r="HP880" s="20"/>
      <c r="HQ880" s="20"/>
      <c r="HR880" s="20"/>
      <c r="HS880" s="20"/>
      <c r="HT880" s="20"/>
      <c r="HU880" s="20"/>
      <c r="HV880" s="20"/>
      <c r="HW880" s="20"/>
      <c r="HX880" s="20">
        <v>2.34</v>
      </c>
      <c r="HY880" s="20"/>
      <c r="HZ880" s="20"/>
      <c r="IA880" s="20"/>
      <c r="IB880" s="20"/>
      <c r="IC880" s="20"/>
      <c r="ID880" s="20"/>
      <c r="IE880" s="20"/>
      <c r="IF880" s="20"/>
      <c r="IG880" s="20"/>
      <c r="IH880" s="20"/>
      <c r="II880" s="20"/>
      <c r="IJ880" s="20"/>
      <c r="IK880" s="20"/>
      <c r="IL880" s="20"/>
      <c r="IM880" s="20"/>
      <c r="IN880" s="20"/>
      <c r="IO880" s="20"/>
      <c r="IP880" s="20"/>
      <c r="IQ880" s="20"/>
      <c r="IR880" s="20"/>
      <c r="IS880" s="20"/>
      <c r="IT880" s="20"/>
      <c r="IU880" s="20"/>
    </row>
    <row r="881" spans="1:255" x14ac:dyDescent="0.2">
      <c r="A881" s="71"/>
      <c r="B881" s="72"/>
      <c r="C881" s="72" t="s">
        <v>612</v>
      </c>
      <c r="D881" s="73"/>
      <c r="E881" s="74"/>
      <c r="F881" s="75">
        <v>4.0999999999999996</v>
      </c>
      <c r="G881" s="76"/>
      <c r="H881" s="75">
        <v>4.0999999999999996</v>
      </c>
      <c r="I881" s="75">
        <v>73.8</v>
      </c>
      <c r="J881" s="77">
        <v>9.11</v>
      </c>
      <c r="K881" s="78">
        <v>672</v>
      </c>
      <c r="O881" s="20"/>
      <c r="P881" s="20"/>
      <c r="Q881" s="20"/>
      <c r="R881" s="20"/>
      <c r="S881" s="20"/>
      <c r="T881" s="20">
        <v>73.8</v>
      </c>
      <c r="U881" s="20">
        <v>672</v>
      </c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  <c r="AW881" s="20"/>
      <c r="AX881" s="20"/>
      <c r="AY881" s="20"/>
      <c r="AZ881" s="20"/>
      <c r="BA881" s="20"/>
      <c r="BB881" s="20"/>
      <c r="BC881" s="20"/>
      <c r="BD881" s="20"/>
      <c r="BE881" s="20"/>
      <c r="BF881" s="20"/>
      <c r="BG881" s="20"/>
      <c r="BH881" s="20"/>
      <c r="BI881" s="20"/>
      <c r="BJ881" s="20"/>
      <c r="BK881" s="20"/>
      <c r="BL881" s="20"/>
      <c r="BM881" s="20"/>
      <c r="BN881" s="20"/>
      <c r="BO881" s="20"/>
      <c r="BP881" s="20"/>
      <c r="BQ881" s="20"/>
      <c r="BR881" s="20"/>
      <c r="BS881" s="20"/>
      <c r="BT881" s="20"/>
      <c r="BU881" s="20"/>
      <c r="BV881" s="20"/>
      <c r="BW881" s="20"/>
      <c r="BX881" s="20"/>
      <c r="BY881" s="20"/>
      <c r="BZ881" s="20"/>
      <c r="CA881" s="20"/>
      <c r="CB881" s="20"/>
      <c r="CC881" s="20"/>
      <c r="CD881" s="20"/>
      <c r="CE881" s="20"/>
      <c r="CF881" s="20"/>
      <c r="CG881" s="20"/>
      <c r="CH881" s="20"/>
      <c r="CI881" s="20"/>
      <c r="CJ881" s="20"/>
      <c r="CK881" s="20"/>
      <c r="CL881" s="20"/>
      <c r="CM881" s="20"/>
      <c r="CN881" s="20"/>
      <c r="CO881" s="20"/>
      <c r="CP881" s="20"/>
      <c r="CQ881" s="20"/>
      <c r="CR881" s="20"/>
      <c r="CS881" s="20"/>
      <c r="CT881" s="20"/>
      <c r="CU881" s="20"/>
      <c r="CV881" s="20">
        <v>1</v>
      </c>
      <c r="CW881" s="20"/>
      <c r="CX881" s="20"/>
      <c r="CY881" s="20"/>
      <c r="CZ881" s="20"/>
      <c r="DA881" s="20"/>
      <c r="DB881" s="20"/>
      <c r="DC881" s="20"/>
      <c r="DD881" s="20"/>
      <c r="DE881" s="20"/>
      <c r="DF881" s="20"/>
      <c r="DG881" s="20"/>
      <c r="DH881" s="20"/>
      <c r="DI881" s="20"/>
      <c r="DJ881" s="20"/>
      <c r="DK881" s="20">
        <v>73.8</v>
      </c>
      <c r="DL881" s="20"/>
      <c r="DM881" s="20">
        <v>672</v>
      </c>
      <c r="DN881" s="20"/>
      <c r="DO881" s="20"/>
      <c r="DP881" s="20"/>
      <c r="DQ881" s="20"/>
      <c r="DR881" s="20"/>
      <c r="DS881" s="20"/>
      <c r="DT881" s="20"/>
      <c r="DU881" s="20"/>
      <c r="DV881" s="20"/>
      <c r="DW881" s="20"/>
      <c r="DX881" s="20"/>
      <c r="DY881" s="20"/>
      <c r="DZ881" s="20"/>
      <c r="EA881" s="20"/>
      <c r="EB881" s="20"/>
      <c r="EC881" s="20"/>
      <c r="ED881" s="20"/>
      <c r="EE881" s="20"/>
      <c r="EF881" s="20"/>
      <c r="EG881" s="20"/>
      <c r="EH881" s="20"/>
      <c r="EI881" s="20"/>
      <c r="EJ881" s="20"/>
      <c r="EK881" s="20"/>
      <c r="EL881" s="20"/>
      <c r="EM881" s="20"/>
      <c r="EN881" s="20"/>
      <c r="EO881" s="20"/>
      <c r="EP881" s="20"/>
      <c r="EQ881" s="20"/>
      <c r="ER881" s="20"/>
      <c r="ES881" s="20"/>
      <c r="ET881" s="20"/>
      <c r="EU881" s="20"/>
      <c r="EV881" s="20"/>
      <c r="EW881" s="20"/>
      <c r="EX881" s="20"/>
      <c r="EY881" s="20"/>
      <c r="EZ881" s="20"/>
      <c r="FA881" s="20"/>
      <c r="FB881" s="20"/>
      <c r="FC881" s="20"/>
      <c r="FD881" s="20"/>
      <c r="FE881" s="20"/>
      <c r="FF881" s="20"/>
      <c r="FG881" s="20"/>
      <c r="FH881" s="20"/>
      <c r="FI881" s="20"/>
      <c r="FJ881" s="20"/>
      <c r="FK881" s="20"/>
      <c r="FL881" s="20"/>
      <c r="FM881" s="20"/>
      <c r="FN881" s="20"/>
      <c r="FO881" s="20"/>
      <c r="FP881" s="20"/>
      <c r="FQ881" s="20"/>
      <c r="FR881" s="20"/>
      <c r="FS881" s="20"/>
      <c r="FT881" s="20"/>
      <c r="FU881" s="20"/>
      <c r="FV881" s="20"/>
      <c r="FW881" s="20"/>
      <c r="FX881" s="20"/>
      <c r="FY881" s="20"/>
      <c r="FZ881" s="20"/>
      <c r="GA881" s="20"/>
      <c r="GB881" s="20"/>
      <c r="GC881" s="20"/>
      <c r="GD881" s="20"/>
      <c r="GE881" s="20"/>
      <c r="GF881" s="20"/>
      <c r="GG881" s="20"/>
      <c r="GH881" s="20"/>
      <c r="GI881" s="20"/>
      <c r="GJ881" s="20">
        <v>73.8</v>
      </c>
      <c r="GK881" s="20"/>
      <c r="GL881" s="20"/>
      <c r="GM881" s="20"/>
      <c r="GN881" s="20">
        <v>73.8</v>
      </c>
      <c r="GO881" s="20"/>
      <c r="GP881" s="20">
        <v>73.8</v>
      </c>
      <c r="GQ881" s="20">
        <v>73.8</v>
      </c>
      <c r="GR881" s="20"/>
      <c r="GS881" s="20">
        <v>73.8</v>
      </c>
      <c r="GT881" s="20"/>
      <c r="GU881" s="20"/>
      <c r="GV881" s="20"/>
      <c r="GW881" s="20">
        <v>0</v>
      </c>
      <c r="GX881" s="20">
        <v>0</v>
      </c>
      <c r="GY881" s="20"/>
      <c r="GZ881" s="20"/>
      <c r="HA881" s="20"/>
      <c r="HB881" s="20">
        <v>73.8</v>
      </c>
      <c r="HC881" s="20"/>
      <c r="HD881" s="20"/>
      <c r="HE881" s="20"/>
      <c r="HF881" s="20">
        <v>73.8</v>
      </c>
      <c r="HG881" s="20"/>
      <c r="HH881" s="20"/>
      <c r="HI881" s="20"/>
      <c r="HJ881" s="20"/>
      <c r="HK881" s="20"/>
      <c r="HL881" s="20">
        <v>73.8</v>
      </c>
      <c r="HM881" s="20"/>
      <c r="HN881" s="20">
        <v>73.8</v>
      </c>
      <c r="HO881" s="20"/>
      <c r="HP881" s="20"/>
      <c r="HQ881" s="20"/>
      <c r="HR881" s="20"/>
      <c r="HS881" s="20"/>
      <c r="HT881" s="20"/>
      <c r="HU881" s="20"/>
      <c r="HV881" s="20"/>
      <c r="HW881" s="20"/>
      <c r="HX881" s="20"/>
      <c r="HY881" s="20"/>
      <c r="HZ881" s="20"/>
      <c r="IA881" s="20"/>
      <c r="IB881" s="20"/>
      <c r="IC881" s="20"/>
      <c r="ID881" s="20"/>
      <c r="IE881" s="20"/>
      <c r="IF881" s="20"/>
      <c r="IG881" s="20"/>
      <c r="IH881" s="20"/>
      <c r="II881" s="20"/>
      <c r="IJ881" s="20"/>
      <c r="IK881" s="20"/>
      <c r="IL881" s="20"/>
      <c r="IM881" s="20"/>
      <c r="IN881" s="20"/>
      <c r="IO881" s="20"/>
      <c r="IP881" s="20"/>
      <c r="IQ881" s="20"/>
      <c r="IR881" s="20"/>
      <c r="IS881" s="20"/>
      <c r="IT881" s="20"/>
      <c r="IU881" s="20"/>
    </row>
    <row r="882" spans="1:255" x14ac:dyDescent="0.2">
      <c r="A882" s="79"/>
      <c r="B882" s="80"/>
      <c r="C882" s="80" t="s">
        <v>613</v>
      </c>
      <c r="D882" s="81"/>
      <c r="E882" s="82">
        <v>121</v>
      </c>
      <c r="F882" s="83" t="s">
        <v>614</v>
      </c>
      <c r="G882" s="84"/>
      <c r="H882" s="85">
        <v>12.35</v>
      </c>
      <c r="I882" s="85">
        <v>222.37</v>
      </c>
      <c r="J882" s="87">
        <v>1.21</v>
      </c>
      <c r="K882" s="86">
        <v>7425</v>
      </c>
      <c r="O882" s="20"/>
      <c r="P882" s="20"/>
      <c r="Q882" s="20"/>
      <c r="R882" s="20"/>
      <c r="S882" s="20"/>
      <c r="T882" s="20">
        <v>222.37</v>
      </c>
      <c r="U882" s="20">
        <v>7425</v>
      </c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  <c r="AW882" s="20"/>
      <c r="AX882" s="20"/>
      <c r="AY882" s="20"/>
      <c r="AZ882" s="20"/>
      <c r="BA882" s="20"/>
      <c r="BB882" s="20"/>
      <c r="BC882" s="20"/>
      <c r="BD882" s="20"/>
      <c r="BE882" s="20"/>
      <c r="BF882" s="20"/>
      <c r="BG882" s="20"/>
      <c r="BH882" s="20"/>
      <c r="BI882" s="20"/>
      <c r="BJ882" s="20"/>
      <c r="BK882" s="20"/>
      <c r="BL882" s="20"/>
      <c r="BM882" s="20"/>
      <c r="BN882" s="20"/>
      <c r="BO882" s="20"/>
      <c r="BP882" s="20"/>
      <c r="BQ882" s="20"/>
      <c r="BR882" s="20"/>
      <c r="BS882" s="20"/>
      <c r="BT882" s="20"/>
      <c r="BU882" s="20"/>
      <c r="BV882" s="20"/>
      <c r="BW882" s="20"/>
      <c r="BX882" s="20"/>
      <c r="BY882" s="20"/>
      <c r="BZ882" s="20"/>
      <c r="CA882" s="20"/>
      <c r="CB882" s="20"/>
      <c r="CC882" s="20"/>
      <c r="CD882" s="20"/>
      <c r="CE882" s="20"/>
      <c r="CF882" s="20"/>
      <c r="CG882" s="20"/>
      <c r="CH882" s="20"/>
      <c r="CI882" s="20"/>
      <c r="CJ882" s="20"/>
      <c r="CK882" s="20"/>
      <c r="CL882" s="20"/>
      <c r="CM882" s="20"/>
      <c r="CN882" s="20"/>
      <c r="CO882" s="20"/>
      <c r="CP882" s="20"/>
      <c r="CQ882" s="20"/>
      <c r="CR882" s="20"/>
      <c r="CS882" s="20"/>
      <c r="CT882" s="20"/>
      <c r="CU882" s="20"/>
      <c r="CV882" s="20">
        <v>1</v>
      </c>
      <c r="CW882" s="20"/>
      <c r="CX882" s="20"/>
      <c r="CY882" s="20"/>
      <c r="CZ882" s="20"/>
      <c r="DA882" s="20"/>
      <c r="DB882" s="20"/>
      <c r="DC882" s="20"/>
      <c r="DD882" s="20"/>
      <c r="DE882" s="20"/>
      <c r="DF882" s="20"/>
      <c r="DG882" s="20"/>
      <c r="DH882" s="20"/>
      <c r="DI882" s="20"/>
      <c r="DJ882" s="20"/>
      <c r="DK882" s="20"/>
      <c r="DL882" s="20"/>
      <c r="DM882" s="20"/>
      <c r="DN882" s="20"/>
      <c r="DO882" s="20"/>
      <c r="DP882" s="20"/>
      <c r="DQ882" s="20">
        <v>222.37</v>
      </c>
      <c r="DR882" s="20"/>
      <c r="DS882" s="20">
        <v>7425</v>
      </c>
      <c r="DT882" s="20"/>
      <c r="DU882" s="20"/>
      <c r="DV882" s="20"/>
      <c r="DW882" s="20"/>
      <c r="DX882" s="20"/>
      <c r="DY882" s="20"/>
      <c r="DZ882" s="20"/>
      <c r="EA882" s="20"/>
      <c r="EB882" s="20"/>
      <c r="EC882" s="20"/>
      <c r="ED882" s="20"/>
      <c r="EE882" s="20"/>
      <c r="EF882" s="20"/>
      <c r="EG882" s="20"/>
      <c r="EH882" s="20"/>
      <c r="EI882" s="20"/>
      <c r="EJ882" s="20"/>
      <c r="EK882" s="20"/>
      <c r="EL882" s="20"/>
      <c r="EM882" s="20"/>
      <c r="EN882" s="20"/>
      <c r="EO882" s="20"/>
      <c r="EP882" s="20"/>
      <c r="EQ882" s="20"/>
      <c r="ER882" s="20"/>
      <c r="ES882" s="20"/>
      <c r="ET882" s="20"/>
      <c r="EU882" s="20"/>
      <c r="EV882" s="20"/>
      <c r="EW882" s="20"/>
      <c r="EX882" s="20"/>
      <c r="EY882" s="20"/>
      <c r="EZ882" s="20"/>
      <c r="FA882" s="20"/>
      <c r="FB882" s="20"/>
      <c r="FC882" s="20"/>
      <c r="FD882" s="20"/>
      <c r="FE882" s="20"/>
      <c r="FF882" s="20"/>
      <c r="FG882" s="20"/>
      <c r="FH882" s="20"/>
      <c r="FI882" s="20"/>
      <c r="FJ882" s="20"/>
      <c r="FK882" s="20"/>
      <c r="FL882" s="20"/>
      <c r="FM882" s="20"/>
      <c r="FN882" s="20"/>
      <c r="FO882" s="20"/>
      <c r="FP882" s="20"/>
      <c r="FQ882" s="20"/>
      <c r="FR882" s="20"/>
      <c r="FS882" s="20"/>
      <c r="FT882" s="20"/>
      <c r="FU882" s="20"/>
      <c r="FV882" s="20"/>
      <c r="FW882" s="20"/>
      <c r="FX882" s="20"/>
      <c r="FY882" s="20"/>
      <c r="FZ882" s="20"/>
      <c r="GA882" s="20"/>
      <c r="GB882" s="20"/>
      <c r="GC882" s="20"/>
      <c r="GD882" s="20"/>
      <c r="GE882" s="20"/>
      <c r="GF882" s="20"/>
      <c r="GG882" s="20"/>
      <c r="GH882" s="20"/>
      <c r="GI882" s="20"/>
      <c r="GJ882" s="20"/>
      <c r="GK882" s="20"/>
      <c r="GL882" s="20"/>
      <c r="GM882" s="20"/>
      <c r="GN882" s="20"/>
      <c r="GO882" s="20"/>
      <c r="GP882" s="20"/>
      <c r="GQ882" s="20"/>
      <c r="GR882" s="20"/>
      <c r="GS882" s="20"/>
      <c r="GT882" s="20"/>
      <c r="GU882" s="20"/>
      <c r="GV882" s="20"/>
      <c r="GW882" s="20"/>
      <c r="GX882" s="20"/>
      <c r="GY882" s="20">
        <v>222.37</v>
      </c>
      <c r="GZ882" s="20"/>
      <c r="HA882" s="20"/>
      <c r="HB882" s="20">
        <v>222.37</v>
      </c>
      <c r="HC882" s="20"/>
      <c r="HD882" s="20"/>
      <c r="HE882" s="20"/>
      <c r="HF882" s="20">
        <v>222.37</v>
      </c>
      <c r="HG882" s="20"/>
      <c r="HH882" s="20"/>
      <c r="HI882" s="20"/>
      <c r="HJ882" s="20"/>
      <c r="HK882" s="20"/>
      <c r="HL882" s="20">
        <v>222.37</v>
      </c>
      <c r="HM882" s="20"/>
      <c r="HN882" s="20">
        <v>222.37</v>
      </c>
      <c r="HO882" s="20"/>
      <c r="HP882" s="20"/>
      <c r="HQ882" s="20"/>
      <c r="HR882" s="20"/>
      <c r="HS882" s="20"/>
      <c r="HT882" s="20"/>
      <c r="HU882" s="20"/>
      <c r="HV882" s="20"/>
      <c r="HW882" s="20"/>
      <c r="HX882" s="20"/>
      <c r="HY882" s="20"/>
      <c r="HZ882" s="20"/>
      <c r="IA882" s="20"/>
      <c r="IB882" s="20"/>
      <c r="IC882" s="20"/>
      <c r="ID882" s="20"/>
      <c r="IE882" s="20"/>
      <c r="IF882" s="20"/>
      <c r="IG882" s="20"/>
      <c r="IH882" s="20"/>
      <c r="II882" s="20"/>
      <c r="IJ882" s="20"/>
      <c r="IK882" s="20"/>
      <c r="IL882" s="20"/>
      <c r="IM882" s="20"/>
      <c r="IN882" s="20"/>
      <c r="IO882" s="20"/>
      <c r="IP882" s="20"/>
      <c r="IQ882" s="20"/>
      <c r="IR882" s="20"/>
      <c r="IS882" s="20"/>
      <c r="IT882" s="20"/>
      <c r="IU882" s="20"/>
    </row>
    <row r="883" spans="1:255" x14ac:dyDescent="0.2">
      <c r="A883" s="79"/>
      <c r="B883" s="80"/>
      <c r="C883" s="80" t="s">
        <v>615</v>
      </c>
      <c r="D883" s="81"/>
      <c r="E883" s="82">
        <v>72</v>
      </c>
      <c r="F883" s="83" t="s">
        <v>614</v>
      </c>
      <c r="G883" s="84"/>
      <c r="H883" s="85">
        <v>7.35</v>
      </c>
      <c r="I883" s="85">
        <v>132.32</v>
      </c>
      <c r="J883" s="87">
        <v>0.72</v>
      </c>
      <c r="K883" s="86">
        <v>4418</v>
      </c>
      <c r="O883" s="20"/>
      <c r="P883" s="20"/>
      <c r="Q883" s="20"/>
      <c r="R883" s="20"/>
      <c r="S883" s="20"/>
      <c r="T883" s="20">
        <v>132.32</v>
      </c>
      <c r="U883" s="20">
        <v>4418</v>
      </c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  <c r="AW883" s="20"/>
      <c r="AX883" s="20"/>
      <c r="AY883" s="20"/>
      <c r="AZ883" s="20"/>
      <c r="BA883" s="20"/>
      <c r="BB883" s="20"/>
      <c r="BC883" s="20"/>
      <c r="BD883" s="20"/>
      <c r="BE883" s="20"/>
      <c r="BF883" s="20"/>
      <c r="BG883" s="20"/>
      <c r="BH883" s="20"/>
      <c r="BI883" s="20"/>
      <c r="BJ883" s="20"/>
      <c r="BK883" s="20"/>
      <c r="BL883" s="20"/>
      <c r="BM883" s="20"/>
      <c r="BN883" s="20"/>
      <c r="BO883" s="20"/>
      <c r="BP883" s="20"/>
      <c r="BQ883" s="20"/>
      <c r="BR883" s="20"/>
      <c r="BS883" s="20"/>
      <c r="BT883" s="20"/>
      <c r="BU883" s="20"/>
      <c r="BV883" s="20"/>
      <c r="BW883" s="20"/>
      <c r="BX883" s="20"/>
      <c r="BY883" s="20"/>
      <c r="BZ883" s="20"/>
      <c r="CA883" s="20"/>
      <c r="CB883" s="20"/>
      <c r="CC883" s="20"/>
      <c r="CD883" s="20"/>
      <c r="CE883" s="20"/>
      <c r="CF883" s="20"/>
      <c r="CG883" s="20"/>
      <c r="CH883" s="20"/>
      <c r="CI883" s="20"/>
      <c r="CJ883" s="20"/>
      <c r="CK883" s="20"/>
      <c r="CL883" s="20"/>
      <c r="CM883" s="20"/>
      <c r="CN883" s="20"/>
      <c r="CO883" s="20"/>
      <c r="CP883" s="20"/>
      <c r="CQ883" s="20"/>
      <c r="CR883" s="20"/>
      <c r="CS883" s="20"/>
      <c r="CT883" s="20"/>
      <c r="CU883" s="20"/>
      <c r="CV883" s="20">
        <v>1</v>
      </c>
      <c r="CW883" s="20"/>
      <c r="CX883" s="20"/>
      <c r="CY883" s="20"/>
      <c r="CZ883" s="20"/>
      <c r="DA883" s="20"/>
      <c r="DB883" s="20"/>
      <c r="DC883" s="20"/>
      <c r="DD883" s="20"/>
      <c r="DE883" s="20"/>
      <c r="DF883" s="20"/>
      <c r="DG883" s="20"/>
      <c r="DH883" s="20"/>
      <c r="DI883" s="20"/>
      <c r="DJ883" s="20"/>
      <c r="DK883" s="20"/>
      <c r="DL883" s="20"/>
      <c r="DM883" s="20"/>
      <c r="DN883" s="20"/>
      <c r="DO883" s="20"/>
      <c r="DP883" s="20"/>
      <c r="DQ883" s="20">
        <v>132.32</v>
      </c>
      <c r="DR883" s="20"/>
      <c r="DS883" s="20">
        <v>4418</v>
      </c>
      <c r="DT883" s="20"/>
      <c r="DU883" s="20"/>
      <c r="DV883" s="20"/>
      <c r="DW883" s="20"/>
      <c r="DX883" s="20"/>
      <c r="DY883" s="20"/>
      <c r="DZ883" s="20"/>
      <c r="EA883" s="20"/>
      <c r="EB883" s="20"/>
      <c r="EC883" s="20"/>
      <c r="ED883" s="20"/>
      <c r="EE883" s="20"/>
      <c r="EF883" s="20"/>
      <c r="EG883" s="20"/>
      <c r="EH883" s="20"/>
      <c r="EI883" s="20"/>
      <c r="EJ883" s="20"/>
      <c r="EK883" s="20"/>
      <c r="EL883" s="20"/>
      <c r="EM883" s="20"/>
      <c r="EN883" s="20"/>
      <c r="EO883" s="20"/>
      <c r="EP883" s="20"/>
      <c r="EQ883" s="20"/>
      <c r="ER883" s="20"/>
      <c r="ES883" s="20"/>
      <c r="ET883" s="20"/>
      <c r="EU883" s="20"/>
      <c r="EV883" s="20"/>
      <c r="EW883" s="20"/>
      <c r="EX883" s="20"/>
      <c r="EY883" s="20"/>
      <c r="EZ883" s="20"/>
      <c r="FA883" s="20"/>
      <c r="FB883" s="20"/>
      <c r="FC883" s="20"/>
      <c r="FD883" s="20"/>
      <c r="FE883" s="20"/>
      <c r="FF883" s="20"/>
      <c r="FG883" s="20"/>
      <c r="FH883" s="20"/>
      <c r="FI883" s="20"/>
      <c r="FJ883" s="20"/>
      <c r="FK883" s="20"/>
      <c r="FL883" s="20"/>
      <c r="FM883" s="20"/>
      <c r="FN883" s="20"/>
      <c r="FO883" s="20"/>
      <c r="FP883" s="20"/>
      <c r="FQ883" s="20"/>
      <c r="FR883" s="20"/>
      <c r="FS883" s="20"/>
      <c r="FT883" s="20"/>
      <c r="FU883" s="20"/>
      <c r="FV883" s="20"/>
      <c r="FW883" s="20"/>
      <c r="FX883" s="20"/>
      <c r="FY883" s="20"/>
      <c r="FZ883" s="20"/>
      <c r="GA883" s="20"/>
      <c r="GB883" s="20"/>
      <c r="GC883" s="20"/>
      <c r="GD883" s="20"/>
      <c r="GE883" s="20"/>
      <c r="GF883" s="20"/>
      <c r="GG883" s="20"/>
      <c r="GH883" s="20"/>
      <c r="GI883" s="20"/>
      <c r="GJ883" s="20"/>
      <c r="GK883" s="20"/>
      <c r="GL883" s="20"/>
      <c r="GM883" s="20"/>
      <c r="GN883" s="20"/>
      <c r="GO883" s="20"/>
      <c r="GP883" s="20"/>
      <c r="GQ883" s="20"/>
      <c r="GR883" s="20"/>
      <c r="GS883" s="20"/>
      <c r="GT883" s="20"/>
      <c r="GU883" s="20"/>
      <c r="GV883" s="20"/>
      <c r="GW883" s="20"/>
      <c r="GX883" s="20"/>
      <c r="GY883" s="20"/>
      <c r="GZ883" s="20">
        <v>132.32</v>
      </c>
      <c r="HA883" s="20"/>
      <c r="HB883" s="20">
        <v>132.32</v>
      </c>
      <c r="HC883" s="20"/>
      <c r="HD883" s="20"/>
      <c r="HE883" s="20"/>
      <c r="HF883" s="20">
        <v>132.32</v>
      </c>
      <c r="HG883" s="20"/>
      <c r="HH883" s="20"/>
      <c r="HI883" s="20"/>
      <c r="HJ883" s="20"/>
      <c r="HK883" s="20"/>
      <c r="HL883" s="20">
        <v>132.32</v>
      </c>
      <c r="HM883" s="20"/>
      <c r="HN883" s="20">
        <v>132.32</v>
      </c>
      <c r="HO883" s="20"/>
      <c r="HP883" s="20"/>
      <c r="HQ883" s="20"/>
      <c r="HR883" s="20"/>
      <c r="HS883" s="20"/>
      <c r="HT883" s="20"/>
      <c r="HU883" s="20"/>
      <c r="HV883" s="20"/>
      <c r="HW883" s="20"/>
      <c r="HX883" s="20"/>
      <c r="HY883" s="20"/>
      <c r="HZ883" s="20"/>
      <c r="IA883" s="20"/>
      <c r="IB883" s="20"/>
      <c r="IC883" s="20"/>
      <c r="ID883" s="20"/>
      <c r="IE883" s="20"/>
      <c r="IF883" s="20"/>
      <c r="IG883" s="20"/>
      <c r="IH883" s="20"/>
      <c r="II883" s="20"/>
      <c r="IJ883" s="20"/>
      <c r="IK883" s="20"/>
      <c r="IL883" s="20"/>
      <c r="IM883" s="20"/>
      <c r="IN883" s="20"/>
      <c r="IO883" s="20"/>
      <c r="IP883" s="20"/>
      <c r="IQ883" s="20"/>
      <c r="IR883" s="20"/>
      <c r="IS883" s="20"/>
      <c r="IT883" s="20"/>
      <c r="IU883" s="20"/>
    </row>
    <row r="884" spans="1:255" x14ac:dyDescent="0.2">
      <c r="A884" s="71"/>
      <c r="B884" s="72"/>
      <c r="C884" s="72" t="s">
        <v>616</v>
      </c>
      <c r="D884" s="73" t="s">
        <v>617</v>
      </c>
      <c r="E884" s="74">
        <v>1.07</v>
      </c>
      <c r="F884" s="75"/>
      <c r="G884" s="76" t="s">
        <v>78</v>
      </c>
      <c r="H884" s="75">
        <v>1.1200000000000001</v>
      </c>
      <c r="I884" s="88">
        <v>20.222999999999999</v>
      </c>
      <c r="J884" s="77"/>
      <c r="K884" s="78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  <c r="AW884" s="20"/>
      <c r="AX884" s="20"/>
      <c r="AY884" s="20"/>
      <c r="AZ884" s="20"/>
      <c r="BA884" s="20"/>
      <c r="BB884" s="20"/>
      <c r="BC884" s="20"/>
      <c r="BD884" s="20"/>
      <c r="BE884" s="20"/>
      <c r="BF884" s="20"/>
      <c r="BG884" s="20"/>
      <c r="BH884" s="20"/>
      <c r="BI884" s="20"/>
      <c r="BJ884" s="20"/>
      <c r="BK884" s="20"/>
      <c r="BL884" s="20"/>
      <c r="BM884" s="20"/>
      <c r="BN884" s="20"/>
      <c r="BO884" s="20"/>
      <c r="BP884" s="20"/>
      <c r="BQ884" s="20"/>
      <c r="BR884" s="20"/>
      <c r="BS884" s="20"/>
      <c r="BT884" s="20"/>
      <c r="BU884" s="20"/>
      <c r="BV884" s="20"/>
      <c r="BW884" s="20"/>
      <c r="BX884" s="20"/>
      <c r="BY884" s="20"/>
      <c r="BZ884" s="20"/>
      <c r="CA884" s="20"/>
      <c r="CB884" s="20"/>
      <c r="CC884" s="20"/>
      <c r="CD884" s="20"/>
      <c r="CE884" s="20"/>
      <c r="CF884" s="20"/>
      <c r="CG884" s="20"/>
      <c r="CH884" s="20"/>
      <c r="CI884" s="20"/>
      <c r="CJ884" s="20"/>
      <c r="CK884" s="20"/>
      <c r="CL884" s="20"/>
      <c r="CM884" s="20"/>
      <c r="CN884" s="20"/>
      <c r="CO884" s="20"/>
      <c r="CP884" s="20"/>
      <c r="CQ884" s="20"/>
      <c r="CR884" s="20"/>
      <c r="CS884" s="20"/>
      <c r="CT884" s="20"/>
      <c r="CU884" s="20"/>
      <c r="CV884" s="20"/>
      <c r="CW884" s="20"/>
      <c r="CX884" s="20"/>
      <c r="CY884" s="20"/>
      <c r="CZ884" s="20"/>
      <c r="DA884" s="20"/>
      <c r="DB884" s="20"/>
      <c r="DC884" s="20"/>
      <c r="DD884" s="20"/>
      <c r="DE884" s="20"/>
      <c r="DF884" s="20"/>
      <c r="DG884" s="20"/>
      <c r="DH884" s="20"/>
      <c r="DI884" s="20"/>
      <c r="DJ884" s="20"/>
      <c r="DK884" s="20"/>
      <c r="DL884" s="20"/>
      <c r="DM884" s="20"/>
      <c r="DN884" s="20"/>
      <c r="DO884" s="20"/>
      <c r="DP884" s="20"/>
      <c r="DQ884" s="20"/>
      <c r="DR884" s="20"/>
      <c r="DS884" s="20"/>
      <c r="DT884" s="20"/>
      <c r="DU884" s="20"/>
      <c r="DV884" s="20"/>
      <c r="DW884" s="20"/>
      <c r="DX884" s="20"/>
      <c r="DY884" s="20"/>
      <c r="DZ884" s="20"/>
      <c r="EA884" s="20"/>
      <c r="EB884" s="20"/>
      <c r="EC884" s="20"/>
      <c r="ED884" s="20"/>
      <c r="EE884" s="20"/>
      <c r="EF884" s="20"/>
      <c r="EG884" s="20"/>
      <c r="EH884" s="20"/>
      <c r="EI884" s="20"/>
      <c r="EJ884" s="20"/>
      <c r="EK884" s="20"/>
      <c r="EL884" s="20"/>
      <c r="EM884" s="20"/>
      <c r="EN884" s="20"/>
      <c r="EO884" s="20"/>
      <c r="EP884" s="20"/>
      <c r="EQ884" s="20"/>
      <c r="ER884" s="20"/>
      <c r="ES884" s="20"/>
      <c r="ET884" s="20"/>
      <c r="EU884" s="20"/>
      <c r="EV884" s="20"/>
      <c r="EW884" s="20"/>
      <c r="EX884" s="20"/>
      <c r="EY884" s="20"/>
      <c r="EZ884" s="20"/>
      <c r="FA884" s="20"/>
      <c r="FB884" s="20"/>
      <c r="FC884" s="20"/>
      <c r="FD884" s="20"/>
      <c r="FE884" s="20"/>
      <c r="FF884" s="20"/>
      <c r="FG884" s="20"/>
      <c r="FH884" s="20"/>
      <c r="FI884" s="20"/>
      <c r="FJ884" s="20"/>
      <c r="FK884" s="20"/>
      <c r="FL884" s="20"/>
      <c r="FM884" s="20"/>
      <c r="FN884" s="20"/>
      <c r="FO884" s="20"/>
      <c r="FP884" s="20"/>
      <c r="FQ884" s="20"/>
      <c r="FR884" s="20"/>
      <c r="FS884" s="20"/>
      <c r="FT884" s="20"/>
      <c r="FU884" s="20"/>
      <c r="FV884" s="20"/>
      <c r="FW884" s="20"/>
      <c r="FX884" s="20"/>
      <c r="FY884" s="20"/>
      <c r="FZ884" s="20"/>
      <c r="GA884" s="20"/>
      <c r="GB884" s="20"/>
      <c r="GC884" s="20"/>
      <c r="GD884" s="20"/>
      <c r="GE884" s="20"/>
      <c r="GF884" s="20"/>
      <c r="GG884" s="20"/>
      <c r="GH884" s="20"/>
      <c r="GI884" s="20"/>
      <c r="GJ884" s="20"/>
      <c r="GK884" s="20"/>
      <c r="GL884" s="20"/>
      <c r="GM884" s="20"/>
      <c r="GN884" s="20"/>
      <c r="GO884" s="20"/>
      <c r="GP884" s="20"/>
      <c r="GQ884" s="20"/>
      <c r="GR884" s="20"/>
      <c r="GS884" s="20"/>
      <c r="GT884" s="20"/>
      <c r="GU884" s="20"/>
      <c r="GV884" s="20"/>
      <c r="GW884" s="20"/>
      <c r="GX884" s="20"/>
      <c r="GY884" s="20"/>
      <c r="GZ884" s="20"/>
      <c r="HA884" s="20"/>
      <c r="HB884" s="20"/>
      <c r="HC884" s="20"/>
      <c r="HD884" s="20"/>
      <c r="HE884" s="20"/>
      <c r="HF884" s="20"/>
      <c r="HG884" s="20"/>
      <c r="HH884" s="20"/>
      <c r="HI884" s="20"/>
      <c r="HJ884" s="20"/>
      <c r="HK884" s="20"/>
      <c r="HL884" s="20"/>
      <c r="HM884" s="20"/>
      <c r="HN884" s="20"/>
      <c r="HO884" s="20"/>
      <c r="HP884" s="20"/>
      <c r="HQ884" s="20"/>
      <c r="HR884" s="20"/>
      <c r="HS884" s="20"/>
      <c r="HT884" s="20"/>
      <c r="HU884" s="20"/>
      <c r="HV884" s="20"/>
      <c r="HW884" s="20"/>
      <c r="HX884" s="20"/>
      <c r="HY884" s="20"/>
      <c r="HZ884" s="20"/>
      <c r="IA884" s="20"/>
      <c r="IB884" s="20"/>
      <c r="IC884" s="20"/>
      <c r="ID884" s="20"/>
      <c r="IE884" s="20"/>
      <c r="IF884" s="20"/>
      <c r="IG884" s="20"/>
      <c r="IH884" s="20"/>
      <c r="II884" s="20"/>
      <c r="IJ884" s="20"/>
      <c r="IK884" s="20"/>
      <c r="IL884" s="20"/>
      <c r="IM884" s="20"/>
      <c r="IN884" s="20"/>
      <c r="IO884" s="20"/>
      <c r="IP884" s="20"/>
      <c r="IQ884" s="20"/>
      <c r="IR884" s="20"/>
      <c r="IS884" s="20"/>
      <c r="IT884" s="20"/>
      <c r="IU884" s="20"/>
    </row>
    <row r="885" spans="1:255" ht="24" x14ac:dyDescent="0.2">
      <c r="A885" s="133" t="s">
        <v>362</v>
      </c>
      <c r="B885" s="134" t="s">
        <v>90</v>
      </c>
      <c r="C885" s="135" t="s">
        <v>91</v>
      </c>
      <c r="D885" s="136" t="s">
        <v>92</v>
      </c>
      <c r="E885" s="137">
        <v>1.8</v>
      </c>
      <c r="F885" s="138">
        <v>1</v>
      </c>
      <c r="G885" s="65"/>
      <c r="H885" s="138">
        <v>1</v>
      </c>
      <c r="I885" s="138">
        <v>1.8</v>
      </c>
      <c r="J885" s="66">
        <v>9.11</v>
      </c>
      <c r="K885" s="139">
        <v>16</v>
      </c>
      <c r="L885" s="20"/>
      <c r="M885" s="20"/>
      <c r="N885" s="20"/>
      <c r="O885" s="20"/>
      <c r="P885" s="20"/>
      <c r="Q885" s="20"/>
      <c r="R885" s="20"/>
      <c r="S885" s="20"/>
      <c r="T885" s="20">
        <v>1.8</v>
      </c>
      <c r="U885" s="20">
        <v>16</v>
      </c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  <c r="AW885" s="20"/>
      <c r="AX885" s="20"/>
      <c r="AY885" s="20"/>
      <c r="AZ885" s="20"/>
      <c r="BA885" s="20"/>
      <c r="BB885" s="20"/>
      <c r="BC885" s="20"/>
      <c r="BD885" s="20"/>
      <c r="BE885" s="20"/>
      <c r="BF885" s="20"/>
      <c r="BG885" s="20"/>
      <c r="BH885" s="20"/>
      <c r="BI885" s="20"/>
      <c r="BJ885" s="20"/>
      <c r="BK885" s="20"/>
      <c r="BL885" s="20"/>
      <c r="BM885" s="20"/>
      <c r="BN885" s="20"/>
      <c r="BO885" s="20"/>
      <c r="BP885" s="20"/>
      <c r="BQ885" s="20"/>
      <c r="BR885" s="20"/>
      <c r="BS885" s="20"/>
      <c r="BT885" s="20"/>
      <c r="BU885" s="20"/>
      <c r="BV885" s="20"/>
      <c r="BW885" s="20"/>
      <c r="BX885" s="20"/>
      <c r="BY885" s="20"/>
      <c r="BZ885" s="20"/>
      <c r="CA885" s="20"/>
      <c r="CB885" s="20"/>
      <c r="CC885" s="20"/>
      <c r="CD885" s="20"/>
      <c r="CE885" s="20"/>
      <c r="CF885" s="20"/>
      <c r="CG885" s="20"/>
      <c r="CH885" s="20"/>
      <c r="CI885" s="20"/>
      <c r="CJ885" s="20"/>
      <c r="CK885" s="20"/>
      <c r="CL885" s="20"/>
      <c r="CM885" s="20"/>
      <c r="CN885" s="20"/>
      <c r="CO885" s="20"/>
      <c r="CP885" s="20"/>
      <c r="CQ885" s="20"/>
      <c r="CR885" s="20"/>
      <c r="CS885" s="20"/>
      <c r="CT885" s="20"/>
      <c r="CU885" s="20"/>
      <c r="CV885" s="20">
        <v>1</v>
      </c>
      <c r="CW885" s="20"/>
      <c r="CX885" s="20"/>
      <c r="CY885" s="20"/>
      <c r="CZ885" s="20"/>
      <c r="DA885" s="20"/>
      <c r="DB885" s="20"/>
      <c r="DC885" s="20"/>
      <c r="DD885" s="20"/>
      <c r="DE885" s="20"/>
      <c r="DF885" s="20"/>
      <c r="DG885" s="20"/>
      <c r="DH885" s="20"/>
      <c r="DI885" s="20"/>
      <c r="DJ885" s="20"/>
      <c r="DK885" s="20">
        <v>1.8</v>
      </c>
      <c r="DL885" s="20"/>
      <c r="DM885" s="20">
        <v>16</v>
      </c>
      <c r="DN885" s="20"/>
      <c r="DO885" s="20"/>
      <c r="DP885" s="20"/>
      <c r="DQ885" s="20"/>
      <c r="DR885" s="20"/>
      <c r="DS885" s="20"/>
      <c r="DT885" s="20"/>
      <c r="DU885" s="20"/>
      <c r="DV885" s="20"/>
      <c r="DW885" s="20"/>
      <c r="DX885" s="20"/>
      <c r="DY885" s="20"/>
      <c r="DZ885" s="20"/>
      <c r="EA885" s="20"/>
      <c r="EB885" s="20"/>
      <c r="EC885" s="20"/>
      <c r="ED885" s="20"/>
      <c r="EE885" s="20"/>
      <c r="EF885" s="20"/>
      <c r="EG885" s="20"/>
      <c r="EH885" s="20"/>
      <c r="EI885" s="20"/>
      <c r="EJ885" s="20"/>
      <c r="EK885" s="20"/>
      <c r="EL885" s="20"/>
      <c r="EM885" s="20"/>
      <c r="EN885" s="20"/>
      <c r="EO885" s="20"/>
      <c r="EP885" s="20"/>
      <c r="EQ885" s="20"/>
      <c r="ER885" s="20"/>
      <c r="ES885" s="20"/>
      <c r="ET885" s="20"/>
      <c r="EU885" s="20"/>
      <c r="EV885" s="20"/>
      <c r="EW885" s="20"/>
      <c r="EX885" s="20"/>
      <c r="EY885" s="20"/>
      <c r="EZ885" s="20"/>
      <c r="FA885" s="20"/>
      <c r="FB885" s="20"/>
      <c r="FC885" s="20"/>
      <c r="FD885" s="20"/>
      <c r="FE885" s="20"/>
      <c r="FF885" s="20"/>
      <c r="FG885" s="20"/>
      <c r="FH885" s="20"/>
      <c r="FI885" s="20"/>
      <c r="FJ885" s="20"/>
      <c r="FK885" s="20"/>
      <c r="FL885" s="20"/>
      <c r="FM885" s="20"/>
      <c r="FN885" s="20"/>
      <c r="FO885" s="20"/>
      <c r="FP885" s="20"/>
      <c r="FQ885" s="20"/>
      <c r="FR885" s="20"/>
      <c r="FS885" s="20"/>
      <c r="FT885" s="20"/>
      <c r="FU885" s="20"/>
      <c r="FV885" s="20"/>
      <c r="FW885" s="20"/>
      <c r="FX885" s="20"/>
      <c r="FY885" s="20"/>
      <c r="FZ885" s="20"/>
      <c r="GA885" s="20"/>
      <c r="GB885" s="20"/>
      <c r="GC885" s="20"/>
      <c r="GD885" s="20"/>
      <c r="GE885" s="20"/>
      <c r="GF885" s="20"/>
      <c r="GG885" s="20"/>
      <c r="GH885" s="20"/>
      <c r="GI885" s="20"/>
      <c r="GJ885" s="20">
        <v>1.8</v>
      </c>
      <c r="GK885" s="20"/>
      <c r="GL885" s="20"/>
      <c r="GM885" s="20"/>
      <c r="GN885" s="20">
        <v>1.8</v>
      </c>
      <c r="GO885" s="20"/>
      <c r="GP885" s="20">
        <v>1.8</v>
      </c>
      <c r="GQ885" s="20">
        <v>1.8</v>
      </c>
      <c r="GR885" s="20"/>
      <c r="GS885" s="20">
        <v>1.8</v>
      </c>
      <c r="GT885" s="20"/>
      <c r="GU885" s="20"/>
      <c r="GV885" s="20"/>
      <c r="GW885" s="20"/>
      <c r="GX885" s="20"/>
      <c r="GY885" s="20"/>
      <c r="GZ885" s="20"/>
      <c r="HA885" s="20"/>
      <c r="HB885" s="20">
        <v>1.8</v>
      </c>
      <c r="HC885" s="20"/>
      <c r="HD885" s="20"/>
      <c r="HE885" s="20"/>
      <c r="HF885" s="20">
        <v>1.8</v>
      </c>
      <c r="HG885" s="20"/>
      <c r="HH885" s="20"/>
      <c r="HI885" s="20"/>
      <c r="HJ885" s="20"/>
      <c r="HK885" s="20"/>
      <c r="HL885" s="20">
        <v>1.8</v>
      </c>
      <c r="HM885" s="20"/>
      <c r="HN885" s="20">
        <v>1.8</v>
      </c>
      <c r="HO885" s="20"/>
      <c r="HP885" s="20"/>
      <c r="HQ885" s="20"/>
      <c r="HR885" s="20"/>
      <c r="HS885" s="20"/>
      <c r="HT885" s="20"/>
      <c r="HU885" s="20"/>
      <c r="HV885" s="20"/>
      <c r="HW885" s="20"/>
      <c r="HX885" s="20"/>
      <c r="HY885" s="20"/>
      <c r="HZ885" s="20"/>
      <c r="IA885" s="20"/>
      <c r="IB885" s="20"/>
      <c r="IC885" s="20"/>
      <c r="ID885" s="20"/>
      <c r="IE885" s="20"/>
      <c r="IF885" s="20"/>
      <c r="IG885" s="20"/>
      <c r="IH885" s="20"/>
      <c r="II885" s="20"/>
      <c r="IJ885" s="20"/>
      <c r="IK885" s="20"/>
      <c r="IL885" s="20"/>
      <c r="IM885" s="20"/>
      <c r="IN885" s="20"/>
      <c r="IO885" s="20"/>
      <c r="IP885" s="20"/>
      <c r="IQ885" s="20"/>
      <c r="IR885" s="20"/>
      <c r="IS885" s="20"/>
      <c r="IT885" s="20"/>
      <c r="IU885" s="20"/>
    </row>
    <row r="886" spans="1:255" x14ac:dyDescent="0.2">
      <c r="A886" s="133" t="s">
        <v>363</v>
      </c>
      <c r="B886" s="134" t="s">
        <v>35</v>
      </c>
      <c r="C886" s="135" t="s">
        <v>364</v>
      </c>
      <c r="D886" s="136" t="s">
        <v>23</v>
      </c>
      <c r="E886" s="137">
        <v>18</v>
      </c>
      <c r="F886" s="109">
        <v>2672.17</v>
      </c>
      <c r="G886" s="65"/>
      <c r="H886" s="109">
        <v>2672.17</v>
      </c>
      <c r="I886" s="138">
        <v>5279.8</v>
      </c>
      <c r="J886" s="66">
        <v>9.11</v>
      </c>
      <c r="K886" s="139">
        <v>48099</v>
      </c>
      <c r="L886" s="20"/>
      <c r="M886" s="20"/>
      <c r="N886" s="20"/>
      <c r="O886" s="20"/>
      <c r="P886" s="20"/>
      <c r="Q886" s="20"/>
      <c r="R886" s="20"/>
      <c r="S886" s="20"/>
      <c r="T886" s="20">
        <v>5279.8</v>
      </c>
      <c r="U886" s="20">
        <v>48099</v>
      </c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  <c r="AW886" s="20"/>
      <c r="AX886" s="20"/>
      <c r="AY886" s="20"/>
      <c r="AZ886" s="20"/>
      <c r="BA886" s="20"/>
      <c r="BB886" s="20"/>
      <c r="BC886" s="20"/>
      <c r="BD886" s="20"/>
      <c r="BE886" s="20"/>
      <c r="BF886" s="20"/>
      <c r="BG886" s="20"/>
      <c r="BH886" s="20"/>
      <c r="BI886" s="20"/>
      <c r="BJ886" s="20"/>
      <c r="BK886" s="20"/>
      <c r="BL886" s="20"/>
      <c r="BM886" s="20"/>
      <c r="BN886" s="20"/>
      <c r="BO886" s="20"/>
      <c r="BP886" s="20"/>
      <c r="BQ886" s="20"/>
      <c r="BR886" s="20"/>
      <c r="BS886" s="20"/>
      <c r="BT886" s="20"/>
      <c r="BU886" s="20"/>
      <c r="BV886" s="20"/>
      <c r="BW886" s="20"/>
      <c r="BX886" s="20"/>
      <c r="BY886" s="20"/>
      <c r="BZ886" s="20"/>
      <c r="CA886" s="20"/>
      <c r="CB886" s="20"/>
      <c r="CC886" s="20"/>
      <c r="CD886" s="20"/>
      <c r="CE886" s="20"/>
      <c r="CF886" s="20"/>
      <c r="CG886" s="20"/>
      <c r="CH886" s="20"/>
      <c r="CI886" s="20"/>
      <c r="CJ886" s="20"/>
      <c r="CK886" s="20"/>
      <c r="CL886" s="20"/>
      <c r="CM886" s="20"/>
      <c r="CN886" s="20"/>
      <c r="CO886" s="20"/>
      <c r="CP886" s="20"/>
      <c r="CQ886" s="20"/>
      <c r="CR886" s="20"/>
      <c r="CS886" s="20"/>
      <c r="CT886" s="20"/>
      <c r="CU886" s="20"/>
      <c r="CV886" s="20">
        <v>1</v>
      </c>
      <c r="CW886" s="20"/>
      <c r="CX886" s="20"/>
      <c r="CY886" s="20"/>
      <c r="CZ886" s="20"/>
      <c r="DA886" s="20"/>
      <c r="DB886" s="20"/>
      <c r="DC886" s="20"/>
      <c r="DD886" s="20"/>
      <c r="DE886" s="20">
        <v>48099</v>
      </c>
      <c r="DF886" s="20"/>
      <c r="DG886" s="20"/>
      <c r="DH886" s="20"/>
      <c r="DI886" s="20"/>
      <c r="DJ886" s="20"/>
      <c r="DK886" s="20">
        <v>5279.8</v>
      </c>
      <c r="DL886" s="20"/>
      <c r="DM886" s="20">
        <v>48099</v>
      </c>
      <c r="DN886" s="20"/>
      <c r="DO886" s="20"/>
      <c r="DP886" s="20"/>
      <c r="DQ886" s="20"/>
      <c r="DR886" s="20"/>
      <c r="DS886" s="20"/>
      <c r="DT886" s="20"/>
      <c r="DU886" s="20"/>
      <c r="DV886" s="20"/>
      <c r="DW886" s="20"/>
      <c r="DX886" s="20"/>
      <c r="DY886" s="20"/>
      <c r="DZ886" s="20"/>
      <c r="EA886" s="20"/>
      <c r="EB886" s="20"/>
      <c r="EC886" s="20"/>
      <c r="ED886" s="20"/>
      <c r="EE886" s="20"/>
      <c r="EF886" s="20"/>
      <c r="EG886" s="20"/>
      <c r="EH886" s="20"/>
      <c r="EI886" s="20"/>
      <c r="EJ886" s="20"/>
      <c r="EK886" s="20"/>
      <c r="EL886" s="20"/>
      <c r="EM886" s="20"/>
      <c r="EN886" s="20"/>
      <c r="EO886" s="20"/>
      <c r="EP886" s="20"/>
      <c r="EQ886" s="20"/>
      <c r="ER886" s="20"/>
      <c r="ES886" s="20"/>
      <c r="ET886" s="20"/>
      <c r="EU886" s="20"/>
      <c r="EV886" s="20"/>
      <c r="EW886" s="20"/>
      <c r="EX886" s="20"/>
      <c r="EY886" s="20"/>
      <c r="EZ886" s="20"/>
      <c r="FA886" s="20"/>
      <c r="FB886" s="20"/>
      <c r="FC886" s="20"/>
      <c r="FD886" s="20"/>
      <c r="FE886" s="20"/>
      <c r="FF886" s="20"/>
      <c r="FG886" s="20"/>
      <c r="FH886" s="20"/>
      <c r="FI886" s="20"/>
      <c r="FJ886" s="20"/>
      <c r="FK886" s="20"/>
      <c r="FL886" s="20"/>
      <c r="FM886" s="20"/>
      <c r="FN886" s="20"/>
      <c r="FO886" s="20"/>
      <c r="FP886" s="20"/>
      <c r="FQ886" s="20"/>
      <c r="FR886" s="20"/>
      <c r="FS886" s="20"/>
      <c r="FT886" s="20"/>
      <c r="FU886" s="20"/>
      <c r="FV886" s="20"/>
      <c r="FW886" s="20"/>
      <c r="FX886" s="20"/>
      <c r="FY886" s="20"/>
      <c r="FZ886" s="20"/>
      <c r="GA886" s="20"/>
      <c r="GB886" s="20"/>
      <c r="GC886" s="20"/>
      <c r="GD886" s="20"/>
      <c r="GE886" s="20"/>
      <c r="GF886" s="20"/>
      <c r="GG886" s="20"/>
      <c r="GH886" s="20"/>
      <c r="GI886" s="20"/>
      <c r="GJ886" s="20">
        <v>5279.8</v>
      </c>
      <c r="GK886" s="20"/>
      <c r="GL886" s="20"/>
      <c r="GM886" s="20"/>
      <c r="GN886" s="20">
        <v>5279.8</v>
      </c>
      <c r="GO886" s="20"/>
      <c r="GP886" s="20">
        <v>5279.8</v>
      </c>
      <c r="GQ886" s="20">
        <v>5279.8</v>
      </c>
      <c r="GR886" s="20"/>
      <c r="GS886" s="20">
        <v>5279.8</v>
      </c>
      <c r="GT886" s="20"/>
      <c r="GU886" s="20"/>
      <c r="GV886" s="20"/>
      <c r="GW886" s="20"/>
      <c r="GX886" s="20"/>
      <c r="GY886" s="20"/>
      <c r="GZ886" s="20"/>
      <c r="HA886" s="20"/>
      <c r="HB886" s="20">
        <v>5279.8</v>
      </c>
      <c r="HC886" s="20"/>
      <c r="HD886" s="20"/>
      <c r="HE886" s="20"/>
      <c r="HF886" s="20">
        <v>5279.8</v>
      </c>
      <c r="HG886" s="20"/>
      <c r="HH886" s="20"/>
      <c r="HI886" s="20"/>
      <c r="HJ886" s="20"/>
      <c r="HK886" s="20"/>
      <c r="HL886" s="20">
        <v>5279.8</v>
      </c>
      <c r="HM886" s="20"/>
      <c r="HN886" s="20">
        <v>5279.8</v>
      </c>
      <c r="HO886" s="20"/>
      <c r="HP886" s="20"/>
      <c r="HQ886" s="20"/>
      <c r="HR886" s="20"/>
      <c r="HS886" s="20"/>
      <c r="HT886" s="20"/>
      <c r="HU886" s="20"/>
      <c r="HV886" s="20"/>
      <c r="HW886" s="20"/>
      <c r="HX886" s="20"/>
      <c r="HY886" s="20">
        <v>5279.8</v>
      </c>
      <c r="HZ886" s="20"/>
      <c r="IA886" s="20"/>
      <c r="IB886" s="20"/>
      <c r="IC886" s="20"/>
      <c r="ID886" s="20"/>
      <c r="IE886" s="20"/>
      <c r="IF886" s="20"/>
      <c r="IG886" s="20"/>
      <c r="IH886" s="20"/>
      <c r="II886" s="20"/>
      <c r="IJ886" s="20"/>
      <c r="IK886" s="20"/>
      <c r="IL886" s="20"/>
      <c r="IM886" s="20"/>
      <c r="IN886" s="20"/>
      <c r="IO886" s="20"/>
      <c r="IP886" s="20"/>
      <c r="IQ886" s="20"/>
      <c r="IR886" s="20"/>
      <c r="IS886" s="20"/>
      <c r="IT886" s="20"/>
      <c r="IU886" s="20"/>
    </row>
    <row r="887" spans="1:255" x14ac:dyDescent="0.2">
      <c r="A887" s="89"/>
      <c r="B887" s="103" t="s">
        <v>619</v>
      </c>
      <c r="C887" s="103" t="s">
        <v>758</v>
      </c>
      <c r="D887" s="29"/>
      <c r="E887" s="29"/>
      <c r="F887" s="29"/>
      <c r="G887" s="29"/>
      <c r="H887" s="29"/>
      <c r="I887" s="29"/>
      <c r="J887" s="29"/>
      <c r="K887" s="90"/>
    </row>
    <row r="888" spans="1:255" ht="13.5" thickBot="1" x14ac:dyDescent="0.25">
      <c r="A888" s="140"/>
      <c r="B888" s="141"/>
      <c r="C888" s="141" t="s">
        <v>632</v>
      </c>
      <c r="D888" s="141"/>
      <c r="E888" s="141"/>
      <c r="F888" s="141"/>
      <c r="G888" s="141"/>
      <c r="H888" s="191">
        <v>5355.4000000000005</v>
      </c>
      <c r="I888" s="192"/>
      <c r="J888" s="191">
        <v>48787</v>
      </c>
      <c r="K888" s="193"/>
      <c r="L888" s="132"/>
      <c r="M888" s="132"/>
      <c r="N888" s="132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  <c r="AW888" s="20"/>
      <c r="AX888" s="20"/>
      <c r="AY888" s="20"/>
      <c r="AZ888" s="20"/>
      <c r="BA888" s="20"/>
      <c r="BB888" s="20"/>
      <c r="BC888" s="20"/>
      <c r="BD888" s="20"/>
      <c r="BE888" s="20"/>
      <c r="BF888" s="20"/>
      <c r="BG888" s="20"/>
      <c r="BH888" s="20"/>
      <c r="BI888" s="20"/>
      <c r="BJ888" s="20"/>
      <c r="BK888" s="20"/>
      <c r="BL888" s="20"/>
      <c r="BM888" s="20"/>
      <c r="BN888" s="20"/>
      <c r="BO888" s="20"/>
      <c r="BP888" s="20"/>
      <c r="BQ888" s="20"/>
      <c r="BR888" s="20"/>
      <c r="BS888" s="20"/>
      <c r="BT888" s="20"/>
      <c r="BU888" s="20"/>
      <c r="BV888" s="20"/>
      <c r="BW888" s="20"/>
      <c r="BX888" s="20"/>
      <c r="BY888" s="20"/>
      <c r="BZ888" s="20"/>
      <c r="CA888" s="20"/>
      <c r="CB888" s="20"/>
      <c r="CC888" s="20"/>
      <c r="CD888" s="20"/>
      <c r="CE888" s="20"/>
      <c r="CF888" s="20"/>
      <c r="CG888" s="20"/>
      <c r="CH888" s="20"/>
      <c r="CI888" s="20"/>
      <c r="CJ888" s="20"/>
      <c r="CK888" s="20"/>
      <c r="CL888" s="20"/>
      <c r="CM888" s="20"/>
      <c r="CN888" s="20"/>
      <c r="CO888" s="20"/>
      <c r="CP888" s="20"/>
      <c r="CQ888" s="20"/>
      <c r="CR888" s="20"/>
      <c r="CS888" s="20"/>
      <c r="CT888" s="20"/>
      <c r="CU888" s="20"/>
      <c r="CV888" s="20"/>
      <c r="CW888" s="20"/>
      <c r="CX888" s="20"/>
      <c r="CY888" s="20"/>
      <c r="CZ888" s="20"/>
      <c r="DA888" s="20"/>
      <c r="DB888" s="20"/>
      <c r="DC888" s="20"/>
      <c r="DD888" s="20"/>
      <c r="DE888" s="20"/>
      <c r="DF888" s="20"/>
      <c r="DG888" s="20"/>
      <c r="DH888" s="20"/>
      <c r="DI888" s="20"/>
      <c r="DJ888" s="20"/>
      <c r="DK888" s="20"/>
      <c r="DL888" s="20"/>
      <c r="DM888" s="20"/>
      <c r="DN888" s="20"/>
      <c r="DO888" s="20"/>
      <c r="DP888" s="20"/>
      <c r="DQ888" s="20"/>
      <c r="DR888" s="20"/>
      <c r="DS888" s="20"/>
      <c r="DT888" s="20"/>
      <c r="DU888" s="20"/>
      <c r="DV888" s="20"/>
      <c r="DW888" s="20"/>
      <c r="DX888" s="20"/>
      <c r="DY888" s="20"/>
      <c r="DZ888" s="20"/>
      <c r="EA888" s="20"/>
      <c r="EB888" s="20"/>
      <c r="EC888" s="20"/>
      <c r="ED888" s="20"/>
      <c r="EE888" s="20"/>
      <c r="EF888" s="20"/>
      <c r="EG888" s="20"/>
      <c r="EH888" s="20"/>
      <c r="EI888" s="20"/>
      <c r="EJ888" s="20"/>
      <c r="EK888" s="20"/>
      <c r="EL888" s="20"/>
      <c r="EM888" s="20"/>
      <c r="EN888" s="20"/>
      <c r="EO888" s="20"/>
      <c r="EP888" s="20"/>
      <c r="EQ888" s="20"/>
      <c r="ER888" s="20"/>
      <c r="ES888" s="20"/>
      <c r="ET888" s="20"/>
      <c r="EU888" s="20"/>
      <c r="EV888" s="20"/>
      <c r="EW888" s="20"/>
      <c r="EX888" s="20"/>
      <c r="EY888" s="20"/>
      <c r="EZ888" s="20"/>
      <c r="FA888" s="20"/>
      <c r="FB888" s="20"/>
      <c r="FC888" s="20"/>
      <c r="FD888" s="20"/>
      <c r="FE888" s="20"/>
      <c r="FF888" s="20"/>
      <c r="FG888" s="20"/>
      <c r="FH888" s="20"/>
      <c r="FI888" s="20"/>
      <c r="FJ888" s="20"/>
      <c r="FK888" s="20"/>
      <c r="FL888" s="20"/>
      <c r="FM888" s="20"/>
      <c r="FN888" s="20"/>
      <c r="FO888" s="20"/>
      <c r="FP888" s="20"/>
      <c r="FQ888" s="20"/>
      <c r="FR888" s="20"/>
      <c r="FS888" s="20"/>
      <c r="FT888" s="20"/>
      <c r="FU888" s="20"/>
      <c r="FV888" s="20"/>
      <c r="FW888" s="20"/>
      <c r="FX888" s="20"/>
      <c r="FY888" s="20"/>
      <c r="FZ888" s="20"/>
      <c r="GA888" s="20"/>
      <c r="GB888" s="20"/>
      <c r="GC888" s="20"/>
      <c r="GD888" s="20"/>
      <c r="GE888" s="20"/>
      <c r="GF888" s="20"/>
      <c r="GG888" s="20"/>
      <c r="GH888" s="20"/>
      <c r="GI888" s="20"/>
      <c r="GJ888" s="20"/>
      <c r="GK888" s="20"/>
      <c r="GL888" s="20"/>
      <c r="GM888" s="20"/>
      <c r="GN888" s="20"/>
      <c r="GO888" s="20"/>
      <c r="GP888" s="20"/>
      <c r="GQ888" s="20"/>
      <c r="GR888" s="20"/>
      <c r="GS888" s="20"/>
      <c r="GT888" s="20"/>
      <c r="GU888" s="20"/>
      <c r="GV888" s="20"/>
      <c r="GW888" s="20"/>
      <c r="GX888" s="20"/>
      <c r="GY888" s="20"/>
      <c r="GZ888" s="20"/>
      <c r="HA888" s="20"/>
      <c r="HB888" s="20"/>
      <c r="HC888" s="20"/>
      <c r="HD888" s="20"/>
      <c r="HE888" s="20"/>
      <c r="HF888" s="20"/>
      <c r="HG888" s="20"/>
      <c r="HH888" s="20"/>
      <c r="HI888" s="20"/>
      <c r="HJ888" s="20"/>
      <c r="HK888" s="20"/>
      <c r="HL888" s="20"/>
      <c r="HM888" s="20"/>
      <c r="HN888" s="20"/>
      <c r="HO888" s="20"/>
      <c r="HP888" s="20"/>
      <c r="HQ888" s="20"/>
      <c r="HR888" s="20"/>
      <c r="HS888" s="20"/>
      <c r="HT888" s="20"/>
      <c r="HU888" s="20"/>
      <c r="HV888" s="20"/>
      <c r="HW888" s="20"/>
      <c r="HX888" s="20"/>
      <c r="HY888" s="20"/>
      <c r="HZ888" s="20"/>
      <c r="IA888" s="20"/>
      <c r="IB888" s="20"/>
      <c r="IC888" s="20"/>
      <c r="ID888" s="20"/>
      <c r="IE888" s="20"/>
      <c r="IF888" s="20"/>
      <c r="IG888" s="20"/>
      <c r="IH888" s="20"/>
      <c r="II888" s="20"/>
      <c r="IJ888" s="20"/>
      <c r="IK888" s="20"/>
      <c r="IL888" s="20"/>
      <c r="IM888" s="20"/>
      <c r="IN888" s="20"/>
      <c r="IO888" s="20"/>
      <c r="IP888" s="20"/>
      <c r="IQ888" s="20"/>
      <c r="IR888" s="20"/>
      <c r="IS888" s="20"/>
      <c r="IT888" s="20"/>
      <c r="IU888" s="20"/>
    </row>
    <row r="889" spans="1:255" x14ac:dyDescent="0.2">
      <c r="A889" s="113"/>
      <c r="B889" s="112"/>
      <c r="C889" s="112" t="s">
        <v>622</v>
      </c>
      <c r="D889" s="112"/>
      <c r="E889" s="112"/>
      <c r="F889" s="112"/>
      <c r="G889" s="112"/>
      <c r="H889" s="185">
        <v>5919.43</v>
      </c>
      <c r="I889" s="186"/>
      <c r="J889" s="185">
        <v>67058</v>
      </c>
      <c r="K889" s="187"/>
      <c r="O889" s="20"/>
      <c r="P889" s="20"/>
      <c r="Q889" s="20"/>
      <c r="R889" s="20">
        <v>5919.43</v>
      </c>
      <c r="S889" s="20">
        <v>67058</v>
      </c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  <c r="AW889" s="20"/>
      <c r="AX889" s="20"/>
      <c r="AY889" s="20"/>
      <c r="AZ889" s="20"/>
      <c r="BA889" s="20"/>
      <c r="BB889" s="20"/>
      <c r="BC889" s="20"/>
      <c r="BD889" s="20"/>
      <c r="BE889" s="20"/>
      <c r="BF889" s="20"/>
      <c r="BG889" s="20"/>
      <c r="BH889" s="20"/>
      <c r="BI889" s="20"/>
      <c r="BJ889" s="20"/>
      <c r="BK889" s="20"/>
      <c r="BL889" s="20"/>
      <c r="BM889" s="20"/>
      <c r="BN889" s="20"/>
      <c r="BO889" s="20"/>
      <c r="BP889" s="20"/>
      <c r="BQ889" s="20"/>
      <c r="BR889" s="20"/>
      <c r="BS889" s="20"/>
      <c r="BT889" s="20"/>
      <c r="BU889" s="20"/>
      <c r="BV889" s="20"/>
      <c r="BW889" s="20"/>
      <c r="BX889" s="20"/>
      <c r="BY889" s="20"/>
      <c r="BZ889" s="20"/>
      <c r="CA889" s="20"/>
      <c r="CB889" s="20"/>
      <c r="CC889" s="20"/>
      <c r="CD889" s="20"/>
      <c r="CE889" s="20"/>
      <c r="CF889" s="20"/>
      <c r="CG889" s="20"/>
      <c r="CH889" s="20"/>
      <c r="CI889" s="20"/>
      <c r="CJ889" s="20"/>
      <c r="CK889" s="20"/>
      <c r="CL889" s="20"/>
      <c r="CM889" s="20"/>
      <c r="CN889" s="20"/>
      <c r="CO889" s="20"/>
      <c r="CP889" s="20"/>
      <c r="CQ889" s="20"/>
      <c r="CR889" s="20"/>
      <c r="CS889" s="20"/>
      <c r="CT889" s="20"/>
      <c r="CU889" s="20"/>
      <c r="CV889" s="20"/>
      <c r="CW889" s="20"/>
      <c r="CX889" s="20"/>
      <c r="CY889" s="20"/>
      <c r="CZ889" s="20"/>
      <c r="DA889" s="20"/>
      <c r="DB889" s="20"/>
      <c r="DC889" s="20"/>
      <c r="DD889" s="20"/>
      <c r="DE889" s="20"/>
      <c r="DF889" s="20"/>
      <c r="DG889" s="20"/>
      <c r="DH889" s="20"/>
      <c r="DI889" s="20"/>
      <c r="DJ889" s="20"/>
      <c r="DK889" s="20"/>
      <c r="DL889" s="20"/>
      <c r="DM889" s="20"/>
      <c r="DN889" s="20"/>
      <c r="DO889" s="20"/>
      <c r="DP889" s="20"/>
      <c r="DQ889" s="20"/>
      <c r="DR889" s="20"/>
      <c r="DS889" s="20"/>
      <c r="DT889" s="20"/>
      <c r="DU889" s="20"/>
      <c r="DV889" s="20"/>
      <c r="DW889" s="20"/>
      <c r="DX889" s="20"/>
      <c r="DY889" s="20"/>
      <c r="DZ889" s="20"/>
      <c r="EA889" s="20"/>
      <c r="EB889" s="20"/>
      <c r="EC889" s="20"/>
      <c r="ED889" s="20"/>
      <c r="EE889" s="20"/>
      <c r="EF889" s="20"/>
      <c r="EG889" s="20"/>
      <c r="EH889" s="20"/>
      <c r="EI889" s="20"/>
      <c r="EJ889" s="20"/>
      <c r="EK889" s="20"/>
      <c r="EL889" s="20"/>
      <c r="EM889" s="20"/>
      <c r="EN889" s="20"/>
      <c r="EO889" s="20"/>
      <c r="EP889" s="20"/>
      <c r="EQ889" s="20"/>
      <c r="ER889" s="20"/>
      <c r="ES889" s="20"/>
      <c r="ET889" s="20"/>
      <c r="EU889" s="20"/>
      <c r="EV889" s="20"/>
      <c r="EW889" s="20"/>
      <c r="EX889" s="20"/>
      <c r="EY889" s="20"/>
      <c r="EZ889" s="20"/>
      <c r="FA889" s="20"/>
      <c r="FB889" s="20"/>
      <c r="FC889" s="20"/>
      <c r="FD889" s="20"/>
      <c r="FE889" s="20"/>
      <c r="FF889" s="20"/>
      <c r="FG889" s="20"/>
      <c r="FH889" s="20"/>
      <c r="FI889" s="20"/>
      <c r="FJ889" s="20"/>
      <c r="FK889" s="20"/>
      <c r="FL889" s="20"/>
      <c r="FM889" s="20"/>
      <c r="FN889" s="20"/>
      <c r="FO889" s="20"/>
      <c r="FP889" s="20"/>
      <c r="FQ889" s="20"/>
      <c r="FR889" s="20"/>
      <c r="FS889" s="20"/>
      <c r="FT889" s="20"/>
      <c r="FU889" s="20"/>
      <c r="FV889" s="20"/>
      <c r="FW889" s="20"/>
      <c r="FX889" s="20"/>
      <c r="FY889" s="20"/>
      <c r="FZ889" s="20"/>
      <c r="GA889" s="20"/>
      <c r="GB889" s="20"/>
      <c r="GC889" s="20"/>
      <c r="GD889" s="20"/>
      <c r="GE889" s="20"/>
      <c r="GF889" s="20"/>
      <c r="GG889" s="20"/>
      <c r="GH889" s="20"/>
      <c r="GI889" s="20"/>
      <c r="GJ889" s="20"/>
      <c r="GK889" s="20"/>
      <c r="GL889" s="20"/>
      <c r="GM889" s="20"/>
      <c r="GN889" s="20"/>
      <c r="GO889" s="20"/>
      <c r="GP889" s="20"/>
      <c r="GQ889" s="20"/>
      <c r="GR889" s="20"/>
      <c r="GS889" s="20"/>
      <c r="GT889" s="20"/>
      <c r="GU889" s="20"/>
      <c r="GV889" s="20"/>
      <c r="GW889" s="20"/>
      <c r="GX889" s="20"/>
      <c r="GY889" s="20"/>
      <c r="GZ889" s="20"/>
      <c r="HA889" s="20">
        <v>5919.43</v>
      </c>
      <c r="HB889" s="20"/>
      <c r="HC889" s="20"/>
      <c r="HD889" s="20"/>
      <c r="HE889" s="20"/>
      <c r="HF889" s="20"/>
      <c r="HG889" s="20"/>
      <c r="HH889" s="20"/>
      <c r="HI889" s="20"/>
      <c r="HJ889" s="20"/>
      <c r="HK889" s="20"/>
      <c r="HL889" s="20"/>
      <c r="HM889" s="20"/>
      <c r="HN889" s="20"/>
      <c r="HO889" s="20"/>
      <c r="HP889" s="20"/>
      <c r="HQ889" s="20"/>
      <c r="HR889" s="20"/>
      <c r="HS889" s="20"/>
      <c r="HT889" s="20"/>
      <c r="HU889" s="20"/>
      <c r="HV889" s="20"/>
      <c r="HW889" s="20"/>
      <c r="HX889" s="20"/>
      <c r="HY889" s="20"/>
      <c r="HZ889" s="20"/>
      <c r="IA889" s="20"/>
      <c r="IB889" s="20"/>
      <c r="IC889" s="20"/>
      <c r="ID889" s="20"/>
      <c r="IE889" s="20"/>
      <c r="IF889" s="20"/>
      <c r="IG889" s="20"/>
      <c r="IH889" s="20"/>
      <c r="II889" s="20"/>
      <c r="IJ889" s="20"/>
      <c r="IK889" s="20"/>
      <c r="IL889" s="20"/>
      <c r="IM889" s="20"/>
      <c r="IN889" s="20"/>
      <c r="IO889" s="20"/>
      <c r="IP889" s="20"/>
      <c r="IQ889" s="20"/>
      <c r="IR889" s="20"/>
      <c r="IS889" s="20"/>
      <c r="IT889" s="20"/>
      <c r="IU889" s="20"/>
    </row>
    <row r="890" spans="1:255" x14ac:dyDescent="0.2">
      <c r="A890" s="70"/>
      <c r="B890" s="69"/>
      <c r="C890" s="69"/>
      <c r="D890" s="69"/>
      <c r="E890" s="69"/>
      <c r="F890" s="69"/>
      <c r="G890" s="69"/>
      <c r="H890" s="188"/>
      <c r="I890" s="189"/>
      <c r="J890" s="188"/>
      <c r="K890" s="190"/>
    </row>
    <row r="891" spans="1:255" ht="48" x14ac:dyDescent="0.2">
      <c r="A891" s="116">
        <v>41</v>
      </c>
      <c r="B891" s="123" t="s">
        <v>115</v>
      </c>
      <c r="C891" s="117" t="s">
        <v>643</v>
      </c>
      <c r="D891" s="118" t="s">
        <v>101</v>
      </c>
      <c r="E891" s="119">
        <v>1.6319999999999999</v>
      </c>
      <c r="F891" s="120">
        <v>1206.1500000000001</v>
      </c>
      <c r="G891" s="124" t="s">
        <v>6</v>
      </c>
      <c r="H891" s="120"/>
      <c r="I891" s="121">
        <v>2924.51</v>
      </c>
      <c r="J891" s="97"/>
      <c r="K891" s="122">
        <v>94445</v>
      </c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  <c r="AW891" s="20"/>
      <c r="AX891" s="20"/>
      <c r="AY891" s="20"/>
      <c r="AZ891" s="20"/>
      <c r="BA891" s="20"/>
      <c r="BB891" s="20"/>
      <c r="BC891" s="20"/>
      <c r="BD891" s="20"/>
      <c r="BE891" s="20"/>
      <c r="BF891" s="20"/>
      <c r="BG891" s="20"/>
      <c r="BH891" s="20"/>
      <c r="BI891" s="20"/>
      <c r="BJ891" s="20"/>
      <c r="BK891" s="20"/>
      <c r="BL891" s="20"/>
      <c r="BM891" s="20"/>
      <c r="BN891" s="20"/>
      <c r="BO891" s="20"/>
      <c r="BP891" s="20"/>
      <c r="BQ891" s="20"/>
      <c r="BR891" s="20"/>
      <c r="BS891" s="20"/>
      <c r="BT891" s="20"/>
      <c r="BU891" s="20"/>
      <c r="BV891" s="20"/>
      <c r="BW891" s="20"/>
      <c r="BX891" s="20"/>
      <c r="BY891" s="20"/>
      <c r="BZ891" s="20"/>
      <c r="CA891" s="20"/>
      <c r="CB891" s="20"/>
      <c r="CC891" s="20"/>
      <c r="CD891" s="20"/>
      <c r="CE891" s="20"/>
      <c r="CF891" s="20"/>
      <c r="CG891" s="20"/>
      <c r="CH891" s="20"/>
      <c r="CI891" s="20"/>
      <c r="CJ891" s="20"/>
      <c r="CK891" s="20"/>
      <c r="CL891" s="20"/>
      <c r="CM891" s="20"/>
      <c r="CN891" s="20"/>
      <c r="CO891" s="20"/>
      <c r="CP891" s="20"/>
      <c r="CQ891" s="20"/>
      <c r="CR891" s="20"/>
      <c r="CS891" s="20"/>
      <c r="CT891" s="20"/>
      <c r="CU891" s="20"/>
      <c r="CV891" s="20"/>
      <c r="CW891" s="20"/>
      <c r="CX891" s="20"/>
      <c r="CY891" s="20"/>
      <c r="CZ891" s="20"/>
      <c r="DA891" s="20"/>
      <c r="DB891" s="20"/>
      <c r="DC891" s="20"/>
      <c r="DD891" s="20"/>
      <c r="DE891" s="20"/>
      <c r="DF891" s="20"/>
      <c r="DG891" s="20"/>
      <c r="DH891" s="20"/>
      <c r="DI891" s="20"/>
      <c r="DJ891" s="20"/>
      <c r="DK891" s="20"/>
      <c r="DL891" s="20"/>
      <c r="DM891" s="20"/>
      <c r="DN891" s="20"/>
      <c r="DO891" s="20"/>
      <c r="DP891" s="20"/>
      <c r="DQ891" s="20"/>
      <c r="DR891" s="20"/>
      <c r="DS891" s="20"/>
      <c r="DT891" s="20"/>
      <c r="DU891" s="20"/>
      <c r="DV891" s="20"/>
      <c r="DW891" s="20"/>
      <c r="DX891" s="20"/>
      <c r="DY891" s="20"/>
      <c r="DZ891" s="20"/>
      <c r="EA891" s="20"/>
      <c r="EB891" s="20"/>
      <c r="EC891" s="20"/>
      <c r="ED891" s="20"/>
      <c r="EE891" s="20"/>
      <c r="EF891" s="20"/>
      <c r="EG891" s="20"/>
      <c r="EH891" s="20"/>
      <c r="EI891" s="20"/>
      <c r="EJ891" s="20"/>
      <c r="EK891" s="20"/>
      <c r="EL891" s="20"/>
      <c r="EM891" s="20"/>
      <c r="EN891" s="20"/>
      <c r="EO891" s="20"/>
      <c r="EP891" s="20"/>
      <c r="EQ891" s="20"/>
      <c r="ER891" s="20"/>
      <c r="ES891" s="20"/>
      <c r="ET891" s="20"/>
      <c r="EU891" s="20"/>
      <c r="EV891" s="20"/>
      <c r="EW891" s="20"/>
      <c r="EX891" s="20"/>
      <c r="EY891" s="20"/>
      <c r="EZ891" s="20"/>
      <c r="FA891" s="20"/>
      <c r="FB891" s="20"/>
      <c r="FC891" s="20"/>
      <c r="FD891" s="20"/>
      <c r="FE891" s="20"/>
      <c r="FF891" s="20"/>
      <c r="FG891" s="20"/>
      <c r="FH891" s="20"/>
      <c r="FI891" s="20"/>
      <c r="FJ891" s="20"/>
      <c r="FK891" s="20"/>
      <c r="FL891" s="20"/>
      <c r="FM891" s="20"/>
      <c r="FN891" s="20"/>
      <c r="FO891" s="20"/>
      <c r="FP891" s="20"/>
      <c r="FQ891" s="20"/>
      <c r="FR891" s="20"/>
      <c r="FS891" s="20"/>
      <c r="FT891" s="20"/>
      <c r="FU891" s="20"/>
      <c r="FV891" s="20"/>
      <c r="FW891" s="20"/>
      <c r="FX891" s="20"/>
      <c r="FY891" s="20"/>
      <c r="FZ891" s="20"/>
      <c r="GA891" s="20"/>
      <c r="GB891" s="20"/>
      <c r="GC891" s="20"/>
      <c r="GD891" s="20"/>
      <c r="GE891" s="20"/>
      <c r="GF891" s="20"/>
      <c r="GG891" s="20"/>
      <c r="GH891" s="20"/>
      <c r="GI891" s="20"/>
      <c r="GJ891" s="20"/>
      <c r="GK891" s="20"/>
      <c r="GL891" s="20"/>
      <c r="GM891" s="20"/>
      <c r="GN891" s="20"/>
      <c r="GO891" s="20"/>
      <c r="GP891" s="20"/>
      <c r="GQ891" s="20"/>
      <c r="GR891" s="20"/>
      <c r="GS891" s="20"/>
      <c r="GT891" s="20"/>
      <c r="GU891" s="20"/>
      <c r="GV891" s="20"/>
      <c r="GW891" s="20"/>
      <c r="GX891" s="20"/>
      <c r="GY891" s="20"/>
      <c r="GZ891" s="20"/>
      <c r="HA891" s="20"/>
      <c r="HB891" s="20"/>
      <c r="HC891" s="20"/>
      <c r="HD891" s="20"/>
      <c r="HE891" s="20"/>
      <c r="HF891" s="20"/>
      <c r="HG891" s="20"/>
      <c r="HH891" s="20"/>
      <c r="HI891" s="20"/>
      <c r="HJ891" s="20"/>
      <c r="HK891" s="20"/>
      <c r="HL891" s="20"/>
      <c r="HM891" s="20"/>
      <c r="HN891" s="20"/>
      <c r="HO891" s="20"/>
      <c r="HP891" s="20"/>
      <c r="HQ891" s="20"/>
      <c r="HR891" s="20"/>
      <c r="HS891" s="20"/>
      <c r="HT891" s="20"/>
      <c r="HU891" s="20"/>
      <c r="HV891" s="20"/>
      <c r="HW891" s="20"/>
      <c r="HX891" s="20"/>
      <c r="HY891" s="20"/>
      <c r="HZ891" s="20"/>
      <c r="IA891" s="20"/>
      <c r="IB891" s="20"/>
      <c r="IC891" s="20"/>
      <c r="ID891" s="20"/>
      <c r="IE891" s="20"/>
      <c r="IF891" s="20"/>
      <c r="IG891" s="20"/>
      <c r="IH891" s="20"/>
      <c r="II891" s="20"/>
      <c r="IJ891" s="20"/>
      <c r="IK891" s="20"/>
      <c r="IL891" s="20"/>
      <c r="IM891" s="20"/>
      <c r="IN891" s="20"/>
      <c r="IO891" s="20"/>
      <c r="IP891" s="20"/>
      <c r="IQ891" s="20"/>
      <c r="IR891" s="20"/>
      <c r="IS891" s="20"/>
      <c r="IT891" s="20"/>
      <c r="IU891" s="20"/>
    </row>
    <row r="892" spans="1:255" x14ac:dyDescent="0.2">
      <c r="A892" s="60"/>
      <c r="B892" s="61"/>
      <c r="C892" s="61" t="s">
        <v>609</v>
      </c>
      <c r="D892" s="62"/>
      <c r="E892" s="63"/>
      <c r="F892" s="64">
        <v>545.38</v>
      </c>
      <c r="G892" s="65" t="s">
        <v>78</v>
      </c>
      <c r="H892" s="64">
        <v>572.65</v>
      </c>
      <c r="I892" s="64">
        <v>934.56</v>
      </c>
      <c r="J892" s="66">
        <v>33.39</v>
      </c>
      <c r="K892" s="67">
        <v>31205</v>
      </c>
      <c r="O892" s="20"/>
      <c r="P892" s="20"/>
      <c r="Q892" s="20"/>
      <c r="R892" s="20"/>
      <c r="S892" s="20"/>
      <c r="T892" s="20">
        <v>934.56</v>
      </c>
      <c r="U892" s="20">
        <v>31205</v>
      </c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  <c r="AW892" s="20"/>
      <c r="AX892" s="20"/>
      <c r="AY892" s="20"/>
      <c r="AZ892" s="20"/>
      <c r="BA892" s="20"/>
      <c r="BB892" s="20"/>
      <c r="BC892" s="20"/>
      <c r="BD892" s="20"/>
      <c r="BE892" s="20"/>
      <c r="BF892" s="20"/>
      <c r="BG892" s="20"/>
      <c r="BH892" s="20"/>
      <c r="BI892" s="20"/>
      <c r="BJ892" s="20"/>
      <c r="BK892" s="20"/>
      <c r="BL892" s="20"/>
      <c r="BM892" s="20"/>
      <c r="BN892" s="20"/>
      <c r="BO892" s="20"/>
      <c r="BP892" s="20"/>
      <c r="BQ892" s="20"/>
      <c r="BR892" s="20"/>
      <c r="BS892" s="20"/>
      <c r="BT892" s="20"/>
      <c r="BU892" s="20"/>
      <c r="BV892" s="20"/>
      <c r="BW892" s="20"/>
      <c r="BX892" s="20"/>
      <c r="BY892" s="20"/>
      <c r="BZ892" s="20"/>
      <c r="CA892" s="20"/>
      <c r="CB892" s="20"/>
      <c r="CC892" s="20"/>
      <c r="CD892" s="20"/>
      <c r="CE892" s="20"/>
      <c r="CF892" s="20"/>
      <c r="CG892" s="20"/>
      <c r="CH892" s="20"/>
      <c r="CI892" s="20"/>
      <c r="CJ892" s="20"/>
      <c r="CK892" s="20"/>
      <c r="CL892" s="20"/>
      <c r="CM892" s="20"/>
      <c r="CN892" s="20"/>
      <c r="CO892" s="20"/>
      <c r="CP892" s="20"/>
      <c r="CQ892" s="20"/>
      <c r="CR892" s="20"/>
      <c r="CS892" s="20"/>
      <c r="CT892" s="20"/>
      <c r="CU892" s="20"/>
      <c r="CV892" s="20">
        <v>1</v>
      </c>
      <c r="CW892" s="20"/>
      <c r="CX892" s="20"/>
      <c r="CY892" s="20"/>
      <c r="CZ892" s="20"/>
      <c r="DA892" s="20"/>
      <c r="DB892" s="20"/>
      <c r="DC892" s="20"/>
      <c r="DD892" s="20"/>
      <c r="DE892" s="20"/>
      <c r="DF892" s="20"/>
      <c r="DG892" s="20">
        <v>31205</v>
      </c>
      <c r="DH892" s="20">
        <v>1</v>
      </c>
      <c r="DI892" s="20"/>
      <c r="DJ892" s="20"/>
      <c r="DK892" s="20"/>
      <c r="DL892" s="20"/>
      <c r="DM892" s="20"/>
      <c r="DN892" s="20"/>
      <c r="DO892" s="20"/>
      <c r="DP892" s="20"/>
      <c r="DQ892" s="20">
        <v>934.56</v>
      </c>
      <c r="DR892" s="20"/>
      <c r="DS892" s="20">
        <v>31205</v>
      </c>
      <c r="DT892" s="20"/>
      <c r="DU892" s="20"/>
      <c r="DV892" s="20"/>
      <c r="DW892" s="20"/>
      <c r="DX892" s="20"/>
      <c r="DY892" s="20"/>
      <c r="DZ892" s="20"/>
      <c r="EA892" s="20"/>
      <c r="EB892" s="20"/>
      <c r="EC892" s="20"/>
      <c r="ED892" s="20"/>
      <c r="EE892" s="20"/>
      <c r="EF892" s="20"/>
      <c r="EG892" s="20"/>
      <c r="EH892" s="20"/>
      <c r="EI892" s="20"/>
      <c r="EJ892" s="20"/>
      <c r="EK892" s="20"/>
      <c r="EL892" s="20"/>
      <c r="EM892" s="20"/>
      <c r="EN892" s="20"/>
      <c r="EO892" s="20"/>
      <c r="EP892" s="20"/>
      <c r="EQ892" s="20"/>
      <c r="ER892" s="20"/>
      <c r="ES892" s="20"/>
      <c r="ET892" s="20"/>
      <c r="EU892" s="20"/>
      <c r="EV892" s="20"/>
      <c r="EW892" s="20"/>
      <c r="EX892" s="20"/>
      <c r="EY892" s="20"/>
      <c r="EZ892" s="20"/>
      <c r="FA892" s="20"/>
      <c r="FB892" s="20"/>
      <c r="FC892" s="20"/>
      <c r="FD892" s="20"/>
      <c r="FE892" s="20"/>
      <c r="FF892" s="20"/>
      <c r="FG892" s="20"/>
      <c r="FH892" s="20"/>
      <c r="FI892" s="20"/>
      <c r="FJ892" s="20"/>
      <c r="FK892" s="20"/>
      <c r="FL892" s="20"/>
      <c r="FM892" s="20"/>
      <c r="FN892" s="20"/>
      <c r="FO892" s="20"/>
      <c r="FP892" s="20"/>
      <c r="FQ892" s="20"/>
      <c r="FR892" s="20"/>
      <c r="FS892" s="20"/>
      <c r="FT892" s="20"/>
      <c r="FU892" s="20"/>
      <c r="FV892" s="20"/>
      <c r="FW892" s="20"/>
      <c r="FX892" s="20"/>
      <c r="FY892" s="20"/>
      <c r="FZ892" s="20"/>
      <c r="GA892" s="20"/>
      <c r="GB892" s="20"/>
      <c r="GC892" s="20"/>
      <c r="GD892" s="20"/>
      <c r="GE892" s="20"/>
      <c r="GF892" s="20"/>
      <c r="GG892" s="20"/>
      <c r="GH892" s="20"/>
      <c r="GI892" s="20"/>
      <c r="GJ892" s="20">
        <v>934.56</v>
      </c>
      <c r="GK892" s="20">
        <v>934.56</v>
      </c>
      <c r="GL892" s="20"/>
      <c r="GM892" s="20"/>
      <c r="GN892" s="20"/>
      <c r="GO892" s="20"/>
      <c r="GP892" s="20"/>
      <c r="GQ892" s="20"/>
      <c r="GR892" s="20"/>
      <c r="GS892" s="20"/>
      <c r="GT892" s="20"/>
      <c r="GU892" s="20"/>
      <c r="GV892" s="20"/>
      <c r="GW892" s="20"/>
      <c r="GX892" s="20"/>
      <c r="GY892" s="20"/>
      <c r="GZ892" s="20"/>
      <c r="HA892" s="20"/>
      <c r="HB892" s="20">
        <v>934.56</v>
      </c>
      <c r="HC892" s="20"/>
      <c r="HD892" s="20"/>
      <c r="HE892" s="20"/>
      <c r="HF892" s="20">
        <v>934.56</v>
      </c>
      <c r="HG892" s="20"/>
      <c r="HH892" s="20"/>
      <c r="HI892" s="20"/>
      <c r="HJ892" s="20"/>
      <c r="HK892" s="20"/>
      <c r="HL892" s="20">
        <v>934.56</v>
      </c>
      <c r="HM892" s="20"/>
      <c r="HN892" s="20">
        <v>934.56</v>
      </c>
      <c r="HO892" s="20"/>
      <c r="HP892" s="20"/>
      <c r="HQ892" s="20"/>
      <c r="HR892" s="20"/>
      <c r="HS892" s="20"/>
      <c r="HT892" s="20"/>
      <c r="HU892" s="20"/>
      <c r="HV892" s="20"/>
      <c r="HW892" s="20"/>
      <c r="HX892" s="20">
        <v>934.56</v>
      </c>
      <c r="HY892" s="20"/>
      <c r="HZ892" s="20"/>
      <c r="IA892" s="20"/>
      <c r="IB892" s="20"/>
      <c r="IC892" s="20"/>
      <c r="ID892" s="20"/>
      <c r="IE892" s="20"/>
      <c r="IF892" s="20"/>
      <c r="IG892" s="20"/>
      <c r="IH892" s="20"/>
      <c r="II892" s="20"/>
      <c r="IJ892" s="20"/>
      <c r="IK892" s="20"/>
      <c r="IL892" s="20"/>
      <c r="IM892" s="20"/>
      <c r="IN892" s="20"/>
      <c r="IO892" s="20"/>
      <c r="IP892" s="20"/>
      <c r="IQ892" s="20"/>
      <c r="IR892" s="20"/>
      <c r="IS892" s="20"/>
      <c r="IT892" s="20"/>
      <c r="IU892" s="20"/>
    </row>
    <row r="893" spans="1:255" x14ac:dyDescent="0.2">
      <c r="A893" s="71"/>
      <c r="B893" s="72"/>
      <c r="C893" s="72" t="s">
        <v>610</v>
      </c>
      <c r="D893" s="73"/>
      <c r="E893" s="74"/>
      <c r="F893" s="75">
        <v>92.92</v>
      </c>
      <c r="G893" s="76" t="s">
        <v>78</v>
      </c>
      <c r="H893" s="75">
        <v>97.57</v>
      </c>
      <c r="I893" s="75">
        <v>159.22999999999999</v>
      </c>
      <c r="J893" s="77">
        <v>13.26</v>
      </c>
      <c r="K893" s="78">
        <v>2111</v>
      </c>
      <c r="O893" s="20"/>
      <c r="P893" s="20"/>
      <c r="Q893" s="20"/>
      <c r="R893" s="20"/>
      <c r="S893" s="20"/>
      <c r="T893" s="20">
        <v>159.22999999999999</v>
      </c>
      <c r="U893" s="20">
        <v>2111</v>
      </c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  <c r="AW893" s="20"/>
      <c r="AX893" s="20"/>
      <c r="AY893" s="20"/>
      <c r="AZ893" s="20"/>
      <c r="BA893" s="20"/>
      <c r="BB893" s="20"/>
      <c r="BC893" s="20"/>
      <c r="BD893" s="20"/>
      <c r="BE893" s="20"/>
      <c r="BF893" s="20"/>
      <c r="BG893" s="20"/>
      <c r="BH893" s="20"/>
      <c r="BI893" s="20"/>
      <c r="BJ893" s="20"/>
      <c r="BK893" s="20"/>
      <c r="BL893" s="20"/>
      <c r="BM893" s="20"/>
      <c r="BN893" s="20"/>
      <c r="BO893" s="20"/>
      <c r="BP893" s="20"/>
      <c r="BQ893" s="20"/>
      <c r="BR893" s="20"/>
      <c r="BS893" s="20"/>
      <c r="BT893" s="20"/>
      <c r="BU893" s="20"/>
      <c r="BV893" s="20"/>
      <c r="BW893" s="20"/>
      <c r="BX893" s="20"/>
      <c r="BY893" s="20"/>
      <c r="BZ893" s="20"/>
      <c r="CA893" s="20"/>
      <c r="CB893" s="20"/>
      <c r="CC893" s="20"/>
      <c r="CD893" s="20"/>
      <c r="CE893" s="20"/>
      <c r="CF893" s="20"/>
      <c r="CG893" s="20"/>
      <c r="CH893" s="20"/>
      <c r="CI893" s="20"/>
      <c r="CJ893" s="20"/>
      <c r="CK893" s="20"/>
      <c r="CL893" s="20"/>
      <c r="CM893" s="20"/>
      <c r="CN893" s="20"/>
      <c r="CO893" s="20"/>
      <c r="CP893" s="20"/>
      <c r="CQ893" s="20"/>
      <c r="CR893" s="20"/>
      <c r="CS893" s="20"/>
      <c r="CT893" s="20"/>
      <c r="CU893" s="20"/>
      <c r="CV893" s="20">
        <v>1</v>
      </c>
      <c r="CW893" s="20"/>
      <c r="CX893" s="20"/>
      <c r="CY893" s="20"/>
      <c r="CZ893" s="20"/>
      <c r="DA893" s="20"/>
      <c r="DB893" s="20"/>
      <c r="DC893" s="20"/>
      <c r="DD893" s="20"/>
      <c r="DE893" s="20"/>
      <c r="DF893" s="20"/>
      <c r="DG893" s="20"/>
      <c r="DH893" s="20"/>
      <c r="DI893" s="20"/>
      <c r="DJ893" s="20"/>
      <c r="DK893" s="20"/>
      <c r="DL893" s="20"/>
      <c r="DM893" s="20"/>
      <c r="DN893" s="20"/>
      <c r="DO893" s="20"/>
      <c r="DP893" s="20"/>
      <c r="DQ893" s="20">
        <v>159.22999999999999</v>
      </c>
      <c r="DR893" s="20"/>
      <c r="DS893" s="20">
        <v>2111</v>
      </c>
      <c r="DT893" s="20"/>
      <c r="DU893" s="20"/>
      <c r="DV893" s="20"/>
      <c r="DW893" s="20"/>
      <c r="DX893" s="20"/>
      <c r="DY893" s="20"/>
      <c r="DZ893" s="20"/>
      <c r="EA893" s="20"/>
      <c r="EB893" s="20"/>
      <c r="EC893" s="20"/>
      <c r="ED893" s="20"/>
      <c r="EE893" s="20"/>
      <c r="EF893" s="20"/>
      <c r="EG893" s="20"/>
      <c r="EH893" s="20"/>
      <c r="EI893" s="20"/>
      <c r="EJ893" s="20"/>
      <c r="EK893" s="20"/>
      <c r="EL893" s="20"/>
      <c r="EM893" s="20"/>
      <c r="EN893" s="20"/>
      <c r="EO893" s="20"/>
      <c r="EP893" s="20"/>
      <c r="EQ893" s="20"/>
      <c r="ER893" s="20"/>
      <c r="ES893" s="20"/>
      <c r="ET893" s="20"/>
      <c r="EU893" s="20"/>
      <c r="EV893" s="20"/>
      <c r="EW893" s="20"/>
      <c r="EX893" s="20"/>
      <c r="EY893" s="20"/>
      <c r="EZ893" s="20"/>
      <c r="FA893" s="20"/>
      <c r="FB893" s="20"/>
      <c r="FC893" s="20"/>
      <c r="FD893" s="20"/>
      <c r="FE893" s="20"/>
      <c r="FF893" s="20"/>
      <c r="FG893" s="20"/>
      <c r="FH893" s="20"/>
      <c r="FI893" s="20"/>
      <c r="FJ893" s="20"/>
      <c r="FK893" s="20"/>
      <c r="FL893" s="20"/>
      <c r="FM893" s="20"/>
      <c r="FN893" s="20"/>
      <c r="FO893" s="20"/>
      <c r="FP893" s="20"/>
      <c r="FQ893" s="20"/>
      <c r="FR893" s="20"/>
      <c r="FS893" s="20"/>
      <c r="FT893" s="20"/>
      <c r="FU893" s="20"/>
      <c r="FV893" s="20"/>
      <c r="FW893" s="20"/>
      <c r="FX893" s="20"/>
      <c r="FY893" s="20"/>
      <c r="FZ893" s="20"/>
      <c r="GA893" s="20"/>
      <c r="GB893" s="20"/>
      <c r="GC893" s="20"/>
      <c r="GD893" s="20"/>
      <c r="GE893" s="20"/>
      <c r="GF893" s="20"/>
      <c r="GG893" s="20"/>
      <c r="GH893" s="20"/>
      <c r="GI893" s="20"/>
      <c r="GJ893" s="20">
        <v>159.22999999999999</v>
      </c>
      <c r="GK893" s="20"/>
      <c r="GL893" s="20">
        <v>159.22999999999999</v>
      </c>
      <c r="GM893" s="20"/>
      <c r="GN893" s="20"/>
      <c r="GO893" s="20"/>
      <c r="GP893" s="20"/>
      <c r="GQ893" s="20"/>
      <c r="GR893" s="20"/>
      <c r="GS893" s="20"/>
      <c r="GT893" s="20"/>
      <c r="GU893" s="20"/>
      <c r="GV893" s="20"/>
      <c r="GW893" s="20"/>
      <c r="GX893" s="20"/>
      <c r="GY893" s="20"/>
      <c r="GZ893" s="20"/>
      <c r="HA893" s="20"/>
      <c r="HB893" s="20">
        <v>159.22999999999999</v>
      </c>
      <c r="HC893" s="20"/>
      <c r="HD893" s="20"/>
      <c r="HE893" s="20"/>
      <c r="HF893" s="20">
        <v>159.22999999999999</v>
      </c>
      <c r="HG893" s="20"/>
      <c r="HH893" s="20"/>
      <c r="HI893" s="20"/>
      <c r="HJ893" s="20"/>
      <c r="HK893" s="20"/>
      <c r="HL893" s="20">
        <v>159.22999999999999</v>
      </c>
      <c r="HM893" s="20"/>
      <c r="HN893" s="20">
        <v>159.22999999999999</v>
      </c>
      <c r="HO893" s="20"/>
      <c r="HP893" s="20"/>
      <c r="HQ893" s="20"/>
      <c r="HR893" s="20"/>
      <c r="HS893" s="20"/>
      <c r="HT893" s="20"/>
      <c r="HU893" s="20"/>
      <c r="HV893" s="20"/>
      <c r="HW893" s="20"/>
      <c r="HX893" s="20"/>
      <c r="HY893" s="20"/>
      <c r="HZ893" s="20"/>
      <c r="IA893" s="20"/>
      <c r="IB893" s="20"/>
      <c r="IC893" s="20"/>
      <c r="ID893" s="20"/>
      <c r="IE893" s="20"/>
      <c r="IF893" s="20"/>
      <c r="IG893" s="20"/>
      <c r="IH893" s="20"/>
      <c r="II893" s="20"/>
      <c r="IJ893" s="20"/>
      <c r="IK893" s="20"/>
      <c r="IL893" s="20"/>
      <c r="IM893" s="20"/>
      <c r="IN893" s="20"/>
      <c r="IO893" s="20"/>
      <c r="IP893" s="20"/>
      <c r="IQ893" s="20"/>
      <c r="IR893" s="20"/>
      <c r="IS893" s="20"/>
      <c r="IT893" s="20"/>
      <c r="IU893" s="20"/>
    </row>
    <row r="894" spans="1:255" x14ac:dyDescent="0.2">
      <c r="A894" s="71"/>
      <c r="B894" s="72"/>
      <c r="C894" s="72" t="s">
        <v>611</v>
      </c>
      <c r="D894" s="73"/>
      <c r="E894" s="74"/>
      <c r="F894" s="75">
        <v>8.17</v>
      </c>
      <c r="G894" s="76" t="s">
        <v>78</v>
      </c>
      <c r="H894" s="75">
        <v>8.58</v>
      </c>
      <c r="I894" s="75">
        <v>14</v>
      </c>
      <c r="J894" s="77">
        <v>33.39</v>
      </c>
      <c r="K894" s="78">
        <v>468</v>
      </c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  <c r="AW894" s="20"/>
      <c r="AX894" s="20"/>
      <c r="AY894" s="20"/>
      <c r="AZ894" s="20"/>
      <c r="BA894" s="20"/>
      <c r="BB894" s="20"/>
      <c r="BC894" s="20"/>
      <c r="BD894" s="20"/>
      <c r="BE894" s="20"/>
      <c r="BF894" s="20"/>
      <c r="BG894" s="20"/>
      <c r="BH894" s="20"/>
      <c r="BI894" s="20"/>
      <c r="BJ894" s="20"/>
      <c r="BK894" s="20"/>
      <c r="BL894" s="20"/>
      <c r="BM894" s="20"/>
      <c r="BN894" s="20"/>
      <c r="BO894" s="20"/>
      <c r="BP894" s="20"/>
      <c r="BQ894" s="20"/>
      <c r="BR894" s="20"/>
      <c r="BS894" s="20"/>
      <c r="BT894" s="20"/>
      <c r="BU894" s="20"/>
      <c r="BV894" s="20"/>
      <c r="BW894" s="20"/>
      <c r="BX894" s="20"/>
      <c r="BY894" s="20"/>
      <c r="BZ894" s="20"/>
      <c r="CA894" s="20"/>
      <c r="CB894" s="20"/>
      <c r="CC894" s="20"/>
      <c r="CD894" s="20"/>
      <c r="CE894" s="20"/>
      <c r="CF894" s="20"/>
      <c r="CG894" s="20"/>
      <c r="CH894" s="20"/>
      <c r="CI894" s="20"/>
      <c r="CJ894" s="20"/>
      <c r="CK894" s="20"/>
      <c r="CL894" s="20"/>
      <c r="CM894" s="20"/>
      <c r="CN894" s="20"/>
      <c r="CO894" s="20"/>
      <c r="CP894" s="20"/>
      <c r="CQ894" s="20"/>
      <c r="CR894" s="20"/>
      <c r="CS894" s="20"/>
      <c r="CT894" s="20"/>
      <c r="CU894" s="20"/>
      <c r="CV894" s="20"/>
      <c r="CW894" s="20"/>
      <c r="CX894" s="20"/>
      <c r="CY894" s="20"/>
      <c r="CZ894" s="20"/>
      <c r="DA894" s="20"/>
      <c r="DB894" s="20"/>
      <c r="DC894" s="20"/>
      <c r="DD894" s="20"/>
      <c r="DE894" s="20"/>
      <c r="DF894" s="20"/>
      <c r="DG894" s="20"/>
      <c r="DH894" s="20"/>
      <c r="DI894" s="20"/>
      <c r="DJ894" s="20"/>
      <c r="DK894" s="20"/>
      <c r="DL894" s="20"/>
      <c r="DM894" s="20"/>
      <c r="DN894" s="20"/>
      <c r="DO894" s="20"/>
      <c r="DP894" s="20"/>
      <c r="DQ894" s="20"/>
      <c r="DR894" s="20"/>
      <c r="DS894" s="20"/>
      <c r="DT894" s="20"/>
      <c r="DU894" s="20"/>
      <c r="DV894" s="20"/>
      <c r="DW894" s="20"/>
      <c r="DX894" s="20"/>
      <c r="DY894" s="20"/>
      <c r="DZ894" s="20"/>
      <c r="EA894" s="20"/>
      <c r="EB894" s="20"/>
      <c r="EC894" s="20"/>
      <c r="ED894" s="20"/>
      <c r="EE894" s="20"/>
      <c r="EF894" s="20"/>
      <c r="EG894" s="20"/>
      <c r="EH894" s="20"/>
      <c r="EI894" s="20"/>
      <c r="EJ894" s="20"/>
      <c r="EK894" s="20"/>
      <c r="EL894" s="20"/>
      <c r="EM894" s="20"/>
      <c r="EN894" s="20"/>
      <c r="EO894" s="20"/>
      <c r="EP894" s="20"/>
      <c r="EQ894" s="20"/>
      <c r="ER894" s="20"/>
      <c r="ES894" s="20"/>
      <c r="ET894" s="20"/>
      <c r="EU894" s="20"/>
      <c r="EV894" s="20"/>
      <c r="EW894" s="20"/>
      <c r="EX894" s="20"/>
      <c r="EY894" s="20"/>
      <c r="EZ894" s="20"/>
      <c r="FA894" s="20"/>
      <c r="FB894" s="20"/>
      <c r="FC894" s="20"/>
      <c r="FD894" s="20"/>
      <c r="FE894" s="20"/>
      <c r="FF894" s="20"/>
      <c r="FG894" s="20"/>
      <c r="FH894" s="20"/>
      <c r="FI894" s="20"/>
      <c r="FJ894" s="20"/>
      <c r="FK894" s="20"/>
      <c r="FL894" s="20"/>
      <c r="FM894" s="20"/>
      <c r="FN894" s="20"/>
      <c r="FO894" s="20"/>
      <c r="FP894" s="20"/>
      <c r="FQ894" s="20"/>
      <c r="FR894" s="20"/>
      <c r="FS894" s="20"/>
      <c r="FT894" s="20"/>
      <c r="FU894" s="20"/>
      <c r="FV894" s="20"/>
      <c r="FW894" s="20"/>
      <c r="FX894" s="20"/>
      <c r="FY894" s="20"/>
      <c r="FZ894" s="20"/>
      <c r="GA894" s="20"/>
      <c r="GB894" s="20"/>
      <c r="GC894" s="20"/>
      <c r="GD894" s="20"/>
      <c r="GE894" s="20"/>
      <c r="GF894" s="20"/>
      <c r="GG894" s="20"/>
      <c r="GH894" s="20"/>
      <c r="GI894" s="20"/>
      <c r="GJ894" s="20"/>
      <c r="GK894" s="20"/>
      <c r="GL894" s="20"/>
      <c r="GM894" s="20">
        <v>14</v>
      </c>
      <c r="GN894" s="20"/>
      <c r="GO894" s="20"/>
      <c r="GP894" s="20"/>
      <c r="GQ894" s="20"/>
      <c r="GR894" s="20"/>
      <c r="GS894" s="20"/>
      <c r="GT894" s="20"/>
      <c r="GU894" s="20"/>
      <c r="GV894" s="20"/>
      <c r="GW894" s="20"/>
      <c r="GX894" s="20"/>
      <c r="GY894" s="20"/>
      <c r="GZ894" s="20"/>
      <c r="HA894" s="20"/>
      <c r="HB894" s="20"/>
      <c r="HC894" s="20"/>
      <c r="HD894" s="20"/>
      <c r="HE894" s="20"/>
      <c r="HF894" s="20"/>
      <c r="HG894" s="20"/>
      <c r="HH894" s="20"/>
      <c r="HI894" s="20"/>
      <c r="HJ894" s="20"/>
      <c r="HK894" s="20"/>
      <c r="HL894" s="20"/>
      <c r="HM894" s="20"/>
      <c r="HN894" s="20"/>
      <c r="HO894" s="20"/>
      <c r="HP894" s="20"/>
      <c r="HQ894" s="20"/>
      <c r="HR894" s="20"/>
      <c r="HS894" s="20"/>
      <c r="HT894" s="20"/>
      <c r="HU894" s="20"/>
      <c r="HV894" s="20"/>
      <c r="HW894" s="20"/>
      <c r="HX894" s="20">
        <v>14</v>
      </c>
      <c r="HY894" s="20"/>
      <c r="HZ894" s="20"/>
      <c r="IA894" s="20"/>
      <c r="IB894" s="20"/>
      <c r="IC894" s="20"/>
      <c r="ID894" s="20"/>
      <c r="IE894" s="20"/>
      <c r="IF894" s="20"/>
      <c r="IG894" s="20"/>
      <c r="IH894" s="20"/>
      <c r="II894" s="20"/>
      <c r="IJ894" s="20"/>
      <c r="IK894" s="20"/>
      <c r="IL894" s="20"/>
      <c r="IM894" s="20"/>
      <c r="IN894" s="20"/>
      <c r="IO894" s="20"/>
      <c r="IP894" s="20"/>
      <c r="IQ894" s="20"/>
      <c r="IR894" s="20"/>
      <c r="IS894" s="20"/>
      <c r="IT894" s="20"/>
      <c r="IU894" s="20"/>
    </row>
    <row r="895" spans="1:255" x14ac:dyDescent="0.2">
      <c r="A895" s="71"/>
      <c r="B895" s="72"/>
      <c r="C895" s="72" t="s">
        <v>612</v>
      </c>
      <c r="D895" s="73"/>
      <c r="E895" s="74"/>
      <c r="F895" s="75">
        <v>567.85</v>
      </c>
      <c r="G895" s="76"/>
      <c r="H895" s="75">
        <v>567.85</v>
      </c>
      <c r="I895" s="75">
        <v>926.73</v>
      </c>
      <c r="J895" s="77">
        <v>9.11</v>
      </c>
      <c r="K895" s="78">
        <v>8443</v>
      </c>
      <c r="O895" s="20"/>
      <c r="P895" s="20"/>
      <c r="Q895" s="20"/>
      <c r="R895" s="20"/>
      <c r="S895" s="20"/>
      <c r="T895" s="20">
        <v>926.73</v>
      </c>
      <c r="U895" s="20">
        <v>8443</v>
      </c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  <c r="AW895" s="20"/>
      <c r="AX895" s="20"/>
      <c r="AY895" s="20"/>
      <c r="AZ895" s="20"/>
      <c r="BA895" s="20"/>
      <c r="BB895" s="20"/>
      <c r="BC895" s="20"/>
      <c r="BD895" s="20"/>
      <c r="BE895" s="20"/>
      <c r="BF895" s="20"/>
      <c r="BG895" s="20"/>
      <c r="BH895" s="20"/>
      <c r="BI895" s="20"/>
      <c r="BJ895" s="20"/>
      <c r="BK895" s="20"/>
      <c r="BL895" s="20"/>
      <c r="BM895" s="20"/>
      <c r="BN895" s="20"/>
      <c r="BO895" s="20"/>
      <c r="BP895" s="20"/>
      <c r="BQ895" s="20"/>
      <c r="BR895" s="20"/>
      <c r="BS895" s="20"/>
      <c r="BT895" s="20"/>
      <c r="BU895" s="20"/>
      <c r="BV895" s="20"/>
      <c r="BW895" s="20"/>
      <c r="BX895" s="20"/>
      <c r="BY895" s="20"/>
      <c r="BZ895" s="20"/>
      <c r="CA895" s="20"/>
      <c r="CB895" s="20"/>
      <c r="CC895" s="20"/>
      <c r="CD895" s="20"/>
      <c r="CE895" s="20"/>
      <c r="CF895" s="20"/>
      <c r="CG895" s="20"/>
      <c r="CH895" s="20"/>
      <c r="CI895" s="20"/>
      <c r="CJ895" s="20"/>
      <c r="CK895" s="20"/>
      <c r="CL895" s="20"/>
      <c r="CM895" s="20"/>
      <c r="CN895" s="20"/>
      <c r="CO895" s="20"/>
      <c r="CP895" s="20"/>
      <c r="CQ895" s="20"/>
      <c r="CR895" s="20"/>
      <c r="CS895" s="20"/>
      <c r="CT895" s="20"/>
      <c r="CU895" s="20"/>
      <c r="CV895" s="20">
        <v>1</v>
      </c>
      <c r="CW895" s="20"/>
      <c r="CX895" s="20"/>
      <c r="CY895" s="20"/>
      <c r="CZ895" s="20"/>
      <c r="DA895" s="20"/>
      <c r="DB895" s="20"/>
      <c r="DC895" s="20"/>
      <c r="DD895" s="20"/>
      <c r="DE895" s="20"/>
      <c r="DF895" s="20"/>
      <c r="DG895" s="20"/>
      <c r="DH895" s="20"/>
      <c r="DI895" s="20"/>
      <c r="DJ895" s="20"/>
      <c r="DK895" s="20">
        <v>926.73</v>
      </c>
      <c r="DL895" s="20"/>
      <c r="DM895" s="20">
        <v>8443</v>
      </c>
      <c r="DN895" s="20"/>
      <c r="DO895" s="20"/>
      <c r="DP895" s="20"/>
      <c r="DQ895" s="20"/>
      <c r="DR895" s="20"/>
      <c r="DS895" s="20"/>
      <c r="DT895" s="20"/>
      <c r="DU895" s="20"/>
      <c r="DV895" s="20"/>
      <c r="DW895" s="20"/>
      <c r="DX895" s="20"/>
      <c r="DY895" s="20"/>
      <c r="DZ895" s="20"/>
      <c r="EA895" s="20"/>
      <c r="EB895" s="20"/>
      <c r="EC895" s="20"/>
      <c r="ED895" s="20"/>
      <c r="EE895" s="20"/>
      <c r="EF895" s="20"/>
      <c r="EG895" s="20"/>
      <c r="EH895" s="20"/>
      <c r="EI895" s="20"/>
      <c r="EJ895" s="20"/>
      <c r="EK895" s="20"/>
      <c r="EL895" s="20"/>
      <c r="EM895" s="20"/>
      <c r="EN895" s="20"/>
      <c r="EO895" s="20"/>
      <c r="EP895" s="20"/>
      <c r="EQ895" s="20"/>
      <c r="ER895" s="20"/>
      <c r="ES895" s="20"/>
      <c r="ET895" s="20"/>
      <c r="EU895" s="20"/>
      <c r="EV895" s="20"/>
      <c r="EW895" s="20"/>
      <c r="EX895" s="20"/>
      <c r="EY895" s="20"/>
      <c r="EZ895" s="20"/>
      <c r="FA895" s="20"/>
      <c r="FB895" s="20"/>
      <c r="FC895" s="20"/>
      <c r="FD895" s="20"/>
      <c r="FE895" s="20"/>
      <c r="FF895" s="20"/>
      <c r="FG895" s="20"/>
      <c r="FH895" s="20"/>
      <c r="FI895" s="20"/>
      <c r="FJ895" s="20"/>
      <c r="FK895" s="20"/>
      <c r="FL895" s="20"/>
      <c r="FM895" s="20"/>
      <c r="FN895" s="20"/>
      <c r="FO895" s="20"/>
      <c r="FP895" s="20"/>
      <c r="FQ895" s="20"/>
      <c r="FR895" s="20"/>
      <c r="FS895" s="20"/>
      <c r="FT895" s="20"/>
      <c r="FU895" s="20"/>
      <c r="FV895" s="20"/>
      <c r="FW895" s="20"/>
      <c r="FX895" s="20"/>
      <c r="FY895" s="20"/>
      <c r="FZ895" s="20"/>
      <c r="GA895" s="20"/>
      <c r="GB895" s="20"/>
      <c r="GC895" s="20"/>
      <c r="GD895" s="20"/>
      <c r="GE895" s="20"/>
      <c r="GF895" s="20"/>
      <c r="GG895" s="20"/>
      <c r="GH895" s="20"/>
      <c r="GI895" s="20"/>
      <c r="GJ895" s="20">
        <v>926.73</v>
      </c>
      <c r="GK895" s="20"/>
      <c r="GL895" s="20"/>
      <c r="GM895" s="20"/>
      <c r="GN895" s="20">
        <v>926.73</v>
      </c>
      <c r="GO895" s="20"/>
      <c r="GP895" s="20">
        <v>926.73</v>
      </c>
      <c r="GQ895" s="20">
        <v>926.73</v>
      </c>
      <c r="GR895" s="20"/>
      <c r="GS895" s="20">
        <v>926.73</v>
      </c>
      <c r="GT895" s="20"/>
      <c r="GU895" s="20"/>
      <c r="GV895" s="20"/>
      <c r="GW895" s="20">
        <v>0</v>
      </c>
      <c r="GX895" s="20">
        <v>0</v>
      </c>
      <c r="GY895" s="20"/>
      <c r="GZ895" s="20"/>
      <c r="HA895" s="20"/>
      <c r="HB895" s="20">
        <v>926.73</v>
      </c>
      <c r="HC895" s="20"/>
      <c r="HD895" s="20"/>
      <c r="HE895" s="20"/>
      <c r="HF895" s="20">
        <v>926.73</v>
      </c>
      <c r="HG895" s="20"/>
      <c r="HH895" s="20"/>
      <c r="HI895" s="20"/>
      <c r="HJ895" s="20"/>
      <c r="HK895" s="20"/>
      <c r="HL895" s="20">
        <v>926.73</v>
      </c>
      <c r="HM895" s="20"/>
      <c r="HN895" s="20">
        <v>926.73</v>
      </c>
      <c r="HO895" s="20"/>
      <c r="HP895" s="20"/>
      <c r="HQ895" s="20"/>
      <c r="HR895" s="20"/>
      <c r="HS895" s="20"/>
      <c r="HT895" s="20"/>
      <c r="HU895" s="20"/>
      <c r="HV895" s="20"/>
      <c r="HW895" s="20"/>
      <c r="HX895" s="20"/>
      <c r="HY895" s="20"/>
      <c r="HZ895" s="20"/>
      <c r="IA895" s="20"/>
      <c r="IB895" s="20"/>
      <c r="IC895" s="20"/>
      <c r="ID895" s="20"/>
      <c r="IE895" s="20"/>
      <c r="IF895" s="20"/>
      <c r="IG895" s="20"/>
      <c r="IH895" s="20"/>
      <c r="II895" s="20"/>
      <c r="IJ895" s="20"/>
      <c r="IK895" s="20"/>
      <c r="IL895" s="20"/>
      <c r="IM895" s="20"/>
      <c r="IN895" s="20"/>
      <c r="IO895" s="20"/>
      <c r="IP895" s="20"/>
      <c r="IQ895" s="20"/>
      <c r="IR895" s="20"/>
      <c r="IS895" s="20"/>
      <c r="IT895" s="20"/>
      <c r="IU895" s="20"/>
    </row>
    <row r="896" spans="1:255" x14ac:dyDescent="0.2">
      <c r="A896" s="79"/>
      <c r="B896" s="80"/>
      <c r="C896" s="80" t="s">
        <v>613</v>
      </c>
      <c r="D896" s="81"/>
      <c r="E896" s="82">
        <v>121</v>
      </c>
      <c r="F896" s="83" t="s">
        <v>614</v>
      </c>
      <c r="G896" s="84"/>
      <c r="H896" s="85">
        <v>703.29</v>
      </c>
      <c r="I896" s="85">
        <v>1147.76</v>
      </c>
      <c r="J896" s="87">
        <v>1.21</v>
      </c>
      <c r="K896" s="86">
        <v>38324</v>
      </c>
      <c r="O896" s="20"/>
      <c r="P896" s="20"/>
      <c r="Q896" s="20"/>
      <c r="R896" s="20"/>
      <c r="S896" s="20"/>
      <c r="T896" s="20">
        <v>1147.76</v>
      </c>
      <c r="U896" s="20">
        <v>38324</v>
      </c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  <c r="AW896" s="20"/>
      <c r="AX896" s="20"/>
      <c r="AY896" s="20"/>
      <c r="AZ896" s="20"/>
      <c r="BA896" s="20"/>
      <c r="BB896" s="20"/>
      <c r="BC896" s="20"/>
      <c r="BD896" s="20"/>
      <c r="BE896" s="20"/>
      <c r="BF896" s="20"/>
      <c r="BG896" s="20"/>
      <c r="BH896" s="20"/>
      <c r="BI896" s="20"/>
      <c r="BJ896" s="20"/>
      <c r="BK896" s="20"/>
      <c r="BL896" s="20"/>
      <c r="BM896" s="20"/>
      <c r="BN896" s="20"/>
      <c r="BO896" s="20"/>
      <c r="BP896" s="20"/>
      <c r="BQ896" s="20"/>
      <c r="BR896" s="20"/>
      <c r="BS896" s="20"/>
      <c r="BT896" s="20"/>
      <c r="BU896" s="20"/>
      <c r="BV896" s="20"/>
      <c r="BW896" s="20"/>
      <c r="BX896" s="20"/>
      <c r="BY896" s="20"/>
      <c r="BZ896" s="20"/>
      <c r="CA896" s="20"/>
      <c r="CB896" s="20"/>
      <c r="CC896" s="20"/>
      <c r="CD896" s="20"/>
      <c r="CE896" s="20"/>
      <c r="CF896" s="20"/>
      <c r="CG896" s="20"/>
      <c r="CH896" s="20"/>
      <c r="CI896" s="20"/>
      <c r="CJ896" s="20"/>
      <c r="CK896" s="20"/>
      <c r="CL896" s="20"/>
      <c r="CM896" s="20"/>
      <c r="CN896" s="20"/>
      <c r="CO896" s="20"/>
      <c r="CP896" s="20"/>
      <c r="CQ896" s="20"/>
      <c r="CR896" s="20"/>
      <c r="CS896" s="20"/>
      <c r="CT896" s="20"/>
      <c r="CU896" s="20"/>
      <c r="CV896" s="20">
        <v>1</v>
      </c>
      <c r="CW896" s="20"/>
      <c r="CX896" s="20"/>
      <c r="CY896" s="20"/>
      <c r="CZ896" s="20"/>
      <c r="DA896" s="20"/>
      <c r="DB896" s="20"/>
      <c r="DC896" s="20"/>
      <c r="DD896" s="20"/>
      <c r="DE896" s="20"/>
      <c r="DF896" s="20"/>
      <c r="DG896" s="20"/>
      <c r="DH896" s="20"/>
      <c r="DI896" s="20"/>
      <c r="DJ896" s="20"/>
      <c r="DK896" s="20"/>
      <c r="DL896" s="20"/>
      <c r="DM896" s="20"/>
      <c r="DN896" s="20"/>
      <c r="DO896" s="20"/>
      <c r="DP896" s="20"/>
      <c r="DQ896" s="20">
        <v>1147.76</v>
      </c>
      <c r="DR896" s="20"/>
      <c r="DS896" s="20">
        <v>38324</v>
      </c>
      <c r="DT896" s="20"/>
      <c r="DU896" s="20"/>
      <c r="DV896" s="20"/>
      <c r="DW896" s="20"/>
      <c r="DX896" s="20"/>
      <c r="DY896" s="20"/>
      <c r="DZ896" s="20"/>
      <c r="EA896" s="20"/>
      <c r="EB896" s="20"/>
      <c r="EC896" s="20"/>
      <c r="ED896" s="20"/>
      <c r="EE896" s="20"/>
      <c r="EF896" s="20"/>
      <c r="EG896" s="20"/>
      <c r="EH896" s="20"/>
      <c r="EI896" s="20"/>
      <c r="EJ896" s="20"/>
      <c r="EK896" s="20"/>
      <c r="EL896" s="20"/>
      <c r="EM896" s="20"/>
      <c r="EN896" s="20"/>
      <c r="EO896" s="20"/>
      <c r="EP896" s="20"/>
      <c r="EQ896" s="20"/>
      <c r="ER896" s="20"/>
      <c r="ES896" s="20"/>
      <c r="ET896" s="20"/>
      <c r="EU896" s="20"/>
      <c r="EV896" s="20"/>
      <c r="EW896" s="20"/>
      <c r="EX896" s="20"/>
      <c r="EY896" s="20"/>
      <c r="EZ896" s="20"/>
      <c r="FA896" s="20"/>
      <c r="FB896" s="20"/>
      <c r="FC896" s="20"/>
      <c r="FD896" s="20"/>
      <c r="FE896" s="20"/>
      <c r="FF896" s="20"/>
      <c r="FG896" s="20"/>
      <c r="FH896" s="20"/>
      <c r="FI896" s="20"/>
      <c r="FJ896" s="20"/>
      <c r="FK896" s="20"/>
      <c r="FL896" s="20"/>
      <c r="FM896" s="20"/>
      <c r="FN896" s="20"/>
      <c r="FO896" s="20"/>
      <c r="FP896" s="20"/>
      <c r="FQ896" s="20"/>
      <c r="FR896" s="20"/>
      <c r="FS896" s="20"/>
      <c r="FT896" s="20"/>
      <c r="FU896" s="20"/>
      <c r="FV896" s="20"/>
      <c r="FW896" s="20"/>
      <c r="FX896" s="20"/>
      <c r="FY896" s="20"/>
      <c r="FZ896" s="20"/>
      <c r="GA896" s="20"/>
      <c r="GB896" s="20"/>
      <c r="GC896" s="20"/>
      <c r="GD896" s="20"/>
      <c r="GE896" s="20"/>
      <c r="GF896" s="20"/>
      <c r="GG896" s="20"/>
      <c r="GH896" s="20"/>
      <c r="GI896" s="20"/>
      <c r="GJ896" s="20"/>
      <c r="GK896" s="20"/>
      <c r="GL896" s="20"/>
      <c r="GM896" s="20"/>
      <c r="GN896" s="20"/>
      <c r="GO896" s="20"/>
      <c r="GP896" s="20"/>
      <c r="GQ896" s="20"/>
      <c r="GR896" s="20"/>
      <c r="GS896" s="20"/>
      <c r="GT896" s="20"/>
      <c r="GU896" s="20"/>
      <c r="GV896" s="20"/>
      <c r="GW896" s="20"/>
      <c r="GX896" s="20"/>
      <c r="GY896" s="20">
        <v>1147.76</v>
      </c>
      <c r="GZ896" s="20"/>
      <c r="HA896" s="20"/>
      <c r="HB896" s="20">
        <v>1147.76</v>
      </c>
      <c r="HC896" s="20"/>
      <c r="HD896" s="20"/>
      <c r="HE896" s="20"/>
      <c r="HF896" s="20">
        <v>1147.76</v>
      </c>
      <c r="HG896" s="20"/>
      <c r="HH896" s="20"/>
      <c r="HI896" s="20"/>
      <c r="HJ896" s="20"/>
      <c r="HK896" s="20"/>
      <c r="HL896" s="20">
        <v>1147.76</v>
      </c>
      <c r="HM896" s="20"/>
      <c r="HN896" s="20">
        <v>1147.76</v>
      </c>
      <c r="HO896" s="20"/>
      <c r="HP896" s="20"/>
      <c r="HQ896" s="20"/>
      <c r="HR896" s="20"/>
      <c r="HS896" s="20"/>
      <c r="HT896" s="20"/>
      <c r="HU896" s="20"/>
      <c r="HV896" s="20"/>
      <c r="HW896" s="20"/>
      <c r="HX896" s="20"/>
      <c r="HY896" s="20"/>
      <c r="HZ896" s="20"/>
      <c r="IA896" s="20"/>
      <c r="IB896" s="20"/>
      <c r="IC896" s="20"/>
      <c r="ID896" s="20"/>
      <c r="IE896" s="20"/>
      <c r="IF896" s="20"/>
      <c r="IG896" s="20"/>
      <c r="IH896" s="20"/>
      <c r="II896" s="20"/>
      <c r="IJ896" s="20"/>
      <c r="IK896" s="20"/>
      <c r="IL896" s="20"/>
      <c r="IM896" s="20"/>
      <c r="IN896" s="20"/>
      <c r="IO896" s="20"/>
      <c r="IP896" s="20"/>
      <c r="IQ896" s="20"/>
      <c r="IR896" s="20"/>
      <c r="IS896" s="20"/>
      <c r="IT896" s="20"/>
      <c r="IU896" s="20"/>
    </row>
    <row r="897" spans="1:255" x14ac:dyDescent="0.2">
      <c r="A897" s="79"/>
      <c r="B897" s="80"/>
      <c r="C897" s="80" t="s">
        <v>615</v>
      </c>
      <c r="D897" s="81"/>
      <c r="E897" s="82">
        <v>72</v>
      </c>
      <c r="F897" s="83" t="s">
        <v>614</v>
      </c>
      <c r="G897" s="84"/>
      <c r="H897" s="85">
        <v>418.49</v>
      </c>
      <c r="I897" s="85">
        <v>682.96</v>
      </c>
      <c r="J897" s="87">
        <v>0.72</v>
      </c>
      <c r="K897" s="86">
        <v>22805</v>
      </c>
      <c r="O897" s="20"/>
      <c r="P897" s="20"/>
      <c r="Q897" s="20"/>
      <c r="R897" s="20"/>
      <c r="S897" s="20"/>
      <c r="T897" s="20">
        <v>682.96</v>
      </c>
      <c r="U897" s="20">
        <v>22805</v>
      </c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  <c r="AW897" s="20"/>
      <c r="AX897" s="20"/>
      <c r="AY897" s="20"/>
      <c r="AZ897" s="20"/>
      <c r="BA897" s="20"/>
      <c r="BB897" s="20"/>
      <c r="BC897" s="20"/>
      <c r="BD897" s="20"/>
      <c r="BE897" s="20"/>
      <c r="BF897" s="20"/>
      <c r="BG897" s="20"/>
      <c r="BH897" s="20"/>
      <c r="BI897" s="20"/>
      <c r="BJ897" s="20"/>
      <c r="BK897" s="20"/>
      <c r="BL897" s="20"/>
      <c r="BM897" s="20"/>
      <c r="BN897" s="20"/>
      <c r="BO897" s="20"/>
      <c r="BP897" s="20"/>
      <c r="BQ897" s="20"/>
      <c r="BR897" s="20"/>
      <c r="BS897" s="20"/>
      <c r="BT897" s="20"/>
      <c r="BU897" s="20"/>
      <c r="BV897" s="20"/>
      <c r="BW897" s="20"/>
      <c r="BX897" s="20"/>
      <c r="BY897" s="20"/>
      <c r="BZ897" s="20"/>
      <c r="CA897" s="20"/>
      <c r="CB897" s="20"/>
      <c r="CC897" s="20"/>
      <c r="CD897" s="20"/>
      <c r="CE897" s="20"/>
      <c r="CF897" s="20"/>
      <c r="CG897" s="20"/>
      <c r="CH897" s="20"/>
      <c r="CI897" s="20"/>
      <c r="CJ897" s="20"/>
      <c r="CK897" s="20"/>
      <c r="CL897" s="20"/>
      <c r="CM897" s="20"/>
      <c r="CN897" s="20"/>
      <c r="CO897" s="20"/>
      <c r="CP897" s="20"/>
      <c r="CQ897" s="20"/>
      <c r="CR897" s="20"/>
      <c r="CS897" s="20"/>
      <c r="CT897" s="20"/>
      <c r="CU897" s="20"/>
      <c r="CV897" s="20">
        <v>1</v>
      </c>
      <c r="CW897" s="20"/>
      <c r="CX897" s="20"/>
      <c r="CY897" s="20"/>
      <c r="CZ897" s="20"/>
      <c r="DA897" s="20"/>
      <c r="DB897" s="20"/>
      <c r="DC897" s="20"/>
      <c r="DD897" s="20"/>
      <c r="DE897" s="20"/>
      <c r="DF897" s="20"/>
      <c r="DG897" s="20"/>
      <c r="DH897" s="20"/>
      <c r="DI897" s="20"/>
      <c r="DJ897" s="20"/>
      <c r="DK897" s="20"/>
      <c r="DL897" s="20"/>
      <c r="DM897" s="20"/>
      <c r="DN897" s="20"/>
      <c r="DO897" s="20"/>
      <c r="DP897" s="20"/>
      <c r="DQ897" s="20">
        <v>682.96</v>
      </c>
      <c r="DR897" s="20"/>
      <c r="DS897" s="20">
        <v>22805</v>
      </c>
      <c r="DT897" s="20"/>
      <c r="DU897" s="20"/>
      <c r="DV897" s="20"/>
      <c r="DW897" s="20"/>
      <c r="DX897" s="20"/>
      <c r="DY897" s="20"/>
      <c r="DZ897" s="20"/>
      <c r="EA897" s="20"/>
      <c r="EB897" s="20"/>
      <c r="EC897" s="20"/>
      <c r="ED897" s="20"/>
      <c r="EE897" s="20"/>
      <c r="EF897" s="20"/>
      <c r="EG897" s="20"/>
      <c r="EH897" s="20"/>
      <c r="EI897" s="20"/>
      <c r="EJ897" s="20"/>
      <c r="EK897" s="20"/>
      <c r="EL897" s="20"/>
      <c r="EM897" s="20"/>
      <c r="EN897" s="20"/>
      <c r="EO897" s="20"/>
      <c r="EP897" s="20"/>
      <c r="EQ897" s="20"/>
      <c r="ER897" s="20"/>
      <c r="ES897" s="20"/>
      <c r="ET897" s="20"/>
      <c r="EU897" s="20"/>
      <c r="EV897" s="20"/>
      <c r="EW897" s="20"/>
      <c r="EX897" s="20"/>
      <c r="EY897" s="20"/>
      <c r="EZ897" s="20"/>
      <c r="FA897" s="20"/>
      <c r="FB897" s="20"/>
      <c r="FC897" s="20"/>
      <c r="FD897" s="20"/>
      <c r="FE897" s="20"/>
      <c r="FF897" s="20"/>
      <c r="FG897" s="20"/>
      <c r="FH897" s="20"/>
      <c r="FI897" s="20"/>
      <c r="FJ897" s="20"/>
      <c r="FK897" s="20"/>
      <c r="FL897" s="20"/>
      <c r="FM897" s="20"/>
      <c r="FN897" s="20"/>
      <c r="FO897" s="20"/>
      <c r="FP897" s="20"/>
      <c r="FQ897" s="20"/>
      <c r="FR897" s="20"/>
      <c r="FS897" s="20"/>
      <c r="FT897" s="20"/>
      <c r="FU897" s="20"/>
      <c r="FV897" s="20"/>
      <c r="FW897" s="20"/>
      <c r="FX897" s="20"/>
      <c r="FY897" s="20"/>
      <c r="FZ897" s="20"/>
      <c r="GA897" s="20"/>
      <c r="GB897" s="20"/>
      <c r="GC897" s="20"/>
      <c r="GD897" s="20"/>
      <c r="GE897" s="20"/>
      <c r="GF897" s="20"/>
      <c r="GG897" s="20"/>
      <c r="GH897" s="20"/>
      <c r="GI897" s="20"/>
      <c r="GJ897" s="20"/>
      <c r="GK897" s="20"/>
      <c r="GL897" s="20"/>
      <c r="GM897" s="20"/>
      <c r="GN897" s="20"/>
      <c r="GO897" s="20"/>
      <c r="GP897" s="20"/>
      <c r="GQ897" s="20"/>
      <c r="GR897" s="20"/>
      <c r="GS897" s="20"/>
      <c r="GT897" s="20"/>
      <c r="GU897" s="20"/>
      <c r="GV897" s="20"/>
      <c r="GW897" s="20"/>
      <c r="GX897" s="20"/>
      <c r="GY897" s="20"/>
      <c r="GZ897" s="20">
        <v>682.96</v>
      </c>
      <c r="HA897" s="20"/>
      <c r="HB897" s="20">
        <v>682.96</v>
      </c>
      <c r="HC897" s="20"/>
      <c r="HD897" s="20"/>
      <c r="HE897" s="20"/>
      <c r="HF897" s="20">
        <v>682.96</v>
      </c>
      <c r="HG897" s="20"/>
      <c r="HH897" s="20"/>
      <c r="HI897" s="20"/>
      <c r="HJ897" s="20"/>
      <c r="HK897" s="20"/>
      <c r="HL897" s="20">
        <v>682.96</v>
      </c>
      <c r="HM897" s="20"/>
      <c r="HN897" s="20">
        <v>682.96</v>
      </c>
      <c r="HO897" s="20"/>
      <c r="HP897" s="20"/>
      <c r="HQ897" s="20"/>
      <c r="HR897" s="20"/>
      <c r="HS897" s="20"/>
      <c r="HT897" s="20"/>
      <c r="HU897" s="20"/>
      <c r="HV897" s="20"/>
      <c r="HW897" s="20"/>
      <c r="HX897" s="20"/>
      <c r="HY897" s="20"/>
      <c r="HZ897" s="20"/>
      <c r="IA897" s="20"/>
      <c r="IB897" s="20"/>
      <c r="IC897" s="20"/>
      <c r="ID897" s="20"/>
      <c r="IE897" s="20"/>
      <c r="IF897" s="20"/>
      <c r="IG897" s="20"/>
      <c r="IH897" s="20"/>
      <c r="II897" s="20"/>
      <c r="IJ897" s="20"/>
      <c r="IK897" s="20"/>
      <c r="IL897" s="20"/>
      <c r="IM897" s="20"/>
      <c r="IN897" s="20"/>
      <c r="IO897" s="20"/>
      <c r="IP897" s="20"/>
      <c r="IQ897" s="20"/>
      <c r="IR897" s="20"/>
      <c r="IS897" s="20"/>
      <c r="IT897" s="20"/>
      <c r="IU897" s="20"/>
    </row>
    <row r="898" spans="1:255" x14ac:dyDescent="0.2">
      <c r="A898" s="71"/>
      <c r="B898" s="72"/>
      <c r="C898" s="72" t="s">
        <v>616</v>
      </c>
      <c r="D898" s="73" t="s">
        <v>617</v>
      </c>
      <c r="E898" s="74">
        <v>62.4</v>
      </c>
      <c r="F898" s="75"/>
      <c r="G898" s="76" t="s">
        <v>78</v>
      </c>
      <c r="H898" s="75">
        <v>65.52</v>
      </c>
      <c r="I898" s="88">
        <v>106.92864</v>
      </c>
      <c r="J898" s="77"/>
      <c r="K898" s="78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  <c r="AW898" s="20"/>
      <c r="AX898" s="20"/>
      <c r="AY898" s="20"/>
      <c r="AZ898" s="20"/>
      <c r="BA898" s="20"/>
      <c r="BB898" s="20"/>
      <c r="BC898" s="20"/>
      <c r="BD898" s="20"/>
      <c r="BE898" s="20"/>
      <c r="BF898" s="20"/>
      <c r="BG898" s="20"/>
      <c r="BH898" s="20"/>
      <c r="BI898" s="20"/>
      <c r="BJ898" s="20"/>
      <c r="BK898" s="20"/>
      <c r="BL898" s="20"/>
      <c r="BM898" s="20"/>
      <c r="BN898" s="20"/>
      <c r="BO898" s="20"/>
      <c r="BP898" s="20"/>
      <c r="BQ898" s="20"/>
      <c r="BR898" s="20"/>
      <c r="BS898" s="20"/>
      <c r="BT898" s="20"/>
      <c r="BU898" s="20"/>
      <c r="BV898" s="20"/>
      <c r="BW898" s="20"/>
      <c r="BX898" s="20"/>
      <c r="BY898" s="20"/>
      <c r="BZ898" s="20"/>
      <c r="CA898" s="20"/>
      <c r="CB898" s="20"/>
      <c r="CC898" s="20"/>
      <c r="CD898" s="20"/>
      <c r="CE898" s="20"/>
      <c r="CF898" s="20"/>
      <c r="CG898" s="20"/>
      <c r="CH898" s="20"/>
      <c r="CI898" s="20"/>
      <c r="CJ898" s="20"/>
      <c r="CK898" s="20"/>
      <c r="CL898" s="20"/>
      <c r="CM898" s="20"/>
      <c r="CN898" s="20"/>
      <c r="CO898" s="20"/>
      <c r="CP898" s="20"/>
      <c r="CQ898" s="20"/>
      <c r="CR898" s="20"/>
      <c r="CS898" s="20"/>
      <c r="CT898" s="20"/>
      <c r="CU898" s="20"/>
      <c r="CV898" s="20"/>
      <c r="CW898" s="20"/>
      <c r="CX898" s="20"/>
      <c r="CY898" s="20"/>
      <c r="CZ898" s="20"/>
      <c r="DA898" s="20"/>
      <c r="DB898" s="20"/>
      <c r="DC898" s="20"/>
      <c r="DD898" s="20"/>
      <c r="DE898" s="20"/>
      <c r="DF898" s="20"/>
      <c r="DG898" s="20"/>
      <c r="DH898" s="20"/>
      <c r="DI898" s="20"/>
      <c r="DJ898" s="20"/>
      <c r="DK898" s="20"/>
      <c r="DL898" s="20"/>
      <c r="DM898" s="20"/>
      <c r="DN898" s="20"/>
      <c r="DO898" s="20"/>
      <c r="DP898" s="20"/>
      <c r="DQ898" s="20"/>
      <c r="DR898" s="20"/>
      <c r="DS898" s="20"/>
      <c r="DT898" s="20"/>
      <c r="DU898" s="20"/>
      <c r="DV898" s="20"/>
      <c r="DW898" s="20"/>
      <c r="DX898" s="20"/>
      <c r="DY898" s="20"/>
      <c r="DZ898" s="20"/>
      <c r="EA898" s="20"/>
      <c r="EB898" s="20"/>
      <c r="EC898" s="20"/>
      <c r="ED898" s="20"/>
      <c r="EE898" s="20"/>
      <c r="EF898" s="20"/>
      <c r="EG898" s="20"/>
      <c r="EH898" s="20"/>
      <c r="EI898" s="20"/>
      <c r="EJ898" s="20"/>
      <c r="EK898" s="20"/>
      <c r="EL898" s="20"/>
      <c r="EM898" s="20"/>
      <c r="EN898" s="20"/>
      <c r="EO898" s="20"/>
      <c r="EP898" s="20"/>
      <c r="EQ898" s="20"/>
      <c r="ER898" s="20"/>
      <c r="ES898" s="20"/>
      <c r="ET898" s="20"/>
      <c r="EU898" s="20"/>
      <c r="EV898" s="20"/>
      <c r="EW898" s="20"/>
      <c r="EX898" s="20"/>
      <c r="EY898" s="20"/>
      <c r="EZ898" s="20"/>
      <c r="FA898" s="20"/>
      <c r="FB898" s="20"/>
      <c r="FC898" s="20"/>
      <c r="FD898" s="20"/>
      <c r="FE898" s="20"/>
      <c r="FF898" s="20"/>
      <c r="FG898" s="20"/>
      <c r="FH898" s="20"/>
      <c r="FI898" s="20"/>
      <c r="FJ898" s="20"/>
      <c r="FK898" s="20"/>
      <c r="FL898" s="20"/>
      <c r="FM898" s="20"/>
      <c r="FN898" s="20"/>
      <c r="FO898" s="20"/>
      <c r="FP898" s="20"/>
      <c r="FQ898" s="20"/>
      <c r="FR898" s="20"/>
      <c r="FS898" s="20"/>
      <c r="FT898" s="20"/>
      <c r="FU898" s="20"/>
      <c r="FV898" s="20"/>
      <c r="FW898" s="20"/>
      <c r="FX898" s="20"/>
      <c r="FY898" s="20"/>
      <c r="FZ898" s="20"/>
      <c r="GA898" s="20"/>
      <c r="GB898" s="20"/>
      <c r="GC898" s="20"/>
      <c r="GD898" s="20"/>
      <c r="GE898" s="20"/>
      <c r="GF898" s="20"/>
      <c r="GG898" s="20"/>
      <c r="GH898" s="20"/>
      <c r="GI898" s="20"/>
      <c r="GJ898" s="20"/>
      <c r="GK898" s="20"/>
      <c r="GL898" s="20"/>
      <c r="GM898" s="20"/>
      <c r="GN898" s="20"/>
      <c r="GO898" s="20"/>
      <c r="GP898" s="20"/>
      <c r="GQ898" s="20"/>
      <c r="GR898" s="20"/>
      <c r="GS898" s="20"/>
      <c r="GT898" s="20"/>
      <c r="GU898" s="20"/>
      <c r="GV898" s="20"/>
      <c r="GW898" s="20"/>
      <c r="GX898" s="20"/>
      <c r="GY898" s="20"/>
      <c r="GZ898" s="20"/>
      <c r="HA898" s="20"/>
      <c r="HB898" s="20"/>
      <c r="HC898" s="20"/>
      <c r="HD898" s="20"/>
      <c r="HE898" s="20"/>
      <c r="HF898" s="20"/>
      <c r="HG898" s="20"/>
      <c r="HH898" s="20"/>
      <c r="HI898" s="20"/>
      <c r="HJ898" s="20"/>
      <c r="HK898" s="20"/>
      <c r="HL898" s="20"/>
      <c r="HM898" s="20"/>
      <c r="HN898" s="20"/>
      <c r="HO898" s="20"/>
      <c r="HP898" s="20"/>
      <c r="HQ898" s="20"/>
      <c r="HR898" s="20"/>
      <c r="HS898" s="20"/>
      <c r="HT898" s="20"/>
      <c r="HU898" s="20"/>
      <c r="HV898" s="20"/>
      <c r="HW898" s="20"/>
      <c r="HX898" s="20"/>
      <c r="HY898" s="20"/>
      <c r="HZ898" s="20"/>
      <c r="IA898" s="20"/>
      <c r="IB898" s="20"/>
      <c r="IC898" s="20"/>
      <c r="ID898" s="20"/>
      <c r="IE898" s="20"/>
      <c r="IF898" s="20"/>
      <c r="IG898" s="20"/>
      <c r="IH898" s="20"/>
      <c r="II898" s="20"/>
      <c r="IJ898" s="20"/>
      <c r="IK898" s="20"/>
      <c r="IL898" s="20"/>
      <c r="IM898" s="20"/>
      <c r="IN898" s="20"/>
      <c r="IO898" s="20"/>
      <c r="IP898" s="20"/>
      <c r="IQ898" s="20"/>
      <c r="IR898" s="20"/>
      <c r="IS898" s="20"/>
      <c r="IT898" s="20"/>
      <c r="IU898" s="20"/>
    </row>
    <row r="899" spans="1:255" ht="24" x14ac:dyDescent="0.2">
      <c r="A899" s="125" t="s">
        <v>367</v>
      </c>
      <c r="B899" s="131" t="s">
        <v>35</v>
      </c>
      <c r="C899" s="126" t="s">
        <v>368</v>
      </c>
      <c r="D899" s="127" t="s">
        <v>52</v>
      </c>
      <c r="E899" s="128">
        <v>156</v>
      </c>
      <c r="F899" s="100">
        <v>1451.77</v>
      </c>
      <c r="G899" s="96"/>
      <c r="H899" s="100">
        <v>1451.77</v>
      </c>
      <c r="I899" s="129">
        <v>24860.15</v>
      </c>
      <c r="J899" s="97">
        <v>9.11</v>
      </c>
      <c r="K899" s="130">
        <v>226476</v>
      </c>
      <c r="L899" s="20"/>
      <c r="M899" s="20"/>
      <c r="N899" s="20"/>
      <c r="O899" s="20"/>
      <c r="P899" s="20"/>
      <c r="Q899" s="20"/>
      <c r="R899" s="20"/>
      <c r="S899" s="20"/>
      <c r="T899" s="20">
        <v>24860.15</v>
      </c>
      <c r="U899" s="20">
        <v>226476</v>
      </c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  <c r="AW899" s="20"/>
      <c r="AX899" s="20"/>
      <c r="AY899" s="20"/>
      <c r="AZ899" s="20"/>
      <c r="BA899" s="20"/>
      <c r="BB899" s="20"/>
      <c r="BC899" s="20"/>
      <c r="BD899" s="20"/>
      <c r="BE899" s="20"/>
      <c r="BF899" s="20"/>
      <c r="BG899" s="20"/>
      <c r="BH899" s="20"/>
      <c r="BI899" s="20"/>
      <c r="BJ899" s="20"/>
      <c r="BK899" s="20"/>
      <c r="BL899" s="20"/>
      <c r="BM899" s="20"/>
      <c r="BN899" s="20"/>
      <c r="BO899" s="20"/>
      <c r="BP899" s="20"/>
      <c r="BQ899" s="20"/>
      <c r="BR899" s="20"/>
      <c r="BS899" s="20"/>
      <c r="BT899" s="20"/>
      <c r="BU899" s="20"/>
      <c r="BV899" s="20"/>
      <c r="BW899" s="20"/>
      <c r="BX899" s="20"/>
      <c r="BY899" s="20"/>
      <c r="BZ899" s="20"/>
      <c r="CA899" s="20"/>
      <c r="CB899" s="20"/>
      <c r="CC899" s="20"/>
      <c r="CD899" s="20"/>
      <c r="CE899" s="20"/>
      <c r="CF899" s="20"/>
      <c r="CG899" s="20"/>
      <c r="CH899" s="20"/>
      <c r="CI899" s="20"/>
      <c r="CJ899" s="20"/>
      <c r="CK899" s="20"/>
      <c r="CL899" s="20"/>
      <c r="CM899" s="20"/>
      <c r="CN899" s="20"/>
      <c r="CO899" s="20"/>
      <c r="CP899" s="20"/>
      <c r="CQ899" s="20"/>
      <c r="CR899" s="20"/>
      <c r="CS899" s="20"/>
      <c r="CT899" s="20"/>
      <c r="CU899" s="20"/>
      <c r="CV899" s="20">
        <v>1</v>
      </c>
      <c r="CW899" s="20"/>
      <c r="CX899" s="20"/>
      <c r="CY899" s="20"/>
      <c r="CZ899" s="20"/>
      <c r="DA899" s="20"/>
      <c r="DB899" s="20"/>
      <c r="DC899" s="20"/>
      <c r="DD899" s="20"/>
      <c r="DE899" s="20">
        <v>226476</v>
      </c>
      <c r="DF899" s="20"/>
      <c r="DG899" s="20"/>
      <c r="DH899" s="20"/>
      <c r="DI899" s="20"/>
      <c r="DJ899" s="20"/>
      <c r="DK899" s="20">
        <v>24860.15</v>
      </c>
      <c r="DL899" s="20"/>
      <c r="DM899" s="20">
        <v>226476</v>
      </c>
      <c r="DN899" s="20"/>
      <c r="DO899" s="20"/>
      <c r="DP899" s="20"/>
      <c r="DQ899" s="20"/>
      <c r="DR899" s="20"/>
      <c r="DS899" s="20"/>
      <c r="DT899" s="20"/>
      <c r="DU899" s="20"/>
      <c r="DV899" s="20"/>
      <c r="DW899" s="20"/>
      <c r="DX899" s="20"/>
      <c r="DY899" s="20"/>
      <c r="DZ899" s="20"/>
      <c r="EA899" s="20"/>
      <c r="EB899" s="20"/>
      <c r="EC899" s="20"/>
      <c r="ED899" s="20"/>
      <c r="EE899" s="20"/>
      <c r="EF899" s="20"/>
      <c r="EG899" s="20"/>
      <c r="EH899" s="20"/>
      <c r="EI899" s="20"/>
      <c r="EJ899" s="20"/>
      <c r="EK899" s="20"/>
      <c r="EL899" s="20"/>
      <c r="EM899" s="20"/>
      <c r="EN899" s="20"/>
      <c r="EO899" s="20"/>
      <c r="EP899" s="20"/>
      <c r="EQ899" s="20"/>
      <c r="ER899" s="20"/>
      <c r="ES899" s="20"/>
      <c r="ET899" s="20"/>
      <c r="EU899" s="20"/>
      <c r="EV899" s="20"/>
      <c r="EW899" s="20"/>
      <c r="EX899" s="20"/>
      <c r="EY899" s="20"/>
      <c r="EZ899" s="20"/>
      <c r="FA899" s="20"/>
      <c r="FB899" s="20"/>
      <c r="FC899" s="20"/>
      <c r="FD899" s="20"/>
      <c r="FE899" s="20"/>
      <c r="FF899" s="20"/>
      <c r="FG899" s="20"/>
      <c r="FH899" s="20"/>
      <c r="FI899" s="20"/>
      <c r="FJ899" s="20"/>
      <c r="FK899" s="20"/>
      <c r="FL899" s="20"/>
      <c r="FM899" s="20"/>
      <c r="FN899" s="20"/>
      <c r="FO899" s="20"/>
      <c r="FP899" s="20"/>
      <c r="FQ899" s="20"/>
      <c r="FR899" s="20"/>
      <c r="FS899" s="20"/>
      <c r="FT899" s="20"/>
      <c r="FU899" s="20"/>
      <c r="FV899" s="20"/>
      <c r="FW899" s="20"/>
      <c r="FX899" s="20"/>
      <c r="FY899" s="20"/>
      <c r="FZ899" s="20"/>
      <c r="GA899" s="20"/>
      <c r="GB899" s="20"/>
      <c r="GC899" s="20"/>
      <c r="GD899" s="20"/>
      <c r="GE899" s="20"/>
      <c r="GF899" s="20"/>
      <c r="GG899" s="20"/>
      <c r="GH899" s="20"/>
      <c r="GI899" s="20"/>
      <c r="GJ899" s="20">
        <v>24860.15</v>
      </c>
      <c r="GK899" s="20"/>
      <c r="GL899" s="20"/>
      <c r="GM899" s="20"/>
      <c r="GN899" s="20">
        <v>24860.15</v>
      </c>
      <c r="GO899" s="20"/>
      <c r="GP899" s="20">
        <v>24860.15</v>
      </c>
      <c r="GQ899" s="20">
        <v>24860.15</v>
      </c>
      <c r="GR899" s="20"/>
      <c r="GS899" s="20">
        <v>24860.15</v>
      </c>
      <c r="GT899" s="20"/>
      <c r="GU899" s="20"/>
      <c r="GV899" s="20"/>
      <c r="GW899" s="20"/>
      <c r="GX899" s="20"/>
      <c r="GY899" s="20"/>
      <c r="GZ899" s="20"/>
      <c r="HA899" s="20"/>
      <c r="HB899" s="20">
        <v>24860.15</v>
      </c>
      <c r="HC899" s="20"/>
      <c r="HD899" s="20"/>
      <c r="HE899" s="20"/>
      <c r="HF899" s="20">
        <v>24860.15</v>
      </c>
      <c r="HG899" s="20"/>
      <c r="HH899" s="20"/>
      <c r="HI899" s="20"/>
      <c r="HJ899" s="20"/>
      <c r="HK899" s="20"/>
      <c r="HL899" s="20">
        <v>24860.15</v>
      </c>
      <c r="HM899" s="20"/>
      <c r="HN899" s="20">
        <v>24860.15</v>
      </c>
      <c r="HO899" s="20"/>
      <c r="HP899" s="20"/>
      <c r="HQ899" s="20"/>
      <c r="HR899" s="20"/>
      <c r="HS899" s="20"/>
      <c r="HT899" s="20"/>
      <c r="HU899" s="20"/>
      <c r="HV899" s="20"/>
      <c r="HW899" s="20"/>
      <c r="HX899" s="20"/>
      <c r="HY899" s="20">
        <v>24860.15</v>
      </c>
      <c r="HZ899" s="20"/>
      <c r="IA899" s="20"/>
      <c r="IB899" s="20"/>
      <c r="IC899" s="20"/>
      <c r="ID899" s="20"/>
      <c r="IE899" s="20"/>
      <c r="IF899" s="20"/>
      <c r="IG899" s="20"/>
      <c r="IH899" s="20"/>
      <c r="II899" s="20"/>
      <c r="IJ899" s="20"/>
      <c r="IK899" s="20"/>
      <c r="IL899" s="20"/>
      <c r="IM899" s="20"/>
      <c r="IN899" s="20"/>
      <c r="IO899" s="20"/>
      <c r="IP899" s="20"/>
      <c r="IQ899" s="20"/>
      <c r="IR899" s="20"/>
      <c r="IS899" s="20"/>
      <c r="IT899" s="20"/>
      <c r="IU899" s="20"/>
    </row>
    <row r="900" spans="1:255" x14ac:dyDescent="0.2">
      <c r="A900" s="58"/>
      <c r="B900" s="101" t="s">
        <v>619</v>
      </c>
      <c r="C900" s="101" t="s">
        <v>759</v>
      </c>
      <c r="D900" s="57"/>
      <c r="E900" s="57"/>
      <c r="F900" s="57"/>
      <c r="G900" s="57"/>
      <c r="H900" s="57"/>
      <c r="I900" s="57"/>
      <c r="J900" s="57"/>
      <c r="K900" s="59"/>
    </row>
    <row r="901" spans="1:255" ht="24" x14ac:dyDescent="0.2">
      <c r="A901" s="133" t="s">
        <v>370</v>
      </c>
      <c r="B901" s="134" t="s">
        <v>35</v>
      </c>
      <c r="C901" s="135" t="s">
        <v>371</v>
      </c>
      <c r="D901" s="136" t="s">
        <v>52</v>
      </c>
      <c r="E901" s="137">
        <v>7.2</v>
      </c>
      <c r="F901" s="109">
        <v>1425.15</v>
      </c>
      <c r="G901" s="65"/>
      <c r="H901" s="109">
        <v>1425.15</v>
      </c>
      <c r="I901" s="138">
        <v>1126.3399999999999</v>
      </c>
      <c r="J901" s="66">
        <v>9.11</v>
      </c>
      <c r="K901" s="139">
        <v>10261</v>
      </c>
      <c r="L901" s="20"/>
      <c r="M901" s="20"/>
      <c r="N901" s="20"/>
      <c r="O901" s="20"/>
      <c r="P901" s="20"/>
      <c r="Q901" s="20"/>
      <c r="R901" s="20"/>
      <c r="S901" s="20"/>
      <c r="T901" s="20">
        <v>1126.3399999999999</v>
      </c>
      <c r="U901" s="20">
        <v>10261</v>
      </c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  <c r="AW901" s="20"/>
      <c r="AX901" s="20"/>
      <c r="AY901" s="20"/>
      <c r="AZ901" s="20"/>
      <c r="BA901" s="20"/>
      <c r="BB901" s="20"/>
      <c r="BC901" s="20"/>
      <c r="BD901" s="20"/>
      <c r="BE901" s="20"/>
      <c r="BF901" s="20"/>
      <c r="BG901" s="20"/>
      <c r="BH901" s="20"/>
      <c r="BI901" s="20"/>
      <c r="BJ901" s="20"/>
      <c r="BK901" s="20"/>
      <c r="BL901" s="20"/>
      <c r="BM901" s="20"/>
      <c r="BN901" s="20"/>
      <c r="BO901" s="20"/>
      <c r="BP901" s="20"/>
      <c r="BQ901" s="20"/>
      <c r="BR901" s="20"/>
      <c r="BS901" s="20"/>
      <c r="BT901" s="20"/>
      <c r="BU901" s="20"/>
      <c r="BV901" s="20"/>
      <c r="BW901" s="20"/>
      <c r="BX901" s="20"/>
      <c r="BY901" s="20"/>
      <c r="BZ901" s="20"/>
      <c r="CA901" s="20"/>
      <c r="CB901" s="20"/>
      <c r="CC901" s="20"/>
      <c r="CD901" s="20"/>
      <c r="CE901" s="20"/>
      <c r="CF901" s="20"/>
      <c r="CG901" s="20"/>
      <c r="CH901" s="20"/>
      <c r="CI901" s="20"/>
      <c r="CJ901" s="20"/>
      <c r="CK901" s="20"/>
      <c r="CL901" s="20"/>
      <c r="CM901" s="20"/>
      <c r="CN901" s="20"/>
      <c r="CO901" s="20"/>
      <c r="CP901" s="20"/>
      <c r="CQ901" s="20"/>
      <c r="CR901" s="20"/>
      <c r="CS901" s="20"/>
      <c r="CT901" s="20"/>
      <c r="CU901" s="20"/>
      <c r="CV901" s="20">
        <v>1</v>
      </c>
      <c r="CW901" s="20"/>
      <c r="CX901" s="20"/>
      <c r="CY901" s="20"/>
      <c r="CZ901" s="20"/>
      <c r="DA901" s="20"/>
      <c r="DB901" s="20"/>
      <c r="DC901" s="20"/>
      <c r="DD901" s="20"/>
      <c r="DE901" s="20">
        <v>10261</v>
      </c>
      <c r="DF901" s="20"/>
      <c r="DG901" s="20"/>
      <c r="DH901" s="20"/>
      <c r="DI901" s="20"/>
      <c r="DJ901" s="20"/>
      <c r="DK901" s="20">
        <v>1126.3399999999999</v>
      </c>
      <c r="DL901" s="20"/>
      <c r="DM901" s="20">
        <v>10261</v>
      </c>
      <c r="DN901" s="20"/>
      <c r="DO901" s="20"/>
      <c r="DP901" s="20"/>
      <c r="DQ901" s="20"/>
      <c r="DR901" s="20"/>
      <c r="DS901" s="20"/>
      <c r="DT901" s="20"/>
      <c r="DU901" s="20"/>
      <c r="DV901" s="20"/>
      <c r="DW901" s="20"/>
      <c r="DX901" s="20"/>
      <c r="DY901" s="20"/>
      <c r="DZ901" s="20"/>
      <c r="EA901" s="20"/>
      <c r="EB901" s="20"/>
      <c r="EC901" s="20"/>
      <c r="ED901" s="20"/>
      <c r="EE901" s="20"/>
      <c r="EF901" s="20"/>
      <c r="EG901" s="20"/>
      <c r="EH901" s="20"/>
      <c r="EI901" s="20"/>
      <c r="EJ901" s="20"/>
      <c r="EK901" s="20"/>
      <c r="EL901" s="20"/>
      <c r="EM901" s="20"/>
      <c r="EN901" s="20"/>
      <c r="EO901" s="20"/>
      <c r="EP901" s="20"/>
      <c r="EQ901" s="20"/>
      <c r="ER901" s="20"/>
      <c r="ES901" s="20"/>
      <c r="ET901" s="20"/>
      <c r="EU901" s="20"/>
      <c r="EV901" s="20"/>
      <c r="EW901" s="20"/>
      <c r="EX901" s="20"/>
      <c r="EY901" s="20"/>
      <c r="EZ901" s="20"/>
      <c r="FA901" s="20"/>
      <c r="FB901" s="20"/>
      <c r="FC901" s="20"/>
      <c r="FD901" s="20"/>
      <c r="FE901" s="20"/>
      <c r="FF901" s="20"/>
      <c r="FG901" s="20"/>
      <c r="FH901" s="20"/>
      <c r="FI901" s="20"/>
      <c r="FJ901" s="20"/>
      <c r="FK901" s="20"/>
      <c r="FL901" s="20"/>
      <c r="FM901" s="20"/>
      <c r="FN901" s="20"/>
      <c r="FO901" s="20"/>
      <c r="FP901" s="20"/>
      <c r="FQ901" s="20"/>
      <c r="FR901" s="20"/>
      <c r="FS901" s="20"/>
      <c r="FT901" s="20"/>
      <c r="FU901" s="20"/>
      <c r="FV901" s="20"/>
      <c r="FW901" s="20"/>
      <c r="FX901" s="20"/>
      <c r="FY901" s="20"/>
      <c r="FZ901" s="20"/>
      <c r="GA901" s="20"/>
      <c r="GB901" s="20"/>
      <c r="GC901" s="20"/>
      <c r="GD901" s="20"/>
      <c r="GE901" s="20"/>
      <c r="GF901" s="20"/>
      <c r="GG901" s="20"/>
      <c r="GH901" s="20"/>
      <c r="GI901" s="20"/>
      <c r="GJ901" s="20">
        <v>1126.3399999999999</v>
      </c>
      <c r="GK901" s="20"/>
      <c r="GL901" s="20"/>
      <c r="GM901" s="20"/>
      <c r="GN901" s="20">
        <v>1126.3399999999999</v>
      </c>
      <c r="GO901" s="20"/>
      <c r="GP901" s="20">
        <v>1126.3399999999999</v>
      </c>
      <c r="GQ901" s="20">
        <v>1126.3399999999999</v>
      </c>
      <c r="GR901" s="20"/>
      <c r="GS901" s="20">
        <v>1126.3399999999999</v>
      </c>
      <c r="GT901" s="20"/>
      <c r="GU901" s="20"/>
      <c r="GV901" s="20"/>
      <c r="GW901" s="20"/>
      <c r="GX901" s="20"/>
      <c r="GY901" s="20"/>
      <c r="GZ901" s="20"/>
      <c r="HA901" s="20"/>
      <c r="HB901" s="20">
        <v>1126.3399999999999</v>
      </c>
      <c r="HC901" s="20"/>
      <c r="HD901" s="20"/>
      <c r="HE901" s="20"/>
      <c r="HF901" s="20">
        <v>1126.3399999999999</v>
      </c>
      <c r="HG901" s="20"/>
      <c r="HH901" s="20"/>
      <c r="HI901" s="20"/>
      <c r="HJ901" s="20"/>
      <c r="HK901" s="20"/>
      <c r="HL901" s="20">
        <v>1126.3399999999999</v>
      </c>
      <c r="HM901" s="20"/>
      <c r="HN901" s="20">
        <v>1126.3399999999999</v>
      </c>
      <c r="HO901" s="20"/>
      <c r="HP901" s="20"/>
      <c r="HQ901" s="20"/>
      <c r="HR901" s="20"/>
      <c r="HS901" s="20"/>
      <c r="HT901" s="20"/>
      <c r="HU901" s="20"/>
      <c r="HV901" s="20"/>
      <c r="HW901" s="20"/>
      <c r="HX901" s="20"/>
      <c r="HY901" s="20">
        <v>1126.3399999999999</v>
      </c>
      <c r="HZ901" s="20"/>
      <c r="IA901" s="20"/>
      <c r="IB901" s="20"/>
      <c r="IC901" s="20"/>
      <c r="ID901" s="20"/>
      <c r="IE901" s="20"/>
      <c r="IF901" s="20"/>
      <c r="IG901" s="20"/>
      <c r="IH901" s="20"/>
      <c r="II901" s="20"/>
      <c r="IJ901" s="20"/>
      <c r="IK901" s="20"/>
      <c r="IL901" s="20"/>
      <c r="IM901" s="20"/>
      <c r="IN901" s="20"/>
      <c r="IO901" s="20"/>
      <c r="IP901" s="20"/>
      <c r="IQ901" s="20"/>
      <c r="IR901" s="20"/>
      <c r="IS901" s="20"/>
      <c r="IT901" s="20"/>
      <c r="IU901" s="20"/>
    </row>
    <row r="902" spans="1:255" x14ac:dyDescent="0.2">
      <c r="A902" s="89"/>
      <c r="B902" s="103" t="s">
        <v>619</v>
      </c>
      <c r="C902" s="103" t="s">
        <v>760</v>
      </c>
      <c r="D902" s="29"/>
      <c r="E902" s="29"/>
      <c r="F902" s="29"/>
      <c r="G902" s="29"/>
      <c r="H902" s="29"/>
      <c r="I902" s="29"/>
      <c r="J902" s="29"/>
      <c r="K902" s="90"/>
    </row>
    <row r="903" spans="1:255" ht="13.5" thickBot="1" x14ac:dyDescent="0.25">
      <c r="A903" s="140"/>
      <c r="B903" s="141"/>
      <c r="C903" s="141" t="s">
        <v>632</v>
      </c>
      <c r="D903" s="141"/>
      <c r="E903" s="141"/>
      <c r="F903" s="141"/>
      <c r="G903" s="141"/>
      <c r="H903" s="191">
        <v>26913.22</v>
      </c>
      <c r="I903" s="192"/>
      <c r="J903" s="191">
        <v>245180</v>
      </c>
      <c r="K903" s="193"/>
      <c r="L903" s="132"/>
      <c r="M903" s="132"/>
      <c r="N903" s="132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  <c r="AW903" s="20"/>
      <c r="AX903" s="20"/>
      <c r="AY903" s="20"/>
      <c r="AZ903" s="20"/>
      <c r="BA903" s="20"/>
      <c r="BB903" s="20"/>
      <c r="BC903" s="20"/>
      <c r="BD903" s="20"/>
      <c r="BE903" s="20"/>
      <c r="BF903" s="20"/>
      <c r="BG903" s="20"/>
      <c r="BH903" s="20"/>
      <c r="BI903" s="20"/>
      <c r="BJ903" s="20"/>
      <c r="BK903" s="20"/>
      <c r="BL903" s="20"/>
      <c r="BM903" s="20"/>
      <c r="BN903" s="20"/>
      <c r="BO903" s="20"/>
      <c r="BP903" s="20"/>
      <c r="BQ903" s="20"/>
      <c r="BR903" s="20"/>
      <c r="BS903" s="20"/>
      <c r="BT903" s="20"/>
      <c r="BU903" s="20"/>
      <c r="BV903" s="20"/>
      <c r="BW903" s="20"/>
      <c r="BX903" s="20"/>
      <c r="BY903" s="20"/>
      <c r="BZ903" s="20"/>
      <c r="CA903" s="20"/>
      <c r="CB903" s="20"/>
      <c r="CC903" s="20"/>
      <c r="CD903" s="20"/>
      <c r="CE903" s="20"/>
      <c r="CF903" s="20"/>
      <c r="CG903" s="20"/>
      <c r="CH903" s="20"/>
      <c r="CI903" s="20"/>
      <c r="CJ903" s="20"/>
      <c r="CK903" s="20"/>
      <c r="CL903" s="20"/>
      <c r="CM903" s="20"/>
      <c r="CN903" s="20"/>
      <c r="CO903" s="20"/>
      <c r="CP903" s="20"/>
      <c r="CQ903" s="20"/>
      <c r="CR903" s="20"/>
      <c r="CS903" s="20"/>
      <c r="CT903" s="20"/>
      <c r="CU903" s="20"/>
      <c r="CV903" s="20"/>
      <c r="CW903" s="20"/>
      <c r="CX903" s="20"/>
      <c r="CY903" s="20"/>
      <c r="CZ903" s="20"/>
      <c r="DA903" s="20"/>
      <c r="DB903" s="20"/>
      <c r="DC903" s="20"/>
      <c r="DD903" s="20"/>
      <c r="DE903" s="20"/>
      <c r="DF903" s="20"/>
      <c r="DG903" s="20"/>
      <c r="DH903" s="20"/>
      <c r="DI903" s="20"/>
      <c r="DJ903" s="20"/>
      <c r="DK903" s="20"/>
      <c r="DL903" s="20"/>
      <c r="DM903" s="20"/>
      <c r="DN903" s="20"/>
      <c r="DO903" s="20"/>
      <c r="DP903" s="20"/>
      <c r="DQ903" s="20"/>
      <c r="DR903" s="20"/>
      <c r="DS903" s="20"/>
      <c r="DT903" s="20"/>
      <c r="DU903" s="20"/>
      <c r="DV903" s="20"/>
      <c r="DW903" s="20"/>
      <c r="DX903" s="20"/>
      <c r="DY903" s="20"/>
      <c r="DZ903" s="20"/>
      <c r="EA903" s="20"/>
      <c r="EB903" s="20"/>
      <c r="EC903" s="20"/>
      <c r="ED903" s="20"/>
      <c r="EE903" s="20"/>
      <c r="EF903" s="20"/>
      <c r="EG903" s="20"/>
      <c r="EH903" s="20"/>
      <c r="EI903" s="20"/>
      <c r="EJ903" s="20"/>
      <c r="EK903" s="20"/>
      <c r="EL903" s="20"/>
      <c r="EM903" s="20"/>
      <c r="EN903" s="20"/>
      <c r="EO903" s="20"/>
      <c r="EP903" s="20"/>
      <c r="EQ903" s="20"/>
      <c r="ER903" s="20"/>
      <c r="ES903" s="20"/>
      <c r="ET903" s="20"/>
      <c r="EU903" s="20"/>
      <c r="EV903" s="20"/>
      <c r="EW903" s="20"/>
      <c r="EX903" s="20"/>
      <c r="EY903" s="20"/>
      <c r="EZ903" s="20"/>
      <c r="FA903" s="20"/>
      <c r="FB903" s="20"/>
      <c r="FC903" s="20"/>
      <c r="FD903" s="20"/>
      <c r="FE903" s="20"/>
      <c r="FF903" s="20"/>
      <c r="FG903" s="20"/>
      <c r="FH903" s="20"/>
      <c r="FI903" s="20"/>
      <c r="FJ903" s="20"/>
      <c r="FK903" s="20"/>
      <c r="FL903" s="20"/>
      <c r="FM903" s="20"/>
      <c r="FN903" s="20"/>
      <c r="FO903" s="20"/>
      <c r="FP903" s="20"/>
      <c r="FQ903" s="20"/>
      <c r="FR903" s="20"/>
      <c r="FS903" s="20"/>
      <c r="FT903" s="20"/>
      <c r="FU903" s="20"/>
      <c r="FV903" s="20"/>
      <c r="FW903" s="20"/>
      <c r="FX903" s="20"/>
      <c r="FY903" s="20"/>
      <c r="FZ903" s="20"/>
      <c r="GA903" s="20"/>
      <c r="GB903" s="20"/>
      <c r="GC903" s="20"/>
      <c r="GD903" s="20"/>
      <c r="GE903" s="20"/>
      <c r="GF903" s="20"/>
      <c r="GG903" s="20"/>
      <c r="GH903" s="20"/>
      <c r="GI903" s="20"/>
      <c r="GJ903" s="20"/>
      <c r="GK903" s="20"/>
      <c r="GL903" s="20"/>
      <c r="GM903" s="20"/>
      <c r="GN903" s="20"/>
      <c r="GO903" s="20"/>
      <c r="GP903" s="20"/>
      <c r="GQ903" s="20"/>
      <c r="GR903" s="20"/>
      <c r="GS903" s="20"/>
      <c r="GT903" s="20"/>
      <c r="GU903" s="20"/>
      <c r="GV903" s="20"/>
      <c r="GW903" s="20"/>
      <c r="GX903" s="20"/>
      <c r="GY903" s="20"/>
      <c r="GZ903" s="20"/>
      <c r="HA903" s="20"/>
      <c r="HB903" s="20"/>
      <c r="HC903" s="20"/>
      <c r="HD903" s="20"/>
      <c r="HE903" s="20"/>
      <c r="HF903" s="20"/>
      <c r="HG903" s="20"/>
      <c r="HH903" s="20"/>
      <c r="HI903" s="20"/>
      <c r="HJ903" s="20"/>
      <c r="HK903" s="20"/>
      <c r="HL903" s="20"/>
      <c r="HM903" s="20"/>
      <c r="HN903" s="20"/>
      <c r="HO903" s="20"/>
      <c r="HP903" s="20"/>
      <c r="HQ903" s="20"/>
      <c r="HR903" s="20"/>
      <c r="HS903" s="20"/>
      <c r="HT903" s="20"/>
      <c r="HU903" s="20"/>
      <c r="HV903" s="20"/>
      <c r="HW903" s="20"/>
      <c r="HX903" s="20"/>
      <c r="HY903" s="20"/>
      <c r="HZ903" s="20"/>
      <c r="IA903" s="20"/>
      <c r="IB903" s="20"/>
      <c r="IC903" s="20"/>
      <c r="ID903" s="20"/>
      <c r="IE903" s="20"/>
      <c r="IF903" s="20"/>
      <c r="IG903" s="20"/>
      <c r="IH903" s="20"/>
      <c r="II903" s="20"/>
      <c r="IJ903" s="20"/>
      <c r="IK903" s="20"/>
      <c r="IL903" s="20"/>
      <c r="IM903" s="20"/>
      <c r="IN903" s="20"/>
      <c r="IO903" s="20"/>
      <c r="IP903" s="20"/>
      <c r="IQ903" s="20"/>
      <c r="IR903" s="20"/>
      <c r="IS903" s="20"/>
      <c r="IT903" s="20"/>
      <c r="IU903" s="20"/>
    </row>
    <row r="904" spans="1:255" x14ac:dyDescent="0.2">
      <c r="A904" s="113"/>
      <c r="B904" s="112"/>
      <c r="C904" s="112" t="s">
        <v>622</v>
      </c>
      <c r="D904" s="112"/>
      <c r="E904" s="112"/>
      <c r="F904" s="112"/>
      <c r="G904" s="112"/>
      <c r="H904" s="185">
        <v>29837.73</v>
      </c>
      <c r="I904" s="186"/>
      <c r="J904" s="185">
        <v>339625</v>
      </c>
      <c r="K904" s="187"/>
      <c r="O904" s="20"/>
      <c r="P904" s="20"/>
      <c r="Q904" s="20"/>
      <c r="R904" s="20">
        <v>29837.73</v>
      </c>
      <c r="S904" s="20">
        <v>339625</v>
      </c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  <c r="AW904" s="20"/>
      <c r="AX904" s="20"/>
      <c r="AY904" s="20"/>
      <c r="AZ904" s="20"/>
      <c r="BA904" s="20"/>
      <c r="BB904" s="20"/>
      <c r="BC904" s="20"/>
      <c r="BD904" s="20"/>
      <c r="BE904" s="20"/>
      <c r="BF904" s="20"/>
      <c r="BG904" s="20"/>
      <c r="BH904" s="20"/>
      <c r="BI904" s="20"/>
      <c r="BJ904" s="20"/>
      <c r="BK904" s="20"/>
      <c r="BL904" s="20"/>
      <c r="BM904" s="20"/>
      <c r="BN904" s="20"/>
      <c r="BO904" s="20"/>
      <c r="BP904" s="20"/>
      <c r="BQ904" s="20"/>
      <c r="BR904" s="20"/>
      <c r="BS904" s="20"/>
      <c r="BT904" s="20"/>
      <c r="BU904" s="20"/>
      <c r="BV904" s="20"/>
      <c r="BW904" s="20"/>
      <c r="BX904" s="20"/>
      <c r="BY904" s="20"/>
      <c r="BZ904" s="20"/>
      <c r="CA904" s="20"/>
      <c r="CB904" s="20"/>
      <c r="CC904" s="20"/>
      <c r="CD904" s="20"/>
      <c r="CE904" s="20"/>
      <c r="CF904" s="20"/>
      <c r="CG904" s="20"/>
      <c r="CH904" s="20"/>
      <c r="CI904" s="20"/>
      <c r="CJ904" s="20"/>
      <c r="CK904" s="20"/>
      <c r="CL904" s="20"/>
      <c r="CM904" s="20"/>
      <c r="CN904" s="20"/>
      <c r="CO904" s="20"/>
      <c r="CP904" s="20"/>
      <c r="CQ904" s="20"/>
      <c r="CR904" s="20"/>
      <c r="CS904" s="20"/>
      <c r="CT904" s="20"/>
      <c r="CU904" s="20"/>
      <c r="CV904" s="20"/>
      <c r="CW904" s="20"/>
      <c r="CX904" s="20"/>
      <c r="CY904" s="20"/>
      <c r="CZ904" s="20"/>
      <c r="DA904" s="20"/>
      <c r="DB904" s="20"/>
      <c r="DC904" s="20"/>
      <c r="DD904" s="20"/>
      <c r="DE904" s="20"/>
      <c r="DF904" s="20"/>
      <c r="DG904" s="20"/>
      <c r="DH904" s="20"/>
      <c r="DI904" s="20"/>
      <c r="DJ904" s="20"/>
      <c r="DK904" s="20"/>
      <c r="DL904" s="20"/>
      <c r="DM904" s="20"/>
      <c r="DN904" s="20"/>
      <c r="DO904" s="20"/>
      <c r="DP904" s="20"/>
      <c r="DQ904" s="20"/>
      <c r="DR904" s="20"/>
      <c r="DS904" s="20"/>
      <c r="DT904" s="20"/>
      <c r="DU904" s="20"/>
      <c r="DV904" s="20"/>
      <c r="DW904" s="20"/>
      <c r="DX904" s="20"/>
      <c r="DY904" s="20"/>
      <c r="DZ904" s="20"/>
      <c r="EA904" s="20"/>
      <c r="EB904" s="20"/>
      <c r="EC904" s="20"/>
      <c r="ED904" s="20"/>
      <c r="EE904" s="20"/>
      <c r="EF904" s="20"/>
      <c r="EG904" s="20"/>
      <c r="EH904" s="20"/>
      <c r="EI904" s="20"/>
      <c r="EJ904" s="20"/>
      <c r="EK904" s="20"/>
      <c r="EL904" s="20"/>
      <c r="EM904" s="20"/>
      <c r="EN904" s="20"/>
      <c r="EO904" s="20"/>
      <c r="EP904" s="20"/>
      <c r="EQ904" s="20"/>
      <c r="ER904" s="20"/>
      <c r="ES904" s="20"/>
      <c r="ET904" s="20"/>
      <c r="EU904" s="20"/>
      <c r="EV904" s="20"/>
      <c r="EW904" s="20"/>
      <c r="EX904" s="20"/>
      <c r="EY904" s="20"/>
      <c r="EZ904" s="20"/>
      <c r="FA904" s="20"/>
      <c r="FB904" s="20"/>
      <c r="FC904" s="20"/>
      <c r="FD904" s="20"/>
      <c r="FE904" s="20"/>
      <c r="FF904" s="20"/>
      <c r="FG904" s="20"/>
      <c r="FH904" s="20"/>
      <c r="FI904" s="20"/>
      <c r="FJ904" s="20"/>
      <c r="FK904" s="20"/>
      <c r="FL904" s="20"/>
      <c r="FM904" s="20"/>
      <c r="FN904" s="20"/>
      <c r="FO904" s="20"/>
      <c r="FP904" s="20"/>
      <c r="FQ904" s="20"/>
      <c r="FR904" s="20"/>
      <c r="FS904" s="20"/>
      <c r="FT904" s="20"/>
      <c r="FU904" s="20"/>
      <c r="FV904" s="20"/>
      <c r="FW904" s="20"/>
      <c r="FX904" s="20"/>
      <c r="FY904" s="20"/>
      <c r="FZ904" s="20"/>
      <c r="GA904" s="20"/>
      <c r="GB904" s="20"/>
      <c r="GC904" s="20"/>
      <c r="GD904" s="20"/>
      <c r="GE904" s="20"/>
      <c r="GF904" s="20"/>
      <c r="GG904" s="20"/>
      <c r="GH904" s="20"/>
      <c r="GI904" s="20"/>
      <c r="GJ904" s="20"/>
      <c r="GK904" s="20"/>
      <c r="GL904" s="20"/>
      <c r="GM904" s="20"/>
      <c r="GN904" s="20"/>
      <c r="GO904" s="20"/>
      <c r="GP904" s="20"/>
      <c r="GQ904" s="20"/>
      <c r="GR904" s="20"/>
      <c r="GS904" s="20"/>
      <c r="GT904" s="20"/>
      <c r="GU904" s="20"/>
      <c r="GV904" s="20"/>
      <c r="GW904" s="20"/>
      <c r="GX904" s="20"/>
      <c r="GY904" s="20"/>
      <c r="GZ904" s="20"/>
      <c r="HA904" s="20">
        <v>29837.73</v>
      </c>
      <c r="HB904" s="20"/>
      <c r="HC904" s="20"/>
      <c r="HD904" s="20"/>
      <c r="HE904" s="20"/>
      <c r="HF904" s="20"/>
      <c r="HG904" s="20"/>
      <c r="HH904" s="20"/>
      <c r="HI904" s="20"/>
      <c r="HJ904" s="20"/>
      <c r="HK904" s="20"/>
      <c r="HL904" s="20"/>
      <c r="HM904" s="20"/>
      <c r="HN904" s="20"/>
      <c r="HO904" s="20"/>
      <c r="HP904" s="20"/>
      <c r="HQ904" s="20"/>
      <c r="HR904" s="20"/>
      <c r="HS904" s="20"/>
      <c r="HT904" s="20"/>
      <c r="HU904" s="20"/>
      <c r="HV904" s="20"/>
      <c r="HW904" s="20"/>
      <c r="HX904" s="20"/>
      <c r="HY904" s="20"/>
      <c r="HZ904" s="20"/>
      <c r="IA904" s="20"/>
      <c r="IB904" s="20"/>
      <c r="IC904" s="20"/>
      <c r="ID904" s="20"/>
      <c r="IE904" s="20"/>
      <c r="IF904" s="20"/>
      <c r="IG904" s="20"/>
      <c r="IH904" s="20"/>
      <c r="II904" s="20"/>
      <c r="IJ904" s="20"/>
      <c r="IK904" s="20"/>
      <c r="IL904" s="20"/>
      <c r="IM904" s="20"/>
      <c r="IN904" s="20"/>
      <c r="IO904" s="20"/>
      <c r="IP904" s="20"/>
      <c r="IQ904" s="20"/>
      <c r="IR904" s="20"/>
      <c r="IS904" s="20"/>
      <c r="IT904" s="20"/>
      <c r="IU904" s="20"/>
    </row>
    <row r="905" spans="1:255" x14ac:dyDescent="0.2">
      <c r="A905" s="70"/>
      <c r="B905" s="69"/>
      <c r="C905" s="69"/>
      <c r="D905" s="69"/>
      <c r="E905" s="69"/>
      <c r="F905" s="69"/>
      <c r="G905" s="69"/>
      <c r="H905" s="188"/>
      <c r="I905" s="189"/>
      <c r="J905" s="188"/>
      <c r="K905" s="190"/>
    </row>
    <row r="906" spans="1:255" ht="48" x14ac:dyDescent="0.2">
      <c r="A906" s="116">
        <v>42</v>
      </c>
      <c r="B906" s="123" t="s">
        <v>99</v>
      </c>
      <c r="C906" s="117" t="s">
        <v>724</v>
      </c>
      <c r="D906" s="118" t="s">
        <v>101</v>
      </c>
      <c r="E906" s="119">
        <v>3.9300000000000002E-2</v>
      </c>
      <c r="F906" s="120">
        <v>1322.62</v>
      </c>
      <c r="G906" s="124" t="s">
        <v>6</v>
      </c>
      <c r="H906" s="120"/>
      <c r="I906" s="121">
        <v>83.02000000000001</v>
      </c>
      <c r="J906" s="97"/>
      <c r="K906" s="122">
        <v>2694</v>
      </c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  <c r="AW906" s="20"/>
      <c r="AX906" s="20"/>
      <c r="AY906" s="20"/>
      <c r="AZ906" s="20"/>
      <c r="BA906" s="20"/>
      <c r="BB906" s="20"/>
      <c r="BC906" s="20"/>
      <c r="BD906" s="20"/>
      <c r="BE906" s="20"/>
      <c r="BF906" s="20"/>
      <c r="BG906" s="20"/>
      <c r="BH906" s="20"/>
      <c r="BI906" s="20"/>
      <c r="BJ906" s="20"/>
      <c r="BK906" s="20"/>
      <c r="BL906" s="20"/>
      <c r="BM906" s="20"/>
      <c r="BN906" s="20"/>
      <c r="BO906" s="20"/>
      <c r="BP906" s="20"/>
      <c r="BQ906" s="20"/>
      <c r="BR906" s="20"/>
      <c r="BS906" s="20"/>
      <c r="BT906" s="20"/>
      <c r="BU906" s="20"/>
      <c r="BV906" s="20"/>
      <c r="BW906" s="20"/>
      <c r="BX906" s="20"/>
      <c r="BY906" s="20"/>
      <c r="BZ906" s="20"/>
      <c r="CA906" s="20"/>
      <c r="CB906" s="20"/>
      <c r="CC906" s="20"/>
      <c r="CD906" s="20"/>
      <c r="CE906" s="20"/>
      <c r="CF906" s="20"/>
      <c r="CG906" s="20"/>
      <c r="CH906" s="20"/>
      <c r="CI906" s="20"/>
      <c r="CJ906" s="20"/>
      <c r="CK906" s="20"/>
      <c r="CL906" s="20"/>
      <c r="CM906" s="20"/>
      <c r="CN906" s="20"/>
      <c r="CO906" s="20"/>
      <c r="CP906" s="20"/>
      <c r="CQ906" s="20"/>
      <c r="CR906" s="20"/>
      <c r="CS906" s="20"/>
      <c r="CT906" s="20"/>
      <c r="CU906" s="20"/>
      <c r="CV906" s="20"/>
      <c r="CW906" s="20"/>
      <c r="CX906" s="20"/>
      <c r="CY906" s="20"/>
      <c r="CZ906" s="20"/>
      <c r="DA906" s="20"/>
      <c r="DB906" s="20"/>
      <c r="DC906" s="20"/>
      <c r="DD906" s="20"/>
      <c r="DE906" s="20"/>
      <c r="DF906" s="20"/>
      <c r="DG906" s="20"/>
      <c r="DH906" s="20"/>
      <c r="DI906" s="20"/>
      <c r="DJ906" s="20"/>
      <c r="DK906" s="20"/>
      <c r="DL906" s="20"/>
      <c r="DM906" s="20"/>
      <c r="DN906" s="20"/>
      <c r="DO906" s="20"/>
      <c r="DP906" s="20"/>
      <c r="DQ906" s="20"/>
      <c r="DR906" s="20"/>
      <c r="DS906" s="20"/>
      <c r="DT906" s="20"/>
      <c r="DU906" s="20"/>
      <c r="DV906" s="20"/>
      <c r="DW906" s="20"/>
      <c r="DX906" s="20"/>
      <c r="DY906" s="20"/>
      <c r="DZ906" s="20"/>
      <c r="EA906" s="20"/>
      <c r="EB906" s="20"/>
      <c r="EC906" s="20"/>
      <c r="ED906" s="20"/>
      <c r="EE906" s="20"/>
      <c r="EF906" s="20"/>
      <c r="EG906" s="20"/>
      <c r="EH906" s="20"/>
      <c r="EI906" s="20"/>
      <c r="EJ906" s="20"/>
      <c r="EK906" s="20"/>
      <c r="EL906" s="20"/>
      <c r="EM906" s="20"/>
      <c r="EN906" s="20"/>
      <c r="EO906" s="20"/>
      <c r="EP906" s="20"/>
      <c r="EQ906" s="20"/>
      <c r="ER906" s="20"/>
      <c r="ES906" s="20"/>
      <c r="ET906" s="20"/>
      <c r="EU906" s="20"/>
      <c r="EV906" s="20"/>
      <c r="EW906" s="20"/>
      <c r="EX906" s="20"/>
      <c r="EY906" s="20"/>
      <c r="EZ906" s="20"/>
      <c r="FA906" s="20"/>
      <c r="FB906" s="20"/>
      <c r="FC906" s="20"/>
      <c r="FD906" s="20"/>
      <c r="FE906" s="20"/>
      <c r="FF906" s="20"/>
      <c r="FG906" s="20"/>
      <c r="FH906" s="20"/>
      <c r="FI906" s="20"/>
      <c r="FJ906" s="20"/>
      <c r="FK906" s="20"/>
      <c r="FL906" s="20"/>
      <c r="FM906" s="20"/>
      <c r="FN906" s="20"/>
      <c r="FO906" s="20"/>
      <c r="FP906" s="20"/>
      <c r="FQ906" s="20"/>
      <c r="FR906" s="20"/>
      <c r="FS906" s="20"/>
      <c r="FT906" s="20"/>
      <c r="FU906" s="20"/>
      <c r="FV906" s="20"/>
      <c r="FW906" s="20"/>
      <c r="FX906" s="20"/>
      <c r="FY906" s="20"/>
      <c r="FZ906" s="20"/>
      <c r="GA906" s="20"/>
      <c r="GB906" s="20"/>
      <c r="GC906" s="20"/>
      <c r="GD906" s="20"/>
      <c r="GE906" s="20"/>
      <c r="GF906" s="20"/>
      <c r="GG906" s="20"/>
      <c r="GH906" s="20"/>
      <c r="GI906" s="20"/>
      <c r="GJ906" s="20"/>
      <c r="GK906" s="20"/>
      <c r="GL906" s="20"/>
      <c r="GM906" s="20"/>
      <c r="GN906" s="20"/>
      <c r="GO906" s="20"/>
      <c r="GP906" s="20"/>
      <c r="GQ906" s="20"/>
      <c r="GR906" s="20"/>
      <c r="GS906" s="20"/>
      <c r="GT906" s="20"/>
      <c r="GU906" s="20"/>
      <c r="GV906" s="20"/>
      <c r="GW906" s="20"/>
      <c r="GX906" s="20"/>
      <c r="GY906" s="20"/>
      <c r="GZ906" s="20"/>
      <c r="HA906" s="20"/>
      <c r="HB906" s="20"/>
      <c r="HC906" s="20"/>
      <c r="HD906" s="20"/>
      <c r="HE906" s="20"/>
      <c r="HF906" s="20"/>
      <c r="HG906" s="20"/>
      <c r="HH906" s="20"/>
      <c r="HI906" s="20"/>
      <c r="HJ906" s="20"/>
      <c r="HK906" s="20"/>
      <c r="HL906" s="20"/>
      <c r="HM906" s="20"/>
      <c r="HN906" s="20"/>
      <c r="HO906" s="20"/>
      <c r="HP906" s="20"/>
      <c r="HQ906" s="20"/>
      <c r="HR906" s="20"/>
      <c r="HS906" s="20"/>
      <c r="HT906" s="20"/>
      <c r="HU906" s="20"/>
      <c r="HV906" s="20"/>
      <c r="HW906" s="20"/>
      <c r="HX906" s="20"/>
      <c r="HY906" s="20"/>
      <c r="HZ906" s="20"/>
      <c r="IA906" s="20"/>
      <c r="IB906" s="20"/>
      <c r="IC906" s="20"/>
      <c r="ID906" s="20"/>
      <c r="IE906" s="20"/>
      <c r="IF906" s="20"/>
      <c r="IG906" s="20"/>
      <c r="IH906" s="20"/>
      <c r="II906" s="20"/>
      <c r="IJ906" s="20"/>
      <c r="IK906" s="20"/>
      <c r="IL906" s="20"/>
      <c r="IM906" s="20"/>
      <c r="IN906" s="20"/>
      <c r="IO906" s="20"/>
      <c r="IP906" s="20"/>
      <c r="IQ906" s="20"/>
      <c r="IR906" s="20"/>
      <c r="IS906" s="20"/>
      <c r="IT906" s="20"/>
      <c r="IU906" s="20"/>
    </row>
    <row r="907" spans="1:255" x14ac:dyDescent="0.2">
      <c r="A907" s="60"/>
      <c r="B907" s="61"/>
      <c r="C907" s="61" t="s">
        <v>609</v>
      </c>
      <c r="D907" s="62"/>
      <c r="E907" s="63"/>
      <c r="F907" s="64">
        <v>648.51</v>
      </c>
      <c r="G907" s="65" t="s">
        <v>78</v>
      </c>
      <c r="H907" s="64">
        <v>680.94</v>
      </c>
      <c r="I907" s="64">
        <v>26.76</v>
      </c>
      <c r="J907" s="66">
        <v>33.39</v>
      </c>
      <c r="K907" s="67">
        <v>894</v>
      </c>
      <c r="O907" s="20"/>
      <c r="P907" s="20"/>
      <c r="Q907" s="20"/>
      <c r="R907" s="20"/>
      <c r="S907" s="20"/>
      <c r="T907" s="20">
        <v>26.76</v>
      </c>
      <c r="U907" s="20">
        <v>894</v>
      </c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  <c r="AW907" s="20"/>
      <c r="AX907" s="20"/>
      <c r="AY907" s="20"/>
      <c r="AZ907" s="20"/>
      <c r="BA907" s="20"/>
      <c r="BB907" s="20"/>
      <c r="BC907" s="20"/>
      <c r="BD907" s="20"/>
      <c r="BE907" s="20"/>
      <c r="BF907" s="20"/>
      <c r="BG907" s="20"/>
      <c r="BH907" s="20"/>
      <c r="BI907" s="20"/>
      <c r="BJ907" s="20"/>
      <c r="BK907" s="20"/>
      <c r="BL907" s="20"/>
      <c r="BM907" s="20"/>
      <c r="BN907" s="20"/>
      <c r="BO907" s="20"/>
      <c r="BP907" s="20"/>
      <c r="BQ907" s="20"/>
      <c r="BR907" s="20"/>
      <c r="BS907" s="20"/>
      <c r="BT907" s="20"/>
      <c r="BU907" s="20"/>
      <c r="BV907" s="20"/>
      <c r="BW907" s="20"/>
      <c r="BX907" s="20"/>
      <c r="BY907" s="20"/>
      <c r="BZ907" s="20"/>
      <c r="CA907" s="20"/>
      <c r="CB907" s="20"/>
      <c r="CC907" s="20"/>
      <c r="CD907" s="20"/>
      <c r="CE907" s="20"/>
      <c r="CF907" s="20"/>
      <c r="CG907" s="20"/>
      <c r="CH907" s="20"/>
      <c r="CI907" s="20"/>
      <c r="CJ907" s="20"/>
      <c r="CK907" s="20"/>
      <c r="CL907" s="20"/>
      <c r="CM907" s="20"/>
      <c r="CN907" s="20"/>
      <c r="CO907" s="20"/>
      <c r="CP907" s="20"/>
      <c r="CQ907" s="20"/>
      <c r="CR907" s="20"/>
      <c r="CS907" s="20"/>
      <c r="CT907" s="20"/>
      <c r="CU907" s="20"/>
      <c r="CV907" s="20">
        <v>1</v>
      </c>
      <c r="CW907" s="20"/>
      <c r="CX907" s="20"/>
      <c r="CY907" s="20"/>
      <c r="CZ907" s="20"/>
      <c r="DA907" s="20"/>
      <c r="DB907" s="20"/>
      <c r="DC907" s="20"/>
      <c r="DD907" s="20"/>
      <c r="DE907" s="20"/>
      <c r="DF907" s="20"/>
      <c r="DG907" s="20">
        <v>894</v>
      </c>
      <c r="DH907" s="20">
        <v>1</v>
      </c>
      <c r="DI907" s="20"/>
      <c r="DJ907" s="20"/>
      <c r="DK907" s="20"/>
      <c r="DL907" s="20"/>
      <c r="DM907" s="20"/>
      <c r="DN907" s="20"/>
      <c r="DO907" s="20"/>
      <c r="DP907" s="20"/>
      <c r="DQ907" s="20">
        <v>26.76</v>
      </c>
      <c r="DR907" s="20"/>
      <c r="DS907" s="20">
        <v>894</v>
      </c>
      <c r="DT907" s="20"/>
      <c r="DU907" s="20"/>
      <c r="DV907" s="20"/>
      <c r="DW907" s="20"/>
      <c r="DX907" s="20"/>
      <c r="DY907" s="20"/>
      <c r="DZ907" s="20"/>
      <c r="EA907" s="20"/>
      <c r="EB907" s="20"/>
      <c r="EC907" s="20"/>
      <c r="ED907" s="20"/>
      <c r="EE907" s="20"/>
      <c r="EF907" s="20"/>
      <c r="EG907" s="20"/>
      <c r="EH907" s="20"/>
      <c r="EI907" s="20"/>
      <c r="EJ907" s="20"/>
      <c r="EK907" s="20"/>
      <c r="EL907" s="20"/>
      <c r="EM907" s="20"/>
      <c r="EN907" s="20"/>
      <c r="EO907" s="20"/>
      <c r="EP907" s="20"/>
      <c r="EQ907" s="20"/>
      <c r="ER907" s="20"/>
      <c r="ES907" s="20"/>
      <c r="ET907" s="20"/>
      <c r="EU907" s="20"/>
      <c r="EV907" s="20"/>
      <c r="EW907" s="20"/>
      <c r="EX907" s="20"/>
      <c r="EY907" s="20"/>
      <c r="EZ907" s="20"/>
      <c r="FA907" s="20"/>
      <c r="FB907" s="20"/>
      <c r="FC907" s="20"/>
      <c r="FD907" s="20"/>
      <c r="FE907" s="20"/>
      <c r="FF907" s="20"/>
      <c r="FG907" s="20"/>
      <c r="FH907" s="20"/>
      <c r="FI907" s="20"/>
      <c r="FJ907" s="20"/>
      <c r="FK907" s="20"/>
      <c r="FL907" s="20"/>
      <c r="FM907" s="20"/>
      <c r="FN907" s="20"/>
      <c r="FO907" s="20"/>
      <c r="FP907" s="20"/>
      <c r="FQ907" s="20"/>
      <c r="FR907" s="20"/>
      <c r="FS907" s="20"/>
      <c r="FT907" s="20"/>
      <c r="FU907" s="20"/>
      <c r="FV907" s="20"/>
      <c r="FW907" s="20"/>
      <c r="FX907" s="20"/>
      <c r="FY907" s="20"/>
      <c r="FZ907" s="20"/>
      <c r="GA907" s="20"/>
      <c r="GB907" s="20"/>
      <c r="GC907" s="20"/>
      <c r="GD907" s="20"/>
      <c r="GE907" s="20"/>
      <c r="GF907" s="20"/>
      <c r="GG907" s="20"/>
      <c r="GH907" s="20"/>
      <c r="GI907" s="20"/>
      <c r="GJ907" s="20">
        <v>26.76</v>
      </c>
      <c r="GK907" s="20">
        <v>26.76</v>
      </c>
      <c r="GL907" s="20"/>
      <c r="GM907" s="20"/>
      <c r="GN907" s="20"/>
      <c r="GO907" s="20"/>
      <c r="GP907" s="20"/>
      <c r="GQ907" s="20"/>
      <c r="GR907" s="20"/>
      <c r="GS907" s="20"/>
      <c r="GT907" s="20"/>
      <c r="GU907" s="20"/>
      <c r="GV907" s="20"/>
      <c r="GW907" s="20"/>
      <c r="GX907" s="20"/>
      <c r="GY907" s="20"/>
      <c r="GZ907" s="20"/>
      <c r="HA907" s="20"/>
      <c r="HB907" s="20">
        <v>26.76</v>
      </c>
      <c r="HC907" s="20"/>
      <c r="HD907" s="20"/>
      <c r="HE907" s="20"/>
      <c r="HF907" s="20">
        <v>26.76</v>
      </c>
      <c r="HG907" s="20"/>
      <c r="HH907" s="20"/>
      <c r="HI907" s="20"/>
      <c r="HJ907" s="20"/>
      <c r="HK907" s="20"/>
      <c r="HL907" s="20">
        <v>26.76</v>
      </c>
      <c r="HM907" s="20"/>
      <c r="HN907" s="20">
        <v>26.76</v>
      </c>
      <c r="HO907" s="20"/>
      <c r="HP907" s="20"/>
      <c r="HQ907" s="20"/>
      <c r="HR907" s="20"/>
      <c r="HS907" s="20"/>
      <c r="HT907" s="20"/>
      <c r="HU907" s="20"/>
      <c r="HV907" s="20"/>
      <c r="HW907" s="20"/>
      <c r="HX907" s="20">
        <v>26.76</v>
      </c>
      <c r="HY907" s="20"/>
      <c r="HZ907" s="20"/>
      <c r="IA907" s="20"/>
      <c r="IB907" s="20"/>
      <c r="IC907" s="20"/>
      <c r="ID907" s="20"/>
      <c r="IE907" s="20"/>
      <c r="IF907" s="20"/>
      <c r="IG907" s="20"/>
      <c r="IH907" s="20"/>
      <c r="II907" s="20"/>
      <c r="IJ907" s="20"/>
      <c r="IK907" s="20"/>
      <c r="IL907" s="20"/>
      <c r="IM907" s="20"/>
      <c r="IN907" s="20"/>
      <c r="IO907" s="20"/>
      <c r="IP907" s="20"/>
      <c r="IQ907" s="20"/>
      <c r="IR907" s="20"/>
      <c r="IS907" s="20"/>
      <c r="IT907" s="20"/>
      <c r="IU907" s="20"/>
    </row>
    <row r="908" spans="1:255" x14ac:dyDescent="0.2">
      <c r="A908" s="71"/>
      <c r="B908" s="72"/>
      <c r="C908" s="72" t="s">
        <v>610</v>
      </c>
      <c r="D908" s="73"/>
      <c r="E908" s="74"/>
      <c r="F908" s="75">
        <v>96.35</v>
      </c>
      <c r="G908" s="76" t="s">
        <v>78</v>
      </c>
      <c r="H908" s="75">
        <v>101.17</v>
      </c>
      <c r="I908" s="75">
        <v>3.98</v>
      </c>
      <c r="J908" s="77">
        <v>13.26</v>
      </c>
      <c r="K908" s="78">
        <v>53</v>
      </c>
      <c r="O908" s="20"/>
      <c r="P908" s="20"/>
      <c r="Q908" s="20"/>
      <c r="R908" s="20"/>
      <c r="S908" s="20"/>
      <c r="T908" s="20">
        <v>3.98</v>
      </c>
      <c r="U908" s="20">
        <v>53</v>
      </c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  <c r="AW908" s="20"/>
      <c r="AX908" s="20"/>
      <c r="AY908" s="20"/>
      <c r="AZ908" s="20"/>
      <c r="BA908" s="20"/>
      <c r="BB908" s="20"/>
      <c r="BC908" s="20"/>
      <c r="BD908" s="20"/>
      <c r="BE908" s="20"/>
      <c r="BF908" s="20"/>
      <c r="BG908" s="20"/>
      <c r="BH908" s="20"/>
      <c r="BI908" s="20"/>
      <c r="BJ908" s="20"/>
      <c r="BK908" s="20"/>
      <c r="BL908" s="20"/>
      <c r="BM908" s="20"/>
      <c r="BN908" s="20"/>
      <c r="BO908" s="20"/>
      <c r="BP908" s="20"/>
      <c r="BQ908" s="20"/>
      <c r="BR908" s="20"/>
      <c r="BS908" s="20"/>
      <c r="BT908" s="20"/>
      <c r="BU908" s="20"/>
      <c r="BV908" s="20"/>
      <c r="BW908" s="20"/>
      <c r="BX908" s="20"/>
      <c r="BY908" s="20"/>
      <c r="BZ908" s="20"/>
      <c r="CA908" s="20"/>
      <c r="CB908" s="20"/>
      <c r="CC908" s="20"/>
      <c r="CD908" s="20"/>
      <c r="CE908" s="20"/>
      <c r="CF908" s="20"/>
      <c r="CG908" s="20"/>
      <c r="CH908" s="20"/>
      <c r="CI908" s="20"/>
      <c r="CJ908" s="20"/>
      <c r="CK908" s="20"/>
      <c r="CL908" s="20"/>
      <c r="CM908" s="20"/>
      <c r="CN908" s="20"/>
      <c r="CO908" s="20"/>
      <c r="CP908" s="20"/>
      <c r="CQ908" s="20"/>
      <c r="CR908" s="20"/>
      <c r="CS908" s="20"/>
      <c r="CT908" s="20"/>
      <c r="CU908" s="20"/>
      <c r="CV908" s="20">
        <v>1</v>
      </c>
      <c r="CW908" s="20"/>
      <c r="CX908" s="20"/>
      <c r="CY908" s="20"/>
      <c r="CZ908" s="20"/>
      <c r="DA908" s="20"/>
      <c r="DB908" s="20"/>
      <c r="DC908" s="20"/>
      <c r="DD908" s="20"/>
      <c r="DE908" s="20"/>
      <c r="DF908" s="20"/>
      <c r="DG908" s="20"/>
      <c r="DH908" s="20"/>
      <c r="DI908" s="20"/>
      <c r="DJ908" s="20"/>
      <c r="DK908" s="20"/>
      <c r="DL908" s="20"/>
      <c r="DM908" s="20"/>
      <c r="DN908" s="20"/>
      <c r="DO908" s="20"/>
      <c r="DP908" s="20"/>
      <c r="DQ908" s="20">
        <v>3.98</v>
      </c>
      <c r="DR908" s="20"/>
      <c r="DS908" s="20">
        <v>53</v>
      </c>
      <c r="DT908" s="20"/>
      <c r="DU908" s="20"/>
      <c r="DV908" s="20"/>
      <c r="DW908" s="20"/>
      <c r="DX908" s="20"/>
      <c r="DY908" s="20"/>
      <c r="DZ908" s="20"/>
      <c r="EA908" s="20"/>
      <c r="EB908" s="20"/>
      <c r="EC908" s="20"/>
      <c r="ED908" s="20"/>
      <c r="EE908" s="20"/>
      <c r="EF908" s="20"/>
      <c r="EG908" s="20"/>
      <c r="EH908" s="20"/>
      <c r="EI908" s="20"/>
      <c r="EJ908" s="20"/>
      <c r="EK908" s="20"/>
      <c r="EL908" s="20"/>
      <c r="EM908" s="20"/>
      <c r="EN908" s="20"/>
      <c r="EO908" s="20"/>
      <c r="EP908" s="20"/>
      <c r="EQ908" s="20"/>
      <c r="ER908" s="20"/>
      <c r="ES908" s="20"/>
      <c r="ET908" s="20"/>
      <c r="EU908" s="20"/>
      <c r="EV908" s="20"/>
      <c r="EW908" s="20"/>
      <c r="EX908" s="20"/>
      <c r="EY908" s="20"/>
      <c r="EZ908" s="20"/>
      <c r="FA908" s="20"/>
      <c r="FB908" s="20"/>
      <c r="FC908" s="20"/>
      <c r="FD908" s="20"/>
      <c r="FE908" s="20"/>
      <c r="FF908" s="20"/>
      <c r="FG908" s="20"/>
      <c r="FH908" s="20"/>
      <c r="FI908" s="20"/>
      <c r="FJ908" s="20"/>
      <c r="FK908" s="20"/>
      <c r="FL908" s="20"/>
      <c r="FM908" s="20"/>
      <c r="FN908" s="20"/>
      <c r="FO908" s="20"/>
      <c r="FP908" s="20"/>
      <c r="FQ908" s="20"/>
      <c r="FR908" s="20"/>
      <c r="FS908" s="20"/>
      <c r="FT908" s="20"/>
      <c r="FU908" s="20"/>
      <c r="FV908" s="20"/>
      <c r="FW908" s="20"/>
      <c r="FX908" s="20"/>
      <c r="FY908" s="20"/>
      <c r="FZ908" s="20"/>
      <c r="GA908" s="20"/>
      <c r="GB908" s="20"/>
      <c r="GC908" s="20"/>
      <c r="GD908" s="20"/>
      <c r="GE908" s="20"/>
      <c r="GF908" s="20"/>
      <c r="GG908" s="20"/>
      <c r="GH908" s="20"/>
      <c r="GI908" s="20"/>
      <c r="GJ908" s="20">
        <v>3.98</v>
      </c>
      <c r="GK908" s="20"/>
      <c r="GL908" s="20">
        <v>3.98</v>
      </c>
      <c r="GM908" s="20"/>
      <c r="GN908" s="20"/>
      <c r="GO908" s="20"/>
      <c r="GP908" s="20"/>
      <c r="GQ908" s="20"/>
      <c r="GR908" s="20"/>
      <c r="GS908" s="20"/>
      <c r="GT908" s="20"/>
      <c r="GU908" s="20"/>
      <c r="GV908" s="20"/>
      <c r="GW908" s="20"/>
      <c r="GX908" s="20"/>
      <c r="GY908" s="20"/>
      <c r="GZ908" s="20"/>
      <c r="HA908" s="20"/>
      <c r="HB908" s="20">
        <v>3.98</v>
      </c>
      <c r="HC908" s="20"/>
      <c r="HD908" s="20"/>
      <c r="HE908" s="20"/>
      <c r="HF908" s="20">
        <v>3.98</v>
      </c>
      <c r="HG908" s="20"/>
      <c r="HH908" s="20"/>
      <c r="HI908" s="20"/>
      <c r="HJ908" s="20"/>
      <c r="HK908" s="20"/>
      <c r="HL908" s="20">
        <v>3.98</v>
      </c>
      <c r="HM908" s="20"/>
      <c r="HN908" s="20">
        <v>3.98</v>
      </c>
      <c r="HO908" s="20"/>
      <c r="HP908" s="20"/>
      <c r="HQ908" s="20"/>
      <c r="HR908" s="20"/>
      <c r="HS908" s="20"/>
      <c r="HT908" s="20"/>
      <c r="HU908" s="20"/>
      <c r="HV908" s="20"/>
      <c r="HW908" s="20"/>
      <c r="HX908" s="20"/>
      <c r="HY908" s="20"/>
      <c r="HZ908" s="20"/>
      <c r="IA908" s="20"/>
      <c r="IB908" s="20"/>
      <c r="IC908" s="20"/>
      <c r="ID908" s="20"/>
      <c r="IE908" s="20"/>
      <c r="IF908" s="20"/>
      <c r="IG908" s="20"/>
      <c r="IH908" s="20"/>
      <c r="II908" s="20"/>
      <c r="IJ908" s="20"/>
      <c r="IK908" s="20"/>
      <c r="IL908" s="20"/>
      <c r="IM908" s="20"/>
      <c r="IN908" s="20"/>
      <c r="IO908" s="20"/>
      <c r="IP908" s="20"/>
      <c r="IQ908" s="20"/>
      <c r="IR908" s="20"/>
      <c r="IS908" s="20"/>
      <c r="IT908" s="20"/>
      <c r="IU908" s="20"/>
    </row>
    <row r="909" spans="1:255" x14ac:dyDescent="0.2">
      <c r="A909" s="71"/>
      <c r="B909" s="72"/>
      <c r="C909" s="72" t="s">
        <v>611</v>
      </c>
      <c r="D909" s="73"/>
      <c r="E909" s="74"/>
      <c r="F909" s="75">
        <v>7.92</v>
      </c>
      <c r="G909" s="76" t="s">
        <v>78</v>
      </c>
      <c r="H909" s="75">
        <v>8.32</v>
      </c>
      <c r="I909" s="75">
        <v>0.33</v>
      </c>
      <c r="J909" s="77">
        <v>33.39</v>
      </c>
      <c r="K909" s="78">
        <v>11</v>
      </c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  <c r="AW909" s="20"/>
      <c r="AX909" s="20"/>
      <c r="AY909" s="20"/>
      <c r="AZ909" s="20"/>
      <c r="BA909" s="20"/>
      <c r="BB909" s="20"/>
      <c r="BC909" s="20"/>
      <c r="BD909" s="20"/>
      <c r="BE909" s="20"/>
      <c r="BF909" s="20"/>
      <c r="BG909" s="20"/>
      <c r="BH909" s="20"/>
      <c r="BI909" s="20"/>
      <c r="BJ909" s="20"/>
      <c r="BK909" s="20"/>
      <c r="BL909" s="20"/>
      <c r="BM909" s="20"/>
      <c r="BN909" s="20"/>
      <c r="BO909" s="20"/>
      <c r="BP909" s="20"/>
      <c r="BQ909" s="20"/>
      <c r="BR909" s="20"/>
      <c r="BS909" s="20"/>
      <c r="BT909" s="20"/>
      <c r="BU909" s="20"/>
      <c r="BV909" s="20"/>
      <c r="BW909" s="20"/>
      <c r="BX909" s="20"/>
      <c r="BY909" s="20"/>
      <c r="BZ909" s="20"/>
      <c r="CA909" s="20"/>
      <c r="CB909" s="20"/>
      <c r="CC909" s="20"/>
      <c r="CD909" s="20"/>
      <c r="CE909" s="20"/>
      <c r="CF909" s="20"/>
      <c r="CG909" s="20"/>
      <c r="CH909" s="20"/>
      <c r="CI909" s="20"/>
      <c r="CJ909" s="20"/>
      <c r="CK909" s="20"/>
      <c r="CL909" s="20"/>
      <c r="CM909" s="20"/>
      <c r="CN909" s="20"/>
      <c r="CO909" s="20"/>
      <c r="CP909" s="20"/>
      <c r="CQ909" s="20"/>
      <c r="CR909" s="20"/>
      <c r="CS909" s="20"/>
      <c r="CT909" s="20"/>
      <c r="CU909" s="20"/>
      <c r="CV909" s="20"/>
      <c r="CW909" s="20"/>
      <c r="CX909" s="20"/>
      <c r="CY909" s="20"/>
      <c r="CZ909" s="20"/>
      <c r="DA909" s="20"/>
      <c r="DB909" s="20"/>
      <c r="DC909" s="20"/>
      <c r="DD909" s="20"/>
      <c r="DE909" s="20"/>
      <c r="DF909" s="20"/>
      <c r="DG909" s="20"/>
      <c r="DH909" s="20"/>
      <c r="DI909" s="20"/>
      <c r="DJ909" s="20"/>
      <c r="DK909" s="20"/>
      <c r="DL909" s="20"/>
      <c r="DM909" s="20"/>
      <c r="DN909" s="20"/>
      <c r="DO909" s="20"/>
      <c r="DP909" s="20"/>
      <c r="DQ909" s="20"/>
      <c r="DR909" s="20"/>
      <c r="DS909" s="20"/>
      <c r="DT909" s="20"/>
      <c r="DU909" s="20"/>
      <c r="DV909" s="20"/>
      <c r="DW909" s="20"/>
      <c r="DX909" s="20"/>
      <c r="DY909" s="20"/>
      <c r="DZ909" s="20"/>
      <c r="EA909" s="20"/>
      <c r="EB909" s="20"/>
      <c r="EC909" s="20"/>
      <c r="ED909" s="20"/>
      <c r="EE909" s="20"/>
      <c r="EF909" s="20"/>
      <c r="EG909" s="20"/>
      <c r="EH909" s="20"/>
      <c r="EI909" s="20"/>
      <c r="EJ909" s="20"/>
      <c r="EK909" s="20"/>
      <c r="EL909" s="20"/>
      <c r="EM909" s="20"/>
      <c r="EN909" s="20"/>
      <c r="EO909" s="20"/>
      <c r="EP909" s="20"/>
      <c r="EQ909" s="20"/>
      <c r="ER909" s="20"/>
      <c r="ES909" s="20"/>
      <c r="ET909" s="20"/>
      <c r="EU909" s="20"/>
      <c r="EV909" s="20"/>
      <c r="EW909" s="20"/>
      <c r="EX909" s="20"/>
      <c r="EY909" s="20"/>
      <c r="EZ909" s="20"/>
      <c r="FA909" s="20"/>
      <c r="FB909" s="20"/>
      <c r="FC909" s="20"/>
      <c r="FD909" s="20"/>
      <c r="FE909" s="20"/>
      <c r="FF909" s="20"/>
      <c r="FG909" s="20"/>
      <c r="FH909" s="20"/>
      <c r="FI909" s="20"/>
      <c r="FJ909" s="20"/>
      <c r="FK909" s="20"/>
      <c r="FL909" s="20"/>
      <c r="FM909" s="20"/>
      <c r="FN909" s="20"/>
      <c r="FO909" s="20"/>
      <c r="FP909" s="20"/>
      <c r="FQ909" s="20"/>
      <c r="FR909" s="20"/>
      <c r="FS909" s="20"/>
      <c r="FT909" s="20"/>
      <c r="FU909" s="20"/>
      <c r="FV909" s="20"/>
      <c r="FW909" s="20"/>
      <c r="FX909" s="20"/>
      <c r="FY909" s="20"/>
      <c r="FZ909" s="20"/>
      <c r="GA909" s="20"/>
      <c r="GB909" s="20"/>
      <c r="GC909" s="20"/>
      <c r="GD909" s="20"/>
      <c r="GE909" s="20"/>
      <c r="GF909" s="20"/>
      <c r="GG909" s="20"/>
      <c r="GH909" s="20"/>
      <c r="GI909" s="20"/>
      <c r="GJ909" s="20"/>
      <c r="GK909" s="20"/>
      <c r="GL909" s="20"/>
      <c r="GM909" s="20">
        <v>0.33</v>
      </c>
      <c r="GN909" s="20"/>
      <c r="GO909" s="20"/>
      <c r="GP909" s="20"/>
      <c r="GQ909" s="20"/>
      <c r="GR909" s="20"/>
      <c r="GS909" s="20"/>
      <c r="GT909" s="20"/>
      <c r="GU909" s="20"/>
      <c r="GV909" s="20"/>
      <c r="GW909" s="20"/>
      <c r="GX909" s="20"/>
      <c r="GY909" s="20"/>
      <c r="GZ909" s="20"/>
      <c r="HA909" s="20"/>
      <c r="HB909" s="20"/>
      <c r="HC909" s="20"/>
      <c r="HD909" s="20"/>
      <c r="HE909" s="20"/>
      <c r="HF909" s="20"/>
      <c r="HG909" s="20"/>
      <c r="HH909" s="20"/>
      <c r="HI909" s="20"/>
      <c r="HJ909" s="20"/>
      <c r="HK909" s="20"/>
      <c r="HL909" s="20"/>
      <c r="HM909" s="20"/>
      <c r="HN909" s="20"/>
      <c r="HO909" s="20"/>
      <c r="HP909" s="20"/>
      <c r="HQ909" s="20"/>
      <c r="HR909" s="20"/>
      <c r="HS909" s="20"/>
      <c r="HT909" s="20"/>
      <c r="HU909" s="20"/>
      <c r="HV909" s="20"/>
      <c r="HW909" s="20"/>
      <c r="HX909" s="20">
        <v>0.33</v>
      </c>
      <c r="HY909" s="20"/>
      <c r="HZ909" s="20"/>
      <c r="IA909" s="20"/>
      <c r="IB909" s="20"/>
      <c r="IC909" s="20"/>
      <c r="ID909" s="20"/>
      <c r="IE909" s="20"/>
      <c r="IF909" s="20"/>
      <c r="IG909" s="20"/>
      <c r="IH909" s="20"/>
      <c r="II909" s="20"/>
      <c r="IJ909" s="20"/>
      <c r="IK909" s="20"/>
      <c r="IL909" s="20"/>
      <c r="IM909" s="20"/>
      <c r="IN909" s="20"/>
      <c r="IO909" s="20"/>
      <c r="IP909" s="20"/>
      <c r="IQ909" s="20"/>
      <c r="IR909" s="20"/>
      <c r="IS909" s="20"/>
      <c r="IT909" s="20"/>
      <c r="IU909" s="20"/>
    </row>
    <row r="910" spans="1:255" x14ac:dyDescent="0.2">
      <c r="A910" s="71"/>
      <c r="B910" s="72"/>
      <c r="C910" s="72" t="s">
        <v>612</v>
      </c>
      <c r="D910" s="73"/>
      <c r="E910" s="74"/>
      <c r="F910" s="75">
        <v>577.76</v>
      </c>
      <c r="G910" s="76"/>
      <c r="H910" s="75">
        <v>577.76</v>
      </c>
      <c r="I910" s="75">
        <v>22.71</v>
      </c>
      <c r="J910" s="77">
        <v>9.11</v>
      </c>
      <c r="K910" s="78">
        <v>207</v>
      </c>
      <c r="O910" s="20"/>
      <c r="P910" s="20"/>
      <c r="Q910" s="20"/>
      <c r="R910" s="20"/>
      <c r="S910" s="20"/>
      <c r="T910" s="20">
        <v>22.71</v>
      </c>
      <c r="U910" s="20">
        <v>207</v>
      </c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  <c r="AW910" s="20"/>
      <c r="AX910" s="20"/>
      <c r="AY910" s="20"/>
      <c r="AZ910" s="20"/>
      <c r="BA910" s="20"/>
      <c r="BB910" s="20"/>
      <c r="BC910" s="20"/>
      <c r="BD910" s="20"/>
      <c r="BE910" s="20"/>
      <c r="BF910" s="20"/>
      <c r="BG910" s="20"/>
      <c r="BH910" s="20"/>
      <c r="BI910" s="20"/>
      <c r="BJ910" s="20"/>
      <c r="BK910" s="20"/>
      <c r="BL910" s="20"/>
      <c r="BM910" s="20"/>
      <c r="BN910" s="20"/>
      <c r="BO910" s="20"/>
      <c r="BP910" s="20"/>
      <c r="BQ910" s="20"/>
      <c r="BR910" s="20"/>
      <c r="BS910" s="20"/>
      <c r="BT910" s="20"/>
      <c r="BU910" s="20"/>
      <c r="BV910" s="20"/>
      <c r="BW910" s="20"/>
      <c r="BX910" s="20"/>
      <c r="BY910" s="20"/>
      <c r="BZ910" s="20"/>
      <c r="CA910" s="20"/>
      <c r="CB910" s="20"/>
      <c r="CC910" s="20"/>
      <c r="CD910" s="20"/>
      <c r="CE910" s="20"/>
      <c r="CF910" s="20"/>
      <c r="CG910" s="20"/>
      <c r="CH910" s="20"/>
      <c r="CI910" s="20"/>
      <c r="CJ910" s="20"/>
      <c r="CK910" s="20"/>
      <c r="CL910" s="20"/>
      <c r="CM910" s="20"/>
      <c r="CN910" s="20"/>
      <c r="CO910" s="20"/>
      <c r="CP910" s="20"/>
      <c r="CQ910" s="20"/>
      <c r="CR910" s="20"/>
      <c r="CS910" s="20"/>
      <c r="CT910" s="20"/>
      <c r="CU910" s="20"/>
      <c r="CV910" s="20">
        <v>1</v>
      </c>
      <c r="CW910" s="20"/>
      <c r="CX910" s="20"/>
      <c r="CY910" s="20"/>
      <c r="CZ910" s="20"/>
      <c r="DA910" s="20"/>
      <c r="DB910" s="20"/>
      <c r="DC910" s="20"/>
      <c r="DD910" s="20"/>
      <c r="DE910" s="20"/>
      <c r="DF910" s="20"/>
      <c r="DG910" s="20"/>
      <c r="DH910" s="20"/>
      <c r="DI910" s="20"/>
      <c r="DJ910" s="20"/>
      <c r="DK910" s="20">
        <v>22.71</v>
      </c>
      <c r="DL910" s="20"/>
      <c r="DM910" s="20">
        <v>207</v>
      </c>
      <c r="DN910" s="20"/>
      <c r="DO910" s="20"/>
      <c r="DP910" s="20"/>
      <c r="DQ910" s="20"/>
      <c r="DR910" s="20"/>
      <c r="DS910" s="20"/>
      <c r="DT910" s="20"/>
      <c r="DU910" s="20"/>
      <c r="DV910" s="20"/>
      <c r="DW910" s="20"/>
      <c r="DX910" s="20"/>
      <c r="DY910" s="20"/>
      <c r="DZ910" s="20"/>
      <c r="EA910" s="20"/>
      <c r="EB910" s="20"/>
      <c r="EC910" s="20"/>
      <c r="ED910" s="20"/>
      <c r="EE910" s="20"/>
      <c r="EF910" s="20"/>
      <c r="EG910" s="20"/>
      <c r="EH910" s="20"/>
      <c r="EI910" s="20"/>
      <c r="EJ910" s="20"/>
      <c r="EK910" s="20"/>
      <c r="EL910" s="20"/>
      <c r="EM910" s="20"/>
      <c r="EN910" s="20"/>
      <c r="EO910" s="20"/>
      <c r="EP910" s="20"/>
      <c r="EQ910" s="20"/>
      <c r="ER910" s="20"/>
      <c r="ES910" s="20"/>
      <c r="ET910" s="20"/>
      <c r="EU910" s="20"/>
      <c r="EV910" s="20"/>
      <c r="EW910" s="20"/>
      <c r="EX910" s="20"/>
      <c r="EY910" s="20"/>
      <c r="EZ910" s="20"/>
      <c r="FA910" s="20"/>
      <c r="FB910" s="20"/>
      <c r="FC910" s="20"/>
      <c r="FD910" s="20"/>
      <c r="FE910" s="20"/>
      <c r="FF910" s="20"/>
      <c r="FG910" s="20"/>
      <c r="FH910" s="20"/>
      <c r="FI910" s="20"/>
      <c r="FJ910" s="20"/>
      <c r="FK910" s="20"/>
      <c r="FL910" s="20"/>
      <c r="FM910" s="20"/>
      <c r="FN910" s="20"/>
      <c r="FO910" s="20"/>
      <c r="FP910" s="20"/>
      <c r="FQ910" s="20"/>
      <c r="FR910" s="20"/>
      <c r="FS910" s="20"/>
      <c r="FT910" s="20"/>
      <c r="FU910" s="20"/>
      <c r="FV910" s="20"/>
      <c r="FW910" s="20"/>
      <c r="FX910" s="20"/>
      <c r="FY910" s="20"/>
      <c r="FZ910" s="20"/>
      <c r="GA910" s="20"/>
      <c r="GB910" s="20"/>
      <c r="GC910" s="20"/>
      <c r="GD910" s="20"/>
      <c r="GE910" s="20"/>
      <c r="GF910" s="20"/>
      <c r="GG910" s="20"/>
      <c r="GH910" s="20"/>
      <c r="GI910" s="20"/>
      <c r="GJ910" s="20">
        <v>22.71</v>
      </c>
      <c r="GK910" s="20"/>
      <c r="GL910" s="20"/>
      <c r="GM910" s="20"/>
      <c r="GN910" s="20">
        <v>22.71</v>
      </c>
      <c r="GO910" s="20"/>
      <c r="GP910" s="20">
        <v>22.71</v>
      </c>
      <c r="GQ910" s="20">
        <v>22.71</v>
      </c>
      <c r="GR910" s="20"/>
      <c r="GS910" s="20">
        <v>22.71</v>
      </c>
      <c r="GT910" s="20"/>
      <c r="GU910" s="20"/>
      <c r="GV910" s="20"/>
      <c r="GW910" s="20">
        <v>0</v>
      </c>
      <c r="GX910" s="20">
        <v>0</v>
      </c>
      <c r="GY910" s="20"/>
      <c r="GZ910" s="20"/>
      <c r="HA910" s="20"/>
      <c r="HB910" s="20">
        <v>22.71</v>
      </c>
      <c r="HC910" s="20"/>
      <c r="HD910" s="20"/>
      <c r="HE910" s="20"/>
      <c r="HF910" s="20">
        <v>22.71</v>
      </c>
      <c r="HG910" s="20"/>
      <c r="HH910" s="20"/>
      <c r="HI910" s="20"/>
      <c r="HJ910" s="20"/>
      <c r="HK910" s="20"/>
      <c r="HL910" s="20">
        <v>22.71</v>
      </c>
      <c r="HM910" s="20"/>
      <c r="HN910" s="20">
        <v>22.71</v>
      </c>
      <c r="HO910" s="20"/>
      <c r="HP910" s="20"/>
      <c r="HQ910" s="20"/>
      <c r="HR910" s="20"/>
      <c r="HS910" s="20"/>
      <c r="HT910" s="20"/>
      <c r="HU910" s="20"/>
      <c r="HV910" s="20"/>
      <c r="HW910" s="20"/>
      <c r="HX910" s="20"/>
      <c r="HY910" s="20"/>
      <c r="HZ910" s="20"/>
      <c r="IA910" s="20"/>
      <c r="IB910" s="20"/>
      <c r="IC910" s="20"/>
      <c r="ID910" s="20"/>
      <c r="IE910" s="20"/>
      <c r="IF910" s="20"/>
      <c r="IG910" s="20"/>
      <c r="IH910" s="20"/>
      <c r="II910" s="20"/>
      <c r="IJ910" s="20"/>
      <c r="IK910" s="20"/>
      <c r="IL910" s="20"/>
      <c r="IM910" s="20"/>
      <c r="IN910" s="20"/>
      <c r="IO910" s="20"/>
      <c r="IP910" s="20"/>
      <c r="IQ910" s="20"/>
      <c r="IR910" s="20"/>
      <c r="IS910" s="20"/>
      <c r="IT910" s="20"/>
      <c r="IU910" s="20"/>
    </row>
    <row r="911" spans="1:255" x14ac:dyDescent="0.2">
      <c r="A911" s="79"/>
      <c r="B911" s="80"/>
      <c r="C911" s="80" t="s">
        <v>613</v>
      </c>
      <c r="D911" s="81"/>
      <c r="E911" s="82">
        <v>121</v>
      </c>
      <c r="F911" s="83" t="s">
        <v>614</v>
      </c>
      <c r="G911" s="84"/>
      <c r="H911" s="85">
        <v>834</v>
      </c>
      <c r="I911" s="85">
        <v>32.78</v>
      </c>
      <c r="J911" s="87">
        <v>1.21</v>
      </c>
      <c r="K911" s="86">
        <v>1095</v>
      </c>
      <c r="O911" s="20"/>
      <c r="P911" s="20"/>
      <c r="Q911" s="20"/>
      <c r="R911" s="20"/>
      <c r="S911" s="20"/>
      <c r="T911" s="20">
        <v>32.78</v>
      </c>
      <c r="U911" s="20">
        <v>1095</v>
      </c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  <c r="AW911" s="20"/>
      <c r="AX911" s="20"/>
      <c r="AY911" s="20"/>
      <c r="AZ911" s="20"/>
      <c r="BA911" s="20"/>
      <c r="BB911" s="20"/>
      <c r="BC911" s="20"/>
      <c r="BD911" s="20"/>
      <c r="BE911" s="20"/>
      <c r="BF911" s="20"/>
      <c r="BG911" s="20"/>
      <c r="BH911" s="20"/>
      <c r="BI911" s="20"/>
      <c r="BJ911" s="20"/>
      <c r="BK911" s="20"/>
      <c r="BL911" s="20"/>
      <c r="BM911" s="20"/>
      <c r="BN911" s="20"/>
      <c r="BO911" s="20"/>
      <c r="BP911" s="20"/>
      <c r="BQ911" s="20"/>
      <c r="BR911" s="20"/>
      <c r="BS911" s="20"/>
      <c r="BT911" s="20"/>
      <c r="BU911" s="20"/>
      <c r="BV911" s="20"/>
      <c r="BW911" s="20"/>
      <c r="BX911" s="20"/>
      <c r="BY911" s="20"/>
      <c r="BZ911" s="20"/>
      <c r="CA911" s="20"/>
      <c r="CB911" s="20"/>
      <c r="CC911" s="20"/>
      <c r="CD911" s="20"/>
      <c r="CE911" s="20"/>
      <c r="CF911" s="20"/>
      <c r="CG911" s="20"/>
      <c r="CH911" s="20"/>
      <c r="CI911" s="20"/>
      <c r="CJ911" s="20"/>
      <c r="CK911" s="20"/>
      <c r="CL911" s="20"/>
      <c r="CM911" s="20"/>
      <c r="CN911" s="20"/>
      <c r="CO911" s="20"/>
      <c r="CP911" s="20"/>
      <c r="CQ911" s="20"/>
      <c r="CR911" s="20"/>
      <c r="CS911" s="20"/>
      <c r="CT911" s="20"/>
      <c r="CU911" s="20"/>
      <c r="CV911" s="20">
        <v>1</v>
      </c>
      <c r="CW911" s="20"/>
      <c r="CX911" s="20"/>
      <c r="CY911" s="20"/>
      <c r="CZ911" s="20"/>
      <c r="DA911" s="20"/>
      <c r="DB911" s="20"/>
      <c r="DC911" s="20"/>
      <c r="DD911" s="20"/>
      <c r="DE911" s="20"/>
      <c r="DF911" s="20"/>
      <c r="DG911" s="20"/>
      <c r="DH911" s="20"/>
      <c r="DI911" s="20"/>
      <c r="DJ911" s="20"/>
      <c r="DK911" s="20"/>
      <c r="DL911" s="20"/>
      <c r="DM911" s="20"/>
      <c r="DN911" s="20"/>
      <c r="DO911" s="20"/>
      <c r="DP911" s="20"/>
      <c r="DQ911" s="20">
        <v>32.78</v>
      </c>
      <c r="DR911" s="20"/>
      <c r="DS911" s="20">
        <v>1095</v>
      </c>
      <c r="DT911" s="20"/>
      <c r="DU911" s="20"/>
      <c r="DV911" s="20"/>
      <c r="DW911" s="20"/>
      <c r="DX911" s="20"/>
      <c r="DY911" s="20"/>
      <c r="DZ911" s="20"/>
      <c r="EA911" s="20"/>
      <c r="EB911" s="20"/>
      <c r="EC911" s="20"/>
      <c r="ED911" s="20"/>
      <c r="EE911" s="20"/>
      <c r="EF911" s="20"/>
      <c r="EG911" s="20"/>
      <c r="EH911" s="20"/>
      <c r="EI911" s="20"/>
      <c r="EJ911" s="20"/>
      <c r="EK911" s="20"/>
      <c r="EL911" s="20"/>
      <c r="EM911" s="20"/>
      <c r="EN911" s="20"/>
      <c r="EO911" s="20"/>
      <c r="EP911" s="20"/>
      <c r="EQ911" s="20"/>
      <c r="ER911" s="20"/>
      <c r="ES911" s="20"/>
      <c r="ET911" s="20"/>
      <c r="EU911" s="20"/>
      <c r="EV911" s="20"/>
      <c r="EW911" s="20"/>
      <c r="EX911" s="20"/>
      <c r="EY911" s="20"/>
      <c r="EZ911" s="20"/>
      <c r="FA911" s="20"/>
      <c r="FB911" s="20"/>
      <c r="FC911" s="20"/>
      <c r="FD911" s="20"/>
      <c r="FE911" s="20"/>
      <c r="FF911" s="20"/>
      <c r="FG911" s="20"/>
      <c r="FH911" s="20"/>
      <c r="FI911" s="20"/>
      <c r="FJ911" s="20"/>
      <c r="FK911" s="20"/>
      <c r="FL911" s="20"/>
      <c r="FM911" s="20"/>
      <c r="FN911" s="20"/>
      <c r="FO911" s="20"/>
      <c r="FP911" s="20"/>
      <c r="FQ911" s="20"/>
      <c r="FR911" s="20"/>
      <c r="FS911" s="20"/>
      <c r="FT911" s="20"/>
      <c r="FU911" s="20"/>
      <c r="FV911" s="20"/>
      <c r="FW911" s="20"/>
      <c r="FX911" s="20"/>
      <c r="FY911" s="20"/>
      <c r="FZ911" s="20"/>
      <c r="GA911" s="20"/>
      <c r="GB911" s="20"/>
      <c r="GC911" s="20"/>
      <c r="GD911" s="20"/>
      <c r="GE911" s="20"/>
      <c r="GF911" s="20"/>
      <c r="GG911" s="20"/>
      <c r="GH911" s="20"/>
      <c r="GI911" s="20"/>
      <c r="GJ911" s="20"/>
      <c r="GK911" s="20"/>
      <c r="GL911" s="20"/>
      <c r="GM911" s="20"/>
      <c r="GN911" s="20"/>
      <c r="GO911" s="20"/>
      <c r="GP911" s="20"/>
      <c r="GQ911" s="20"/>
      <c r="GR911" s="20"/>
      <c r="GS911" s="20"/>
      <c r="GT911" s="20"/>
      <c r="GU911" s="20"/>
      <c r="GV911" s="20"/>
      <c r="GW911" s="20"/>
      <c r="GX911" s="20"/>
      <c r="GY911" s="20">
        <v>32.78</v>
      </c>
      <c r="GZ911" s="20"/>
      <c r="HA911" s="20"/>
      <c r="HB911" s="20">
        <v>32.78</v>
      </c>
      <c r="HC911" s="20"/>
      <c r="HD911" s="20"/>
      <c r="HE911" s="20"/>
      <c r="HF911" s="20">
        <v>32.78</v>
      </c>
      <c r="HG911" s="20"/>
      <c r="HH911" s="20"/>
      <c r="HI911" s="20"/>
      <c r="HJ911" s="20"/>
      <c r="HK911" s="20"/>
      <c r="HL911" s="20">
        <v>32.78</v>
      </c>
      <c r="HM911" s="20"/>
      <c r="HN911" s="20">
        <v>32.78</v>
      </c>
      <c r="HO911" s="20"/>
      <c r="HP911" s="20"/>
      <c r="HQ911" s="20"/>
      <c r="HR911" s="20"/>
      <c r="HS911" s="20"/>
      <c r="HT911" s="20"/>
      <c r="HU911" s="20"/>
      <c r="HV911" s="20"/>
      <c r="HW911" s="20"/>
      <c r="HX911" s="20"/>
      <c r="HY911" s="20"/>
      <c r="HZ911" s="20"/>
      <c r="IA911" s="20"/>
      <c r="IB911" s="20"/>
      <c r="IC911" s="20"/>
      <c r="ID911" s="20"/>
      <c r="IE911" s="20"/>
      <c r="IF911" s="20"/>
      <c r="IG911" s="20"/>
      <c r="IH911" s="20"/>
      <c r="II911" s="20"/>
      <c r="IJ911" s="20"/>
      <c r="IK911" s="20"/>
      <c r="IL911" s="20"/>
      <c r="IM911" s="20"/>
      <c r="IN911" s="20"/>
      <c r="IO911" s="20"/>
      <c r="IP911" s="20"/>
      <c r="IQ911" s="20"/>
      <c r="IR911" s="20"/>
      <c r="IS911" s="20"/>
      <c r="IT911" s="20"/>
      <c r="IU911" s="20"/>
    </row>
    <row r="912" spans="1:255" x14ac:dyDescent="0.2">
      <c r="A912" s="79"/>
      <c r="B912" s="80"/>
      <c r="C912" s="80" t="s">
        <v>615</v>
      </c>
      <c r="D912" s="81"/>
      <c r="E912" s="82">
        <v>72</v>
      </c>
      <c r="F912" s="83" t="s">
        <v>614</v>
      </c>
      <c r="G912" s="84"/>
      <c r="H912" s="85">
        <v>496.27</v>
      </c>
      <c r="I912" s="85">
        <v>19.5</v>
      </c>
      <c r="J912" s="87">
        <v>0.72</v>
      </c>
      <c r="K912" s="86">
        <v>652</v>
      </c>
      <c r="O912" s="20"/>
      <c r="P912" s="20"/>
      <c r="Q912" s="20"/>
      <c r="R912" s="20"/>
      <c r="S912" s="20"/>
      <c r="T912" s="20">
        <v>19.5</v>
      </c>
      <c r="U912" s="20">
        <v>652</v>
      </c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  <c r="AW912" s="20"/>
      <c r="AX912" s="20"/>
      <c r="AY912" s="20"/>
      <c r="AZ912" s="20"/>
      <c r="BA912" s="20"/>
      <c r="BB912" s="20"/>
      <c r="BC912" s="20"/>
      <c r="BD912" s="20"/>
      <c r="BE912" s="20"/>
      <c r="BF912" s="20"/>
      <c r="BG912" s="20"/>
      <c r="BH912" s="20"/>
      <c r="BI912" s="20"/>
      <c r="BJ912" s="20"/>
      <c r="BK912" s="20"/>
      <c r="BL912" s="20"/>
      <c r="BM912" s="20"/>
      <c r="BN912" s="20"/>
      <c r="BO912" s="20"/>
      <c r="BP912" s="20"/>
      <c r="BQ912" s="20"/>
      <c r="BR912" s="20"/>
      <c r="BS912" s="20"/>
      <c r="BT912" s="20"/>
      <c r="BU912" s="20"/>
      <c r="BV912" s="20"/>
      <c r="BW912" s="20"/>
      <c r="BX912" s="20"/>
      <c r="BY912" s="20"/>
      <c r="BZ912" s="20"/>
      <c r="CA912" s="20"/>
      <c r="CB912" s="20"/>
      <c r="CC912" s="20"/>
      <c r="CD912" s="20"/>
      <c r="CE912" s="20"/>
      <c r="CF912" s="20"/>
      <c r="CG912" s="20"/>
      <c r="CH912" s="20"/>
      <c r="CI912" s="20"/>
      <c r="CJ912" s="20"/>
      <c r="CK912" s="20"/>
      <c r="CL912" s="20"/>
      <c r="CM912" s="20"/>
      <c r="CN912" s="20"/>
      <c r="CO912" s="20"/>
      <c r="CP912" s="20"/>
      <c r="CQ912" s="20"/>
      <c r="CR912" s="20"/>
      <c r="CS912" s="20"/>
      <c r="CT912" s="20"/>
      <c r="CU912" s="20"/>
      <c r="CV912" s="20">
        <v>1</v>
      </c>
      <c r="CW912" s="20"/>
      <c r="CX912" s="20"/>
      <c r="CY912" s="20"/>
      <c r="CZ912" s="20"/>
      <c r="DA912" s="20"/>
      <c r="DB912" s="20"/>
      <c r="DC912" s="20"/>
      <c r="DD912" s="20"/>
      <c r="DE912" s="20"/>
      <c r="DF912" s="20"/>
      <c r="DG912" s="20"/>
      <c r="DH912" s="20"/>
      <c r="DI912" s="20"/>
      <c r="DJ912" s="20"/>
      <c r="DK912" s="20"/>
      <c r="DL912" s="20"/>
      <c r="DM912" s="20"/>
      <c r="DN912" s="20"/>
      <c r="DO912" s="20"/>
      <c r="DP912" s="20"/>
      <c r="DQ912" s="20">
        <v>19.5</v>
      </c>
      <c r="DR912" s="20"/>
      <c r="DS912" s="20">
        <v>652</v>
      </c>
      <c r="DT912" s="20"/>
      <c r="DU912" s="20"/>
      <c r="DV912" s="20"/>
      <c r="DW912" s="20"/>
      <c r="DX912" s="20"/>
      <c r="DY912" s="20"/>
      <c r="DZ912" s="20"/>
      <c r="EA912" s="20"/>
      <c r="EB912" s="20"/>
      <c r="EC912" s="20"/>
      <c r="ED912" s="20"/>
      <c r="EE912" s="20"/>
      <c r="EF912" s="20"/>
      <c r="EG912" s="20"/>
      <c r="EH912" s="20"/>
      <c r="EI912" s="20"/>
      <c r="EJ912" s="20"/>
      <c r="EK912" s="20"/>
      <c r="EL912" s="20"/>
      <c r="EM912" s="20"/>
      <c r="EN912" s="20"/>
      <c r="EO912" s="20"/>
      <c r="EP912" s="20"/>
      <c r="EQ912" s="20"/>
      <c r="ER912" s="20"/>
      <c r="ES912" s="20"/>
      <c r="ET912" s="20"/>
      <c r="EU912" s="20"/>
      <c r="EV912" s="20"/>
      <c r="EW912" s="20"/>
      <c r="EX912" s="20"/>
      <c r="EY912" s="20"/>
      <c r="EZ912" s="20"/>
      <c r="FA912" s="20"/>
      <c r="FB912" s="20"/>
      <c r="FC912" s="20"/>
      <c r="FD912" s="20"/>
      <c r="FE912" s="20"/>
      <c r="FF912" s="20"/>
      <c r="FG912" s="20"/>
      <c r="FH912" s="20"/>
      <c r="FI912" s="20"/>
      <c r="FJ912" s="20"/>
      <c r="FK912" s="20"/>
      <c r="FL912" s="20"/>
      <c r="FM912" s="20"/>
      <c r="FN912" s="20"/>
      <c r="FO912" s="20"/>
      <c r="FP912" s="20"/>
      <c r="FQ912" s="20"/>
      <c r="FR912" s="20"/>
      <c r="FS912" s="20"/>
      <c r="FT912" s="20"/>
      <c r="FU912" s="20"/>
      <c r="FV912" s="20"/>
      <c r="FW912" s="20"/>
      <c r="FX912" s="20"/>
      <c r="FY912" s="20"/>
      <c r="FZ912" s="20"/>
      <c r="GA912" s="20"/>
      <c r="GB912" s="20"/>
      <c r="GC912" s="20"/>
      <c r="GD912" s="20"/>
      <c r="GE912" s="20"/>
      <c r="GF912" s="20"/>
      <c r="GG912" s="20"/>
      <c r="GH912" s="20"/>
      <c r="GI912" s="20"/>
      <c r="GJ912" s="20"/>
      <c r="GK912" s="20"/>
      <c r="GL912" s="20"/>
      <c r="GM912" s="20"/>
      <c r="GN912" s="20"/>
      <c r="GO912" s="20"/>
      <c r="GP912" s="20"/>
      <c r="GQ912" s="20"/>
      <c r="GR912" s="20"/>
      <c r="GS912" s="20"/>
      <c r="GT912" s="20"/>
      <c r="GU912" s="20"/>
      <c r="GV912" s="20"/>
      <c r="GW912" s="20"/>
      <c r="GX912" s="20"/>
      <c r="GY912" s="20"/>
      <c r="GZ912" s="20">
        <v>19.5</v>
      </c>
      <c r="HA912" s="20"/>
      <c r="HB912" s="20">
        <v>19.5</v>
      </c>
      <c r="HC912" s="20"/>
      <c r="HD912" s="20"/>
      <c r="HE912" s="20"/>
      <c r="HF912" s="20">
        <v>19.5</v>
      </c>
      <c r="HG912" s="20"/>
      <c r="HH912" s="20"/>
      <c r="HI912" s="20"/>
      <c r="HJ912" s="20"/>
      <c r="HK912" s="20"/>
      <c r="HL912" s="20">
        <v>19.5</v>
      </c>
      <c r="HM912" s="20"/>
      <c r="HN912" s="20">
        <v>19.5</v>
      </c>
      <c r="HO912" s="20"/>
      <c r="HP912" s="20"/>
      <c r="HQ912" s="20"/>
      <c r="HR912" s="20"/>
      <c r="HS912" s="20"/>
      <c r="HT912" s="20"/>
      <c r="HU912" s="20"/>
      <c r="HV912" s="20"/>
      <c r="HW912" s="20"/>
      <c r="HX912" s="20"/>
      <c r="HY912" s="20"/>
      <c r="HZ912" s="20"/>
      <c r="IA912" s="20"/>
      <c r="IB912" s="20"/>
      <c r="IC912" s="20"/>
      <c r="ID912" s="20"/>
      <c r="IE912" s="20"/>
      <c r="IF912" s="20"/>
      <c r="IG912" s="20"/>
      <c r="IH912" s="20"/>
      <c r="II912" s="20"/>
      <c r="IJ912" s="20"/>
      <c r="IK912" s="20"/>
      <c r="IL912" s="20"/>
      <c r="IM912" s="20"/>
      <c r="IN912" s="20"/>
      <c r="IO912" s="20"/>
      <c r="IP912" s="20"/>
      <c r="IQ912" s="20"/>
      <c r="IR912" s="20"/>
      <c r="IS912" s="20"/>
      <c r="IT912" s="20"/>
      <c r="IU912" s="20"/>
    </row>
    <row r="913" spans="1:255" x14ac:dyDescent="0.2">
      <c r="A913" s="71"/>
      <c r="B913" s="72"/>
      <c r="C913" s="72" t="s">
        <v>616</v>
      </c>
      <c r="D913" s="73" t="s">
        <v>617</v>
      </c>
      <c r="E913" s="74">
        <v>74.2</v>
      </c>
      <c r="F913" s="75"/>
      <c r="G913" s="76" t="s">
        <v>78</v>
      </c>
      <c r="H913" s="75">
        <v>77.91</v>
      </c>
      <c r="I913" s="88">
        <v>3.0618629999999998</v>
      </c>
      <c r="J913" s="77"/>
      <c r="K913" s="78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  <c r="AW913" s="20"/>
      <c r="AX913" s="20"/>
      <c r="AY913" s="20"/>
      <c r="AZ913" s="20"/>
      <c r="BA913" s="20"/>
      <c r="BB913" s="20"/>
      <c r="BC913" s="20"/>
      <c r="BD913" s="20"/>
      <c r="BE913" s="20"/>
      <c r="BF913" s="20"/>
      <c r="BG913" s="20"/>
      <c r="BH913" s="20"/>
      <c r="BI913" s="20"/>
      <c r="BJ913" s="20"/>
      <c r="BK913" s="20"/>
      <c r="BL913" s="20"/>
      <c r="BM913" s="20"/>
      <c r="BN913" s="20"/>
      <c r="BO913" s="20"/>
      <c r="BP913" s="20"/>
      <c r="BQ913" s="20"/>
      <c r="BR913" s="20"/>
      <c r="BS913" s="20"/>
      <c r="BT913" s="20"/>
      <c r="BU913" s="20"/>
      <c r="BV913" s="20"/>
      <c r="BW913" s="20"/>
      <c r="BX913" s="20"/>
      <c r="BY913" s="20"/>
      <c r="BZ913" s="20"/>
      <c r="CA913" s="20"/>
      <c r="CB913" s="20"/>
      <c r="CC913" s="20"/>
      <c r="CD913" s="20"/>
      <c r="CE913" s="20"/>
      <c r="CF913" s="20"/>
      <c r="CG913" s="20"/>
      <c r="CH913" s="20"/>
      <c r="CI913" s="20"/>
      <c r="CJ913" s="20"/>
      <c r="CK913" s="20"/>
      <c r="CL913" s="20"/>
      <c r="CM913" s="20"/>
      <c r="CN913" s="20"/>
      <c r="CO913" s="20"/>
      <c r="CP913" s="20"/>
      <c r="CQ913" s="20"/>
      <c r="CR913" s="20"/>
      <c r="CS913" s="20"/>
      <c r="CT913" s="20"/>
      <c r="CU913" s="20"/>
      <c r="CV913" s="20"/>
      <c r="CW913" s="20"/>
      <c r="CX913" s="20"/>
      <c r="CY913" s="20"/>
      <c r="CZ913" s="20"/>
      <c r="DA913" s="20"/>
      <c r="DB913" s="20"/>
      <c r="DC913" s="20"/>
      <c r="DD913" s="20"/>
      <c r="DE913" s="20"/>
      <c r="DF913" s="20"/>
      <c r="DG913" s="20"/>
      <c r="DH913" s="20"/>
      <c r="DI913" s="20"/>
      <c r="DJ913" s="20"/>
      <c r="DK913" s="20"/>
      <c r="DL913" s="20"/>
      <c r="DM913" s="20"/>
      <c r="DN913" s="20"/>
      <c r="DO913" s="20"/>
      <c r="DP913" s="20"/>
      <c r="DQ913" s="20"/>
      <c r="DR913" s="20"/>
      <c r="DS913" s="20"/>
      <c r="DT913" s="20"/>
      <c r="DU913" s="20"/>
      <c r="DV913" s="20"/>
      <c r="DW913" s="20"/>
      <c r="DX913" s="20"/>
      <c r="DY913" s="20"/>
      <c r="DZ913" s="20"/>
      <c r="EA913" s="20"/>
      <c r="EB913" s="20"/>
      <c r="EC913" s="20"/>
      <c r="ED913" s="20"/>
      <c r="EE913" s="20"/>
      <c r="EF913" s="20"/>
      <c r="EG913" s="20"/>
      <c r="EH913" s="20"/>
      <c r="EI913" s="20"/>
      <c r="EJ913" s="20"/>
      <c r="EK913" s="20"/>
      <c r="EL913" s="20"/>
      <c r="EM913" s="20"/>
      <c r="EN913" s="20"/>
      <c r="EO913" s="20"/>
      <c r="EP913" s="20"/>
      <c r="EQ913" s="20"/>
      <c r="ER913" s="20"/>
      <c r="ES913" s="20"/>
      <c r="ET913" s="20"/>
      <c r="EU913" s="20"/>
      <c r="EV913" s="20"/>
      <c r="EW913" s="20"/>
      <c r="EX913" s="20"/>
      <c r="EY913" s="20"/>
      <c r="EZ913" s="20"/>
      <c r="FA913" s="20"/>
      <c r="FB913" s="20"/>
      <c r="FC913" s="20"/>
      <c r="FD913" s="20"/>
      <c r="FE913" s="20"/>
      <c r="FF913" s="20"/>
      <c r="FG913" s="20"/>
      <c r="FH913" s="20"/>
      <c r="FI913" s="20"/>
      <c r="FJ913" s="20"/>
      <c r="FK913" s="20"/>
      <c r="FL913" s="20"/>
      <c r="FM913" s="20"/>
      <c r="FN913" s="20"/>
      <c r="FO913" s="20"/>
      <c r="FP913" s="20"/>
      <c r="FQ913" s="20"/>
      <c r="FR913" s="20"/>
      <c r="FS913" s="20"/>
      <c r="FT913" s="20"/>
      <c r="FU913" s="20"/>
      <c r="FV913" s="20"/>
      <c r="FW913" s="20"/>
      <c r="FX913" s="20"/>
      <c r="FY913" s="20"/>
      <c r="FZ913" s="20"/>
      <c r="GA913" s="20"/>
      <c r="GB913" s="20"/>
      <c r="GC913" s="20"/>
      <c r="GD913" s="20"/>
      <c r="GE913" s="20"/>
      <c r="GF913" s="20"/>
      <c r="GG913" s="20"/>
      <c r="GH913" s="20"/>
      <c r="GI913" s="20"/>
      <c r="GJ913" s="20"/>
      <c r="GK913" s="20"/>
      <c r="GL913" s="20"/>
      <c r="GM913" s="20"/>
      <c r="GN913" s="20"/>
      <c r="GO913" s="20"/>
      <c r="GP913" s="20"/>
      <c r="GQ913" s="20"/>
      <c r="GR913" s="20"/>
      <c r="GS913" s="20"/>
      <c r="GT913" s="20"/>
      <c r="GU913" s="20"/>
      <c r="GV913" s="20"/>
      <c r="GW913" s="20"/>
      <c r="GX913" s="20"/>
      <c r="GY913" s="20"/>
      <c r="GZ913" s="20"/>
      <c r="HA913" s="20"/>
      <c r="HB913" s="20"/>
      <c r="HC913" s="20"/>
      <c r="HD913" s="20"/>
      <c r="HE913" s="20"/>
      <c r="HF913" s="20"/>
      <c r="HG913" s="20"/>
      <c r="HH913" s="20"/>
      <c r="HI913" s="20"/>
      <c r="HJ913" s="20"/>
      <c r="HK913" s="20"/>
      <c r="HL913" s="20"/>
      <c r="HM913" s="20"/>
      <c r="HN913" s="20"/>
      <c r="HO913" s="20"/>
      <c r="HP913" s="20"/>
      <c r="HQ913" s="20"/>
      <c r="HR913" s="20"/>
      <c r="HS913" s="20"/>
      <c r="HT913" s="20"/>
      <c r="HU913" s="20"/>
      <c r="HV913" s="20"/>
      <c r="HW913" s="20"/>
      <c r="HX913" s="20"/>
      <c r="HY913" s="20"/>
      <c r="HZ913" s="20"/>
      <c r="IA913" s="20"/>
      <c r="IB913" s="20"/>
      <c r="IC913" s="20"/>
      <c r="ID913" s="20"/>
      <c r="IE913" s="20"/>
      <c r="IF913" s="20"/>
      <c r="IG913" s="20"/>
      <c r="IH913" s="20"/>
      <c r="II913" s="20"/>
      <c r="IJ913" s="20"/>
      <c r="IK913" s="20"/>
      <c r="IL913" s="20"/>
      <c r="IM913" s="20"/>
      <c r="IN913" s="20"/>
      <c r="IO913" s="20"/>
      <c r="IP913" s="20"/>
      <c r="IQ913" s="20"/>
      <c r="IR913" s="20"/>
      <c r="IS913" s="20"/>
      <c r="IT913" s="20"/>
      <c r="IU913" s="20"/>
    </row>
    <row r="914" spans="1:255" ht="24" x14ac:dyDescent="0.2">
      <c r="A914" s="125" t="s">
        <v>374</v>
      </c>
      <c r="B914" s="131" t="s">
        <v>35</v>
      </c>
      <c r="C914" s="126" t="s">
        <v>375</v>
      </c>
      <c r="D914" s="127" t="s">
        <v>52</v>
      </c>
      <c r="E914" s="128">
        <v>3.93</v>
      </c>
      <c r="F914" s="100">
        <v>1248.02</v>
      </c>
      <c r="G914" s="96"/>
      <c r="H914" s="100">
        <v>1248.02</v>
      </c>
      <c r="I914" s="129">
        <v>538.41999999999996</v>
      </c>
      <c r="J914" s="97">
        <v>9.11</v>
      </c>
      <c r="K914" s="130">
        <v>4905</v>
      </c>
      <c r="L914" s="20"/>
      <c r="M914" s="20"/>
      <c r="N914" s="20"/>
      <c r="O914" s="20"/>
      <c r="P914" s="20"/>
      <c r="Q914" s="20"/>
      <c r="R914" s="20"/>
      <c r="S914" s="20"/>
      <c r="T914" s="20">
        <v>538.41999999999996</v>
      </c>
      <c r="U914" s="20">
        <v>4905</v>
      </c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  <c r="AW914" s="20"/>
      <c r="AX914" s="20"/>
      <c r="AY914" s="20"/>
      <c r="AZ914" s="20"/>
      <c r="BA914" s="20"/>
      <c r="BB914" s="20"/>
      <c r="BC914" s="20"/>
      <c r="BD914" s="20"/>
      <c r="BE914" s="20"/>
      <c r="BF914" s="20"/>
      <c r="BG914" s="20"/>
      <c r="BH914" s="20"/>
      <c r="BI914" s="20"/>
      <c r="BJ914" s="20"/>
      <c r="BK914" s="20"/>
      <c r="BL914" s="20"/>
      <c r="BM914" s="20"/>
      <c r="BN914" s="20"/>
      <c r="BO914" s="20"/>
      <c r="BP914" s="20"/>
      <c r="BQ914" s="20"/>
      <c r="BR914" s="20"/>
      <c r="BS914" s="20"/>
      <c r="BT914" s="20"/>
      <c r="BU914" s="20"/>
      <c r="BV914" s="20"/>
      <c r="BW914" s="20"/>
      <c r="BX914" s="20"/>
      <c r="BY914" s="20"/>
      <c r="BZ914" s="20"/>
      <c r="CA914" s="20"/>
      <c r="CB914" s="20"/>
      <c r="CC914" s="20"/>
      <c r="CD914" s="20"/>
      <c r="CE914" s="20"/>
      <c r="CF914" s="20"/>
      <c r="CG914" s="20"/>
      <c r="CH914" s="20"/>
      <c r="CI914" s="20"/>
      <c r="CJ914" s="20"/>
      <c r="CK914" s="20"/>
      <c r="CL914" s="20"/>
      <c r="CM914" s="20"/>
      <c r="CN914" s="20"/>
      <c r="CO914" s="20"/>
      <c r="CP914" s="20"/>
      <c r="CQ914" s="20"/>
      <c r="CR914" s="20"/>
      <c r="CS914" s="20"/>
      <c r="CT914" s="20"/>
      <c r="CU914" s="20"/>
      <c r="CV914" s="20">
        <v>1</v>
      </c>
      <c r="CW914" s="20"/>
      <c r="CX914" s="20"/>
      <c r="CY914" s="20"/>
      <c r="CZ914" s="20"/>
      <c r="DA914" s="20"/>
      <c r="DB914" s="20"/>
      <c r="DC914" s="20"/>
      <c r="DD914" s="20"/>
      <c r="DE914" s="20">
        <v>4905</v>
      </c>
      <c r="DF914" s="20"/>
      <c r="DG914" s="20"/>
      <c r="DH914" s="20"/>
      <c r="DI914" s="20"/>
      <c r="DJ914" s="20"/>
      <c r="DK914" s="20">
        <v>538.41999999999996</v>
      </c>
      <c r="DL914" s="20"/>
      <c r="DM914" s="20">
        <v>4905</v>
      </c>
      <c r="DN914" s="20"/>
      <c r="DO914" s="20"/>
      <c r="DP914" s="20"/>
      <c r="DQ914" s="20"/>
      <c r="DR914" s="20"/>
      <c r="DS914" s="20"/>
      <c r="DT914" s="20"/>
      <c r="DU914" s="20"/>
      <c r="DV914" s="20"/>
      <c r="DW914" s="20"/>
      <c r="DX914" s="20"/>
      <c r="DY914" s="20"/>
      <c r="DZ914" s="20"/>
      <c r="EA914" s="20"/>
      <c r="EB914" s="20"/>
      <c r="EC914" s="20"/>
      <c r="ED914" s="20"/>
      <c r="EE914" s="20"/>
      <c r="EF914" s="20"/>
      <c r="EG914" s="20"/>
      <c r="EH914" s="20"/>
      <c r="EI914" s="20"/>
      <c r="EJ914" s="20"/>
      <c r="EK914" s="20"/>
      <c r="EL914" s="20"/>
      <c r="EM914" s="20"/>
      <c r="EN914" s="20"/>
      <c r="EO914" s="20"/>
      <c r="EP914" s="20"/>
      <c r="EQ914" s="20"/>
      <c r="ER914" s="20"/>
      <c r="ES914" s="20"/>
      <c r="ET914" s="20"/>
      <c r="EU914" s="20"/>
      <c r="EV914" s="20"/>
      <c r="EW914" s="20"/>
      <c r="EX914" s="20"/>
      <c r="EY914" s="20"/>
      <c r="EZ914" s="20"/>
      <c r="FA914" s="20"/>
      <c r="FB914" s="20"/>
      <c r="FC914" s="20"/>
      <c r="FD914" s="20"/>
      <c r="FE914" s="20"/>
      <c r="FF914" s="20"/>
      <c r="FG914" s="20"/>
      <c r="FH914" s="20"/>
      <c r="FI914" s="20"/>
      <c r="FJ914" s="20"/>
      <c r="FK914" s="20"/>
      <c r="FL914" s="20"/>
      <c r="FM914" s="20"/>
      <c r="FN914" s="20"/>
      <c r="FO914" s="20"/>
      <c r="FP914" s="20"/>
      <c r="FQ914" s="20"/>
      <c r="FR914" s="20"/>
      <c r="FS914" s="20"/>
      <c r="FT914" s="20"/>
      <c r="FU914" s="20"/>
      <c r="FV914" s="20"/>
      <c r="FW914" s="20"/>
      <c r="FX914" s="20"/>
      <c r="FY914" s="20"/>
      <c r="FZ914" s="20"/>
      <c r="GA914" s="20"/>
      <c r="GB914" s="20"/>
      <c r="GC914" s="20"/>
      <c r="GD914" s="20"/>
      <c r="GE914" s="20"/>
      <c r="GF914" s="20"/>
      <c r="GG914" s="20"/>
      <c r="GH914" s="20"/>
      <c r="GI914" s="20"/>
      <c r="GJ914" s="20">
        <v>538.41999999999996</v>
      </c>
      <c r="GK914" s="20"/>
      <c r="GL914" s="20"/>
      <c r="GM914" s="20"/>
      <c r="GN914" s="20">
        <v>538.41999999999996</v>
      </c>
      <c r="GO914" s="20"/>
      <c r="GP914" s="20">
        <v>538.41999999999996</v>
      </c>
      <c r="GQ914" s="20">
        <v>538.41999999999996</v>
      </c>
      <c r="GR914" s="20"/>
      <c r="GS914" s="20">
        <v>538.41999999999996</v>
      </c>
      <c r="GT914" s="20"/>
      <c r="GU914" s="20"/>
      <c r="GV914" s="20"/>
      <c r="GW914" s="20"/>
      <c r="GX914" s="20"/>
      <c r="GY914" s="20"/>
      <c r="GZ914" s="20"/>
      <c r="HA914" s="20"/>
      <c r="HB914" s="20">
        <v>538.41999999999996</v>
      </c>
      <c r="HC914" s="20"/>
      <c r="HD914" s="20"/>
      <c r="HE914" s="20"/>
      <c r="HF914" s="20">
        <v>538.41999999999996</v>
      </c>
      <c r="HG914" s="20"/>
      <c r="HH914" s="20"/>
      <c r="HI914" s="20"/>
      <c r="HJ914" s="20"/>
      <c r="HK914" s="20"/>
      <c r="HL914" s="20">
        <v>538.41999999999996</v>
      </c>
      <c r="HM914" s="20"/>
      <c r="HN914" s="20">
        <v>538.41999999999996</v>
      </c>
      <c r="HO914" s="20"/>
      <c r="HP914" s="20"/>
      <c r="HQ914" s="20"/>
      <c r="HR914" s="20"/>
      <c r="HS914" s="20"/>
      <c r="HT914" s="20"/>
      <c r="HU914" s="20"/>
      <c r="HV914" s="20"/>
      <c r="HW914" s="20"/>
      <c r="HX914" s="20"/>
      <c r="HY914" s="20">
        <v>538.41999999999996</v>
      </c>
      <c r="HZ914" s="20"/>
      <c r="IA914" s="20"/>
      <c r="IB914" s="20"/>
      <c r="IC914" s="20"/>
      <c r="ID914" s="20"/>
      <c r="IE914" s="20"/>
      <c r="IF914" s="20"/>
      <c r="IG914" s="20"/>
      <c r="IH914" s="20"/>
      <c r="II914" s="20"/>
      <c r="IJ914" s="20"/>
      <c r="IK914" s="20"/>
      <c r="IL914" s="20"/>
      <c r="IM914" s="20"/>
      <c r="IN914" s="20"/>
      <c r="IO914" s="20"/>
      <c r="IP914" s="20"/>
      <c r="IQ914" s="20"/>
      <c r="IR914" s="20"/>
      <c r="IS914" s="20"/>
      <c r="IT914" s="20"/>
      <c r="IU914" s="20"/>
    </row>
    <row r="915" spans="1:255" x14ac:dyDescent="0.2">
      <c r="A915" s="58"/>
      <c r="B915" s="101" t="s">
        <v>619</v>
      </c>
      <c r="C915" s="101" t="s">
        <v>761</v>
      </c>
      <c r="D915" s="57"/>
      <c r="E915" s="57"/>
      <c r="F915" s="57"/>
      <c r="G915" s="57"/>
      <c r="H915" s="57"/>
      <c r="I915" s="57"/>
      <c r="J915" s="57"/>
      <c r="K915" s="59"/>
    </row>
    <row r="916" spans="1:255" ht="24" x14ac:dyDescent="0.2">
      <c r="A916" s="125" t="s">
        <v>377</v>
      </c>
      <c r="B916" s="131" t="s">
        <v>111</v>
      </c>
      <c r="C916" s="126" t="s">
        <v>112</v>
      </c>
      <c r="D916" s="127" t="s">
        <v>52</v>
      </c>
      <c r="E916" s="128">
        <v>1</v>
      </c>
      <c r="F916" s="129">
        <v>34.200000000000003</v>
      </c>
      <c r="G916" s="96"/>
      <c r="H916" s="129">
        <v>34.200000000000003</v>
      </c>
      <c r="I916" s="129">
        <v>34.200000000000003</v>
      </c>
      <c r="J916" s="97">
        <v>9.11</v>
      </c>
      <c r="K916" s="130">
        <v>312</v>
      </c>
      <c r="L916" s="20"/>
      <c r="M916" s="20"/>
      <c r="N916" s="20"/>
      <c r="O916" s="20"/>
      <c r="P916" s="20"/>
      <c r="Q916" s="20"/>
      <c r="R916" s="20"/>
      <c r="S916" s="20"/>
      <c r="T916" s="20">
        <v>34.200000000000003</v>
      </c>
      <c r="U916" s="20">
        <v>312</v>
      </c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  <c r="AW916" s="20"/>
      <c r="AX916" s="20"/>
      <c r="AY916" s="20"/>
      <c r="AZ916" s="20"/>
      <c r="BA916" s="20"/>
      <c r="BB916" s="20"/>
      <c r="BC916" s="20"/>
      <c r="BD916" s="20"/>
      <c r="BE916" s="20"/>
      <c r="BF916" s="20"/>
      <c r="BG916" s="20"/>
      <c r="BH916" s="20"/>
      <c r="BI916" s="20"/>
      <c r="BJ916" s="20"/>
      <c r="BK916" s="20"/>
      <c r="BL916" s="20"/>
      <c r="BM916" s="20"/>
      <c r="BN916" s="20"/>
      <c r="BO916" s="20"/>
      <c r="BP916" s="20"/>
      <c r="BQ916" s="20"/>
      <c r="BR916" s="20"/>
      <c r="BS916" s="20"/>
      <c r="BT916" s="20"/>
      <c r="BU916" s="20"/>
      <c r="BV916" s="20"/>
      <c r="BW916" s="20"/>
      <c r="BX916" s="20"/>
      <c r="BY916" s="20"/>
      <c r="BZ916" s="20"/>
      <c r="CA916" s="20"/>
      <c r="CB916" s="20"/>
      <c r="CC916" s="20"/>
      <c r="CD916" s="20"/>
      <c r="CE916" s="20"/>
      <c r="CF916" s="20"/>
      <c r="CG916" s="20"/>
      <c r="CH916" s="20"/>
      <c r="CI916" s="20"/>
      <c r="CJ916" s="20"/>
      <c r="CK916" s="20"/>
      <c r="CL916" s="20"/>
      <c r="CM916" s="20"/>
      <c r="CN916" s="20"/>
      <c r="CO916" s="20"/>
      <c r="CP916" s="20"/>
      <c r="CQ916" s="20"/>
      <c r="CR916" s="20"/>
      <c r="CS916" s="20"/>
      <c r="CT916" s="20"/>
      <c r="CU916" s="20"/>
      <c r="CV916" s="20">
        <v>1</v>
      </c>
      <c r="CW916" s="20"/>
      <c r="CX916" s="20"/>
      <c r="CY916" s="20"/>
      <c r="CZ916" s="20"/>
      <c r="DA916" s="20"/>
      <c r="DB916" s="20"/>
      <c r="DC916" s="20"/>
      <c r="DD916" s="20"/>
      <c r="DE916" s="20"/>
      <c r="DF916" s="20"/>
      <c r="DG916" s="20"/>
      <c r="DH916" s="20"/>
      <c r="DI916" s="20"/>
      <c r="DJ916" s="20"/>
      <c r="DK916" s="20">
        <v>34.200000000000003</v>
      </c>
      <c r="DL916" s="20"/>
      <c r="DM916" s="20">
        <v>312</v>
      </c>
      <c r="DN916" s="20"/>
      <c r="DO916" s="20"/>
      <c r="DP916" s="20"/>
      <c r="DQ916" s="20"/>
      <c r="DR916" s="20"/>
      <c r="DS916" s="20"/>
      <c r="DT916" s="20"/>
      <c r="DU916" s="20"/>
      <c r="DV916" s="20"/>
      <c r="DW916" s="20"/>
      <c r="DX916" s="20"/>
      <c r="DY916" s="20"/>
      <c r="DZ916" s="20"/>
      <c r="EA916" s="20"/>
      <c r="EB916" s="20"/>
      <c r="EC916" s="20"/>
      <c r="ED916" s="20"/>
      <c r="EE916" s="20"/>
      <c r="EF916" s="20"/>
      <c r="EG916" s="20"/>
      <c r="EH916" s="20"/>
      <c r="EI916" s="20"/>
      <c r="EJ916" s="20"/>
      <c r="EK916" s="20"/>
      <c r="EL916" s="20"/>
      <c r="EM916" s="20"/>
      <c r="EN916" s="20"/>
      <c r="EO916" s="20"/>
      <c r="EP916" s="20"/>
      <c r="EQ916" s="20"/>
      <c r="ER916" s="20"/>
      <c r="ES916" s="20"/>
      <c r="ET916" s="20"/>
      <c r="EU916" s="20"/>
      <c r="EV916" s="20"/>
      <c r="EW916" s="20"/>
      <c r="EX916" s="20"/>
      <c r="EY916" s="20"/>
      <c r="EZ916" s="20"/>
      <c r="FA916" s="20"/>
      <c r="FB916" s="20"/>
      <c r="FC916" s="20"/>
      <c r="FD916" s="20"/>
      <c r="FE916" s="20"/>
      <c r="FF916" s="20"/>
      <c r="FG916" s="20"/>
      <c r="FH916" s="20"/>
      <c r="FI916" s="20"/>
      <c r="FJ916" s="20"/>
      <c r="FK916" s="20"/>
      <c r="FL916" s="20"/>
      <c r="FM916" s="20"/>
      <c r="FN916" s="20"/>
      <c r="FO916" s="20"/>
      <c r="FP916" s="20"/>
      <c r="FQ916" s="20"/>
      <c r="FR916" s="20"/>
      <c r="FS916" s="20"/>
      <c r="FT916" s="20"/>
      <c r="FU916" s="20"/>
      <c r="FV916" s="20"/>
      <c r="FW916" s="20"/>
      <c r="FX916" s="20"/>
      <c r="FY916" s="20"/>
      <c r="FZ916" s="20"/>
      <c r="GA916" s="20"/>
      <c r="GB916" s="20"/>
      <c r="GC916" s="20"/>
      <c r="GD916" s="20"/>
      <c r="GE916" s="20"/>
      <c r="GF916" s="20"/>
      <c r="GG916" s="20"/>
      <c r="GH916" s="20"/>
      <c r="GI916" s="20"/>
      <c r="GJ916" s="20">
        <v>34.200000000000003</v>
      </c>
      <c r="GK916" s="20"/>
      <c r="GL916" s="20"/>
      <c r="GM916" s="20"/>
      <c r="GN916" s="20">
        <v>34.200000000000003</v>
      </c>
      <c r="GO916" s="20"/>
      <c r="GP916" s="20">
        <v>34.200000000000003</v>
      </c>
      <c r="GQ916" s="20">
        <v>34.200000000000003</v>
      </c>
      <c r="GR916" s="20"/>
      <c r="GS916" s="20">
        <v>34.200000000000003</v>
      </c>
      <c r="GT916" s="20"/>
      <c r="GU916" s="20"/>
      <c r="GV916" s="20"/>
      <c r="GW916" s="20"/>
      <c r="GX916" s="20"/>
      <c r="GY916" s="20"/>
      <c r="GZ916" s="20"/>
      <c r="HA916" s="20"/>
      <c r="HB916" s="20">
        <v>34.200000000000003</v>
      </c>
      <c r="HC916" s="20"/>
      <c r="HD916" s="20"/>
      <c r="HE916" s="20"/>
      <c r="HF916" s="20">
        <v>34.200000000000003</v>
      </c>
      <c r="HG916" s="20"/>
      <c r="HH916" s="20"/>
      <c r="HI916" s="20"/>
      <c r="HJ916" s="20"/>
      <c r="HK916" s="20"/>
      <c r="HL916" s="20">
        <v>34.200000000000003</v>
      </c>
      <c r="HM916" s="20"/>
      <c r="HN916" s="20">
        <v>34.200000000000003</v>
      </c>
      <c r="HO916" s="20"/>
      <c r="HP916" s="20"/>
      <c r="HQ916" s="20"/>
      <c r="HR916" s="20"/>
      <c r="HS916" s="20"/>
      <c r="HT916" s="20"/>
      <c r="HU916" s="20"/>
      <c r="HV916" s="20"/>
      <c r="HW916" s="20"/>
      <c r="HX916" s="20"/>
      <c r="HY916" s="20"/>
      <c r="HZ916" s="20"/>
      <c r="IA916" s="20"/>
      <c r="IB916" s="20"/>
      <c r="IC916" s="20"/>
      <c r="ID916" s="20"/>
      <c r="IE916" s="20"/>
      <c r="IF916" s="20"/>
      <c r="IG916" s="20"/>
      <c r="IH916" s="20"/>
      <c r="II916" s="20"/>
      <c r="IJ916" s="20"/>
      <c r="IK916" s="20"/>
      <c r="IL916" s="20"/>
      <c r="IM916" s="20"/>
      <c r="IN916" s="20"/>
      <c r="IO916" s="20"/>
      <c r="IP916" s="20"/>
      <c r="IQ916" s="20"/>
      <c r="IR916" s="20"/>
      <c r="IS916" s="20"/>
      <c r="IT916" s="20"/>
      <c r="IU916" s="20"/>
    </row>
    <row r="917" spans="1:255" ht="13.5" thickBot="1" x14ac:dyDescent="0.25">
      <c r="A917" s="140"/>
      <c r="B917" s="141"/>
      <c r="C917" s="141" t="s">
        <v>632</v>
      </c>
      <c r="D917" s="141"/>
      <c r="E917" s="141"/>
      <c r="F917" s="141"/>
      <c r="G917" s="141"/>
      <c r="H917" s="191">
        <v>595.33000000000004</v>
      </c>
      <c r="I917" s="192"/>
      <c r="J917" s="191">
        <v>5424</v>
      </c>
      <c r="K917" s="193"/>
      <c r="L917" s="132"/>
      <c r="M917" s="132"/>
      <c r="N917" s="132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  <c r="AW917" s="20"/>
      <c r="AX917" s="20"/>
      <c r="AY917" s="20"/>
      <c r="AZ917" s="20"/>
      <c r="BA917" s="20"/>
      <c r="BB917" s="20"/>
      <c r="BC917" s="20"/>
      <c r="BD917" s="20"/>
      <c r="BE917" s="20"/>
      <c r="BF917" s="20"/>
      <c r="BG917" s="20"/>
      <c r="BH917" s="20"/>
      <c r="BI917" s="20"/>
      <c r="BJ917" s="20"/>
      <c r="BK917" s="20"/>
      <c r="BL917" s="20"/>
      <c r="BM917" s="20"/>
      <c r="BN917" s="20"/>
      <c r="BO917" s="20"/>
      <c r="BP917" s="20"/>
      <c r="BQ917" s="20"/>
      <c r="BR917" s="20"/>
      <c r="BS917" s="20"/>
      <c r="BT917" s="20"/>
      <c r="BU917" s="20"/>
      <c r="BV917" s="20"/>
      <c r="BW917" s="20"/>
      <c r="BX917" s="20"/>
      <c r="BY917" s="20"/>
      <c r="BZ917" s="20"/>
      <c r="CA917" s="20"/>
      <c r="CB917" s="20"/>
      <c r="CC917" s="20"/>
      <c r="CD917" s="20"/>
      <c r="CE917" s="20"/>
      <c r="CF917" s="20"/>
      <c r="CG917" s="20"/>
      <c r="CH917" s="20"/>
      <c r="CI917" s="20"/>
      <c r="CJ917" s="20"/>
      <c r="CK917" s="20"/>
      <c r="CL917" s="20"/>
      <c r="CM917" s="20"/>
      <c r="CN917" s="20"/>
      <c r="CO917" s="20"/>
      <c r="CP917" s="20"/>
      <c r="CQ917" s="20"/>
      <c r="CR917" s="20"/>
      <c r="CS917" s="20"/>
      <c r="CT917" s="20"/>
      <c r="CU917" s="20"/>
      <c r="CV917" s="20"/>
      <c r="CW917" s="20"/>
      <c r="CX917" s="20"/>
      <c r="CY917" s="20"/>
      <c r="CZ917" s="20"/>
      <c r="DA917" s="20"/>
      <c r="DB917" s="20"/>
      <c r="DC917" s="20"/>
      <c r="DD917" s="20"/>
      <c r="DE917" s="20"/>
      <c r="DF917" s="20"/>
      <c r="DG917" s="20"/>
      <c r="DH917" s="20"/>
      <c r="DI917" s="20"/>
      <c r="DJ917" s="20"/>
      <c r="DK917" s="20"/>
      <c r="DL917" s="20"/>
      <c r="DM917" s="20"/>
      <c r="DN917" s="20"/>
      <c r="DO917" s="20"/>
      <c r="DP917" s="20"/>
      <c r="DQ917" s="20"/>
      <c r="DR917" s="20"/>
      <c r="DS917" s="20"/>
      <c r="DT917" s="20"/>
      <c r="DU917" s="20"/>
      <c r="DV917" s="20"/>
      <c r="DW917" s="20"/>
      <c r="DX917" s="20"/>
      <c r="DY917" s="20"/>
      <c r="DZ917" s="20"/>
      <c r="EA917" s="20"/>
      <c r="EB917" s="20"/>
      <c r="EC917" s="20"/>
      <c r="ED917" s="20"/>
      <c r="EE917" s="20"/>
      <c r="EF917" s="20"/>
      <c r="EG917" s="20"/>
      <c r="EH917" s="20"/>
      <c r="EI917" s="20"/>
      <c r="EJ917" s="20"/>
      <c r="EK917" s="20"/>
      <c r="EL917" s="20"/>
      <c r="EM917" s="20"/>
      <c r="EN917" s="20"/>
      <c r="EO917" s="20"/>
      <c r="EP917" s="20"/>
      <c r="EQ917" s="20"/>
      <c r="ER917" s="20"/>
      <c r="ES917" s="20"/>
      <c r="ET917" s="20"/>
      <c r="EU917" s="20"/>
      <c r="EV917" s="20"/>
      <c r="EW917" s="20"/>
      <c r="EX917" s="20"/>
      <c r="EY917" s="20"/>
      <c r="EZ917" s="20"/>
      <c r="FA917" s="20"/>
      <c r="FB917" s="20"/>
      <c r="FC917" s="20"/>
      <c r="FD917" s="20"/>
      <c r="FE917" s="20"/>
      <c r="FF917" s="20"/>
      <c r="FG917" s="20"/>
      <c r="FH917" s="20"/>
      <c r="FI917" s="20"/>
      <c r="FJ917" s="20"/>
      <c r="FK917" s="20"/>
      <c r="FL917" s="20"/>
      <c r="FM917" s="20"/>
      <c r="FN917" s="20"/>
      <c r="FO917" s="20"/>
      <c r="FP917" s="20"/>
      <c r="FQ917" s="20"/>
      <c r="FR917" s="20"/>
      <c r="FS917" s="20"/>
      <c r="FT917" s="20"/>
      <c r="FU917" s="20"/>
      <c r="FV917" s="20"/>
      <c r="FW917" s="20"/>
      <c r="FX917" s="20"/>
      <c r="FY917" s="20"/>
      <c r="FZ917" s="20"/>
      <c r="GA917" s="20"/>
      <c r="GB917" s="20"/>
      <c r="GC917" s="20"/>
      <c r="GD917" s="20"/>
      <c r="GE917" s="20"/>
      <c r="GF917" s="20"/>
      <c r="GG917" s="20"/>
      <c r="GH917" s="20"/>
      <c r="GI917" s="20"/>
      <c r="GJ917" s="20"/>
      <c r="GK917" s="20"/>
      <c r="GL917" s="20"/>
      <c r="GM917" s="20"/>
      <c r="GN917" s="20"/>
      <c r="GO917" s="20"/>
      <c r="GP917" s="20"/>
      <c r="GQ917" s="20"/>
      <c r="GR917" s="20"/>
      <c r="GS917" s="20"/>
      <c r="GT917" s="20"/>
      <c r="GU917" s="20"/>
      <c r="GV917" s="20"/>
      <c r="GW917" s="20"/>
      <c r="GX917" s="20"/>
      <c r="GY917" s="20"/>
      <c r="GZ917" s="20"/>
      <c r="HA917" s="20"/>
      <c r="HB917" s="20"/>
      <c r="HC917" s="20"/>
      <c r="HD917" s="20"/>
      <c r="HE917" s="20"/>
      <c r="HF917" s="20"/>
      <c r="HG917" s="20"/>
      <c r="HH917" s="20"/>
      <c r="HI917" s="20"/>
      <c r="HJ917" s="20"/>
      <c r="HK917" s="20"/>
      <c r="HL917" s="20"/>
      <c r="HM917" s="20"/>
      <c r="HN917" s="20"/>
      <c r="HO917" s="20"/>
      <c r="HP917" s="20"/>
      <c r="HQ917" s="20"/>
      <c r="HR917" s="20"/>
      <c r="HS917" s="20"/>
      <c r="HT917" s="20"/>
      <c r="HU917" s="20"/>
      <c r="HV917" s="20"/>
      <c r="HW917" s="20"/>
      <c r="HX917" s="20"/>
      <c r="HY917" s="20"/>
      <c r="HZ917" s="20"/>
      <c r="IA917" s="20"/>
      <c r="IB917" s="20"/>
      <c r="IC917" s="20"/>
      <c r="ID917" s="20"/>
      <c r="IE917" s="20"/>
      <c r="IF917" s="20"/>
      <c r="IG917" s="20"/>
      <c r="IH917" s="20"/>
      <c r="II917" s="20"/>
      <c r="IJ917" s="20"/>
      <c r="IK917" s="20"/>
      <c r="IL917" s="20"/>
      <c r="IM917" s="20"/>
      <c r="IN917" s="20"/>
      <c r="IO917" s="20"/>
      <c r="IP917" s="20"/>
      <c r="IQ917" s="20"/>
      <c r="IR917" s="20"/>
      <c r="IS917" s="20"/>
      <c r="IT917" s="20"/>
      <c r="IU917" s="20"/>
    </row>
    <row r="918" spans="1:255" x14ac:dyDescent="0.2">
      <c r="A918" s="113"/>
      <c r="B918" s="112"/>
      <c r="C918" s="112" t="s">
        <v>622</v>
      </c>
      <c r="D918" s="112"/>
      <c r="E918" s="112"/>
      <c r="F918" s="112"/>
      <c r="G918" s="112"/>
      <c r="H918" s="185">
        <v>678.35</v>
      </c>
      <c r="I918" s="186"/>
      <c r="J918" s="185">
        <v>8118</v>
      </c>
      <c r="K918" s="187"/>
      <c r="O918" s="20"/>
      <c r="P918" s="20"/>
      <c r="Q918" s="20"/>
      <c r="R918" s="20">
        <v>678.35</v>
      </c>
      <c r="S918" s="20">
        <v>8118</v>
      </c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  <c r="AW918" s="20"/>
      <c r="AX918" s="20"/>
      <c r="AY918" s="20"/>
      <c r="AZ918" s="20"/>
      <c r="BA918" s="20"/>
      <c r="BB918" s="20"/>
      <c r="BC918" s="20"/>
      <c r="BD918" s="20"/>
      <c r="BE918" s="20"/>
      <c r="BF918" s="20"/>
      <c r="BG918" s="20"/>
      <c r="BH918" s="20"/>
      <c r="BI918" s="20"/>
      <c r="BJ918" s="20"/>
      <c r="BK918" s="20"/>
      <c r="BL918" s="20"/>
      <c r="BM918" s="20"/>
      <c r="BN918" s="20"/>
      <c r="BO918" s="20"/>
      <c r="BP918" s="20"/>
      <c r="BQ918" s="20"/>
      <c r="BR918" s="20"/>
      <c r="BS918" s="20"/>
      <c r="BT918" s="20"/>
      <c r="BU918" s="20"/>
      <c r="BV918" s="20"/>
      <c r="BW918" s="20"/>
      <c r="BX918" s="20"/>
      <c r="BY918" s="20"/>
      <c r="BZ918" s="20"/>
      <c r="CA918" s="20"/>
      <c r="CB918" s="20"/>
      <c r="CC918" s="20"/>
      <c r="CD918" s="20"/>
      <c r="CE918" s="20"/>
      <c r="CF918" s="20"/>
      <c r="CG918" s="20"/>
      <c r="CH918" s="20"/>
      <c r="CI918" s="20"/>
      <c r="CJ918" s="20"/>
      <c r="CK918" s="20"/>
      <c r="CL918" s="20"/>
      <c r="CM918" s="20"/>
      <c r="CN918" s="20"/>
      <c r="CO918" s="20"/>
      <c r="CP918" s="20"/>
      <c r="CQ918" s="20"/>
      <c r="CR918" s="20"/>
      <c r="CS918" s="20"/>
      <c r="CT918" s="20"/>
      <c r="CU918" s="20"/>
      <c r="CV918" s="20"/>
      <c r="CW918" s="20"/>
      <c r="CX918" s="20"/>
      <c r="CY918" s="20"/>
      <c r="CZ918" s="20"/>
      <c r="DA918" s="20"/>
      <c r="DB918" s="20"/>
      <c r="DC918" s="20"/>
      <c r="DD918" s="20"/>
      <c r="DE918" s="20"/>
      <c r="DF918" s="20"/>
      <c r="DG918" s="20"/>
      <c r="DH918" s="20"/>
      <c r="DI918" s="20"/>
      <c r="DJ918" s="20"/>
      <c r="DK918" s="20"/>
      <c r="DL918" s="20"/>
      <c r="DM918" s="20"/>
      <c r="DN918" s="20"/>
      <c r="DO918" s="20"/>
      <c r="DP918" s="20"/>
      <c r="DQ918" s="20"/>
      <c r="DR918" s="20"/>
      <c r="DS918" s="20"/>
      <c r="DT918" s="20"/>
      <c r="DU918" s="20"/>
      <c r="DV918" s="20"/>
      <c r="DW918" s="20"/>
      <c r="DX918" s="20"/>
      <c r="DY918" s="20"/>
      <c r="DZ918" s="20"/>
      <c r="EA918" s="20"/>
      <c r="EB918" s="20"/>
      <c r="EC918" s="20"/>
      <c r="ED918" s="20"/>
      <c r="EE918" s="20"/>
      <c r="EF918" s="20"/>
      <c r="EG918" s="20"/>
      <c r="EH918" s="20"/>
      <c r="EI918" s="20"/>
      <c r="EJ918" s="20"/>
      <c r="EK918" s="20"/>
      <c r="EL918" s="20"/>
      <c r="EM918" s="20"/>
      <c r="EN918" s="20"/>
      <c r="EO918" s="20"/>
      <c r="EP918" s="20"/>
      <c r="EQ918" s="20"/>
      <c r="ER918" s="20"/>
      <c r="ES918" s="20"/>
      <c r="ET918" s="20"/>
      <c r="EU918" s="20"/>
      <c r="EV918" s="20"/>
      <c r="EW918" s="20"/>
      <c r="EX918" s="20"/>
      <c r="EY918" s="20"/>
      <c r="EZ918" s="20"/>
      <c r="FA918" s="20"/>
      <c r="FB918" s="20"/>
      <c r="FC918" s="20"/>
      <c r="FD918" s="20"/>
      <c r="FE918" s="20"/>
      <c r="FF918" s="20"/>
      <c r="FG918" s="20"/>
      <c r="FH918" s="20"/>
      <c r="FI918" s="20"/>
      <c r="FJ918" s="20"/>
      <c r="FK918" s="20"/>
      <c r="FL918" s="20"/>
      <c r="FM918" s="20"/>
      <c r="FN918" s="20"/>
      <c r="FO918" s="20"/>
      <c r="FP918" s="20"/>
      <c r="FQ918" s="20"/>
      <c r="FR918" s="20"/>
      <c r="FS918" s="20"/>
      <c r="FT918" s="20"/>
      <c r="FU918" s="20"/>
      <c r="FV918" s="20"/>
      <c r="FW918" s="20"/>
      <c r="FX918" s="20"/>
      <c r="FY918" s="20"/>
      <c r="FZ918" s="20"/>
      <c r="GA918" s="20"/>
      <c r="GB918" s="20"/>
      <c r="GC918" s="20"/>
      <c r="GD918" s="20"/>
      <c r="GE918" s="20"/>
      <c r="GF918" s="20"/>
      <c r="GG918" s="20"/>
      <c r="GH918" s="20"/>
      <c r="GI918" s="20"/>
      <c r="GJ918" s="20"/>
      <c r="GK918" s="20"/>
      <c r="GL918" s="20"/>
      <c r="GM918" s="20"/>
      <c r="GN918" s="20"/>
      <c r="GO918" s="20"/>
      <c r="GP918" s="20"/>
      <c r="GQ918" s="20"/>
      <c r="GR918" s="20"/>
      <c r="GS918" s="20"/>
      <c r="GT918" s="20"/>
      <c r="GU918" s="20"/>
      <c r="GV918" s="20"/>
      <c r="GW918" s="20"/>
      <c r="GX918" s="20"/>
      <c r="GY918" s="20"/>
      <c r="GZ918" s="20"/>
      <c r="HA918" s="20">
        <v>678.35</v>
      </c>
      <c r="HB918" s="20"/>
      <c r="HC918" s="20"/>
      <c r="HD918" s="20"/>
      <c r="HE918" s="20"/>
      <c r="HF918" s="20"/>
      <c r="HG918" s="20"/>
      <c r="HH918" s="20"/>
      <c r="HI918" s="20"/>
      <c r="HJ918" s="20"/>
      <c r="HK918" s="20"/>
      <c r="HL918" s="20"/>
      <c r="HM918" s="20"/>
      <c r="HN918" s="20"/>
      <c r="HO918" s="20"/>
      <c r="HP918" s="20"/>
      <c r="HQ918" s="20"/>
      <c r="HR918" s="20"/>
      <c r="HS918" s="20"/>
      <c r="HT918" s="20"/>
      <c r="HU918" s="20"/>
      <c r="HV918" s="20"/>
      <c r="HW918" s="20"/>
      <c r="HX918" s="20"/>
      <c r="HY918" s="20"/>
      <c r="HZ918" s="20"/>
      <c r="IA918" s="20"/>
      <c r="IB918" s="20"/>
      <c r="IC918" s="20"/>
      <c r="ID918" s="20"/>
      <c r="IE918" s="20"/>
      <c r="IF918" s="20"/>
      <c r="IG918" s="20"/>
      <c r="IH918" s="20"/>
      <c r="II918" s="20"/>
      <c r="IJ918" s="20"/>
      <c r="IK918" s="20"/>
      <c r="IL918" s="20"/>
      <c r="IM918" s="20"/>
      <c r="IN918" s="20"/>
      <c r="IO918" s="20"/>
      <c r="IP918" s="20"/>
      <c r="IQ918" s="20"/>
      <c r="IR918" s="20"/>
      <c r="IS918" s="20"/>
      <c r="IT918" s="20"/>
      <c r="IU918" s="20"/>
    </row>
    <row r="919" spans="1:255" ht="13.5" thickBot="1" x14ac:dyDescent="0.25">
      <c r="A919" s="70"/>
      <c r="B919" s="69"/>
      <c r="C919" s="69"/>
      <c r="D919" s="69"/>
      <c r="E919" s="69"/>
      <c r="F919" s="69"/>
      <c r="G919" s="69"/>
      <c r="H919" s="188"/>
      <c r="I919" s="189"/>
      <c r="J919" s="188"/>
      <c r="K919" s="190"/>
    </row>
    <row r="920" spans="1:255" x14ac:dyDescent="0.2">
      <c r="A920" s="142"/>
      <c r="B920" s="142"/>
      <c r="C920" s="143" t="s">
        <v>647</v>
      </c>
      <c r="D920" s="143"/>
      <c r="E920" s="143"/>
      <c r="F920" s="143"/>
      <c r="G920" s="143"/>
      <c r="H920" s="143"/>
      <c r="I920" s="144">
        <v>111910.62999999999</v>
      </c>
      <c r="J920" s="143"/>
      <c r="K920" s="144">
        <v>939651</v>
      </c>
      <c r="P920" s="20">
        <v>111910.62999999999</v>
      </c>
      <c r="Q920" s="20">
        <v>939651</v>
      </c>
      <c r="R920" s="20"/>
      <c r="S920" s="20"/>
      <c r="T920" s="20"/>
      <c r="U920" s="20"/>
      <c r="V920" s="20"/>
      <c r="W920" s="20"/>
    </row>
    <row r="922" spans="1:255" x14ac:dyDescent="0.2">
      <c r="C922" s="146" t="s">
        <v>649</v>
      </c>
      <c r="D922" s="146"/>
      <c r="E922" s="146"/>
      <c r="F922" s="146"/>
      <c r="G922" s="146"/>
      <c r="H922" s="146"/>
      <c r="I922" s="146"/>
      <c r="J922" s="146"/>
      <c r="K922" s="146"/>
    </row>
    <row r="923" spans="1:255" x14ac:dyDescent="0.2">
      <c r="C923" s="11" t="s">
        <v>149</v>
      </c>
      <c r="D923" s="11"/>
      <c r="E923" s="11"/>
      <c r="F923" s="11"/>
      <c r="G923" s="11"/>
      <c r="H923" s="11"/>
      <c r="I923" s="147">
        <v>37418.699999999997</v>
      </c>
      <c r="J923" s="11"/>
      <c r="K923" s="147">
        <v>386209</v>
      </c>
    </row>
    <row r="924" spans="1:255" x14ac:dyDescent="0.2">
      <c r="C924" s="148" t="s">
        <v>649</v>
      </c>
      <c r="D924" s="146"/>
      <c r="E924" s="146"/>
      <c r="F924" s="146"/>
      <c r="G924" s="146"/>
      <c r="H924" s="146"/>
      <c r="I924" s="146"/>
      <c r="J924" s="146"/>
      <c r="K924" s="146"/>
    </row>
    <row r="925" spans="1:255" x14ac:dyDescent="0.2">
      <c r="C925" s="150" t="s">
        <v>650</v>
      </c>
      <c r="D925" s="149"/>
      <c r="E925" s="149"/>
      <c r="F925" s="149"/>
      <c r="G925" s="149"/>
      <c r="H925" s="149"/>
      <c r="I925" s="151">
        <v>1809.85</v>
      </c>
      <c r="J925" s="149"/>
      <c r="K925" s="151">
        <v>60431</v>
      </c>
    </row>
    <row r="926" spans="1:255" x14ac:dyDescent="0.2">
      <c r="C926" s="152" t="s">
        <v>651</v>
      </c>
      <c r="D926" s="146"/>
      <c r="E926" s="146"/>
      <c r="F926" s="146"/>
      <c r="G926" s="146"/>
      <c r="H926" s="146"/>
      <c r="I926" s="146"/>
      <c r="J926" s="146"/>
      <c r="K926" s="146"/>
    </row>
    <row r="927" spans="1:255" hidden="1" x14ac:dyDescent="0.2">
      <c r="C927" s="153" t="s">
        <v>652</v>
      </c>
      <c r="D927" s="149"/>
      <c r="E927" s="149"/>
      <c r="F927" s="149"/>
      <c r="G927" s="149"/>
      <c r="H927" s="149"/>
      <c r="I927" s="151">
        <v>0</v>
      </c>
      <c r="J927" s="149"/>
      <c r="K927" s="151">
        <v>0</v>
      </c>
    </row>
    <row r="928" spans="1:255" hidden="1" x14ac:dyDescent="0.2">
      <c r="C928" s="153" t="s">
        <v>653</v>
      </c>
      <c r="D928" s="149"/>
      <c r="E928" s="149"/>
      <c r="F928" s="149"/>
      <c r="G928" s="149"/>
      <c r="H928" s="149"/>
      <c r="I928" s="151">
        <v>0</v>
      </c>
      <c r="J928" s="149"/>
      <c r="K928" s="151">
        <v>0</v>
      </c>
    </row>
    <row r="929" spans="3:11" hidden="1" x14ac:dyDescent="0.2">
      <c r="C929" s="153" t="s">
        <v>654</v>
      </c>
      <c r="D929" s="149"/>
      <c r="E929" s="149"/>
      <c r="F929" s="149"/>
      <c r="G929" s="149"/>
      <c r="H929" s="149"/>
      <c r="I929" s="151">
        <v>0</v>
      </c>
      <c r="J929" s="149"/>
      <c r="K929" s="151">
        <v>0</v>
      </c>
    </row>
    <row r="930" spans="3:11" hidden="1" x14ac:dyDescent="0.2">
      <c r="C930" s="153" t="s">
        <v>655</v>
      </c>
      <c r="D930" s="149"/>
      <c r="E930" s="149"/>
      <c r="F930" s="149"/>
      <c r="G930" s="149"/>
      <c r="H930" s="149"/>
      <c r="I930" s="151">
        <v>0</v>
      </c>
      <c r="J930" s="149"/>
      <c r="K930" s="151">
        <v>0</v>
      </c>
    </row>
    <row r="931" spans="3:11" hidden="1" x14ac:dyDescent="0.2">
      <c r="C931" s="153" t="s">
        <v>656</v>
      </c>
      <c r="D931" s="149"/>
      <c r="E931" s="149"/>
      <c r="F931" s="149"/>
      <c r="G931" s="149"/>
      <c r="H931" s="149"/>
      <c r="I931" s="151">
        <v>0</v>
      </c>
      <c r="J931" s="149"/>
      <c r="K931" s="151">
        <v>0</v>
      </c>
    </row>
    <row r="932" spans="3:11" hidden="1" x14ac:dyDescent="0.2">
      <c r="C932" s="153" t="s">
        <v>657</v>
      </c>
      <c r="D932" s="149"/>
      <c r="E932" s="149"/>
      <c r="F932" s="149"/>
      <c r="G932" s="149"/>
      <c r="H932" s="149"/>
      <c r="I932" s="151">
        <v>0</v>
      </c>
      <c r="J932" s="149"/>
      <c r="K932" s="151">
        <v>0</v>
      </c>
    </row>
    <row r="933" spans="3:11" hidden="1" x14ac:dyDescent="0.2">
      <c r="C933" s="153" t="s">
        <v>658</v>
      </c>
      <c r="D933" s="149"/>
      <c r="E933" s="149"/>
      <c r="F933" s="149"/>
      <c r="G933" s="149"/>
      <c r="H933" s="149"/>
      <c r="I933" s="151">
        <v>0</v>
      </c>
      <c r="J933" s="149"/>
      <c r="K933" s="151">
        <v>0</v>
      </c>
    </row>
    <row r="934" spans="3:11" hidden="1" x14ac:dyDescent="0.2">
      <c r="C934" s="153" t="s">
        <v>659</v>
      </c>
      <c r="D934" s="149"/>
      <c r="E934" s="149"/>
      <c r="F934" s="149"/>
      <c r="G934" s="149"/>
      <c r="H934" s="149"/>
      <c r="I934" s="151">
        <v>0</v>
      </c>
      <c r="J934" s="149"/>
      <c r="K934" s="151">
        <v>0</v>
      </c>
    </row>
    <row r="935" spans="3:11" hidden="1" x14ac:dyDescent="0.2">
      <c r="C935" s="153" t="s">
        <v>660</v>
      </c>
      <c r="D935" s="149"/>
      <c r="E935" s="149"/>
      <c r="F935" s="149"/>
      <c r="G935" s="149"/>
      <c r="H935" s="149"/>
      <c r="I935" s="151">
        <v>0</v>
      </c>
      <c r="J935" s="149"/>
      <c r="K935" s="151">
        <v>0</v>
      </c>
    </row>
    <row r="936" spans="3:11" hidden="1" x14ac:dyDescent="0.2">
      <c r="C936" s="153" t="s">
        <v>661</v>
      </c>
      <c r="D936" s="149"/>
      <c r="E936" s="149"/>
      <c r="F936" s="149"/>
      <c r="G936" s="149"/>
      <c r="H936" s="149"/>
      <c r="I936" s="151">
        <v>0</v>
      </c>
      <c r="J936" s="149"/>
      <c r="K936" s="151">
        <v>0</v>
      </c>
    </row>
    <row r="937" spans="3:11" hidden="1" x14ac:dyDescent="0.2">
      <c r="C937" s="153" t="s">
        <v>662</v>
      </c>
      <c r="D937" s="149"/>
      <c r="E937" s="149"/>
      <c r="F937" s="149"/>
      <c r="G937" s="149"/>
      <c r="H937" s="149"/>
      <c r="I937" s="151">
        <v>0</v>
      </c>
      <c r="J937" s="149"/>
      <c r="K937" s="151">
        <v>0</v>
      </c>
    </row>
    <row r="938" spans="3:11" hidden="1" x14ac:dyDescent="0.2">
      <c r="C938" s="153" t="s">
        <v>663</v>
      </c>
      <c r="D938" s="149"/>
      <c r="E938" s="149"/>
      <c r="F938" s="149"/>
      <c r="G938" s="149"/>
      <c r="H938" s="149"/>
      <c r="I938" s="151">
        <v>0</v>
      </c>
      <c r="J938" s="149"/>
      <c r="K938" s="151">
        <v>0</v>
      </c>
    </row>
    <row r="939" spans="3:11" hidden="1" x14ac:dyDescent="0.2">
      <c r="C939" s="153" t="s">
        <v>664</v>
      </c>
      <c r="D939" s="149"/>
      <c r="E939" s="149"/>
      <c r="F939" s="149"/>
      <c r="G939" s="149"/>
      <c r="H939" s="149"/>
      <c r="I939" s="151">
        <v>0</v>
      </c>
      <c r="J939" s="149"/>
      <c r="K939" s="151">
        <v>0</v>
      </c>
    </row>
    <row r="940" spans="3:11" hidden="1" x14ac:dyDescent="0.2">
      <c r="C940" s="153" t="s">
        <v>665</v>
      </c>
      <c r="D940" s="149"/>
      <c r="E940" s="149"/>
      <c r="F940" s="149"/>
      <c r="G940" s="149"/>
      <c r="H940" s="149"/>
      <c r="I940" s="151">
        <v>0</v>
      </c>
      <c r="J940" s="149"/>
      <c r="K940" s="151">
        <v>0</v>
      </c>
    </row>
    <row r="941" spans="3:11" hidden="1" x14ac:dyDescent="0.2">
      <c r="C941" s="153" t="s">
        <v>666</v>
      </c>
      <c r="D941" s="149"/>
      <c r="E941" s="149"/>
      <c r="F941" s="149"/>
      <c r="G941" s="149"/>
      <c r="H941" s="149"/>
      <c r="I941" s="151">
        <v>0</v>
      </c>
      <c r="J941" s="149"/>
      <c r="K941" s="151">
        <v>0</v>
      </c>
    </row>
    <row r="942" spans="3:11" x14ac:dyDescent="0.2">
      <c r="C942" s="153" t="s">
        <v>667</v>
      </c>
      <c r="D942" s="149"/>
      <c r="E942" s="149"/>
      <c r="F942" s="149"/>
      <c r="G942" s="149"/>
      <c r="H942" s="149"/>
      <c r="I942" s="151">
        <v>1809.85</v>
      </c>
      <c r="J942" s="149"/>
      <c r="K942" s="151">
        <v>60431</v>
      </c>
    </row>
    <row r="943" spans="3:11" x14ac:dyDescent="0.2">
      <c r="C943" s="155" t="s">
        <v>668</v>
      </c>
      <c r="D943" s="154"/>
      <c r="E943" s="154"/>
      <c r="F943" s="154"/>
      <c r="G943" s="154"/>
      <c r="H943" s="154"/>
      <c r="I943" s="156">
        <v>332.94000000000005</v>
      </c>
      <c r="J943" s="154"/>
      <c r="K943" s="156">
        <v>4415</v>
      </c>
    </row>
    <row r="944" spans="3:11" hidden="1" x14ac:dyDescent="0.2">
      <c r="C944" s="152" t="s">
        <v>649</v>
      </c>
      <c r="D944" s="146"/>
      <c r="E944" s="146"/>
      <c r="F944" s="146"/>
      <c r="G944" s="146"/>
      <c r="H944" s="146"/>
      <c r="I944" s="146"/>
      <c r="J944" s="146"/>
      <c r="K944" s="146"/>
    </row>
    <row r="945" spans="1:11" hidden="1" x14ac:dyDescent="0.2">
      <c r="C945" s="157" t="s">
        <v>669</v>
      </c>
      <c r="D945" s="154"/>
      <c r="E945" s="154"/>
      <c r="F945" s="154"/>
      <c r="G945" s="154"/>
      <c r="H945" s="154"/>
      <c r="I945" s="156">
        <v>30.129999999999995</v>
      </c>
      <c r="J945" s="154"/>
      <c r="K945" s="156">
        <v>1006</v>
      </c>
    </row>
    <row r="946" spans="1:11" hidden="1" x14ac:dyDescent="0.2">
      <c r="C946" s="158" t="s">
        <v>670</v>
      </c>
      <c r="D946" s="132"/>
      <c r="E946" s="132"/>
      <c r="F946" s="132"/>
      <c r="G946" s="132"/>
      <c r="H946" s="132"/>
      <c r="I946" s="159">
        <v>35275.909999999996</v>
      </c>
      <c r="J946" s="132"/>
      <c r="K946" s="159">
        <v>321363</v>
      </c>
    </row>
    <row r="947" spans="1:11" hidden="1" x14ac:dyDescent="0.2">
      <c r="C947" s="160" t="s">
        <v>649</v>
      </c>
      <c r="D947" s="132"/>
      <c r="E947" s="132"/>
      <c r="F947" s="132"/>
      <c r="G947" s="132"/>
      <c r="H947" s="132"/>
      <c r="I947" s="159"/>
      <c r="J947" s="132"/>
      <c r="K947" s="159"/>
    </row>
    <row r="948" spans="1:11" hidden="1" x14ac:dyDescent="0.2">
      <c r="C948" s="161" t="s">
        <v>671</v>
      </c>
      <c r="D948" s="132"/>
      <c r="E948" s="132"/>
      <c r="F948" s="132"/>
      <c r="G948" s="132"/>
      <c r="H948" s="132"/>
      <c r="I948" s="159">
        <v>35275.909999999996</v>
      </c>
      <c r="J948" s="132"/>
      <c r="K948" s="159">
        <v>321363</v>
      </c>
    </row>
    <row r="949" spans="1:11" hidden="1" x14ac:dyDescent="0.2">
      <c r="C949" s="162" t="s">
        <v>672</v>
      </c>
      <c r="D949" s="132"/>
      <c r="E949" s="132"/>
      <c r="F949" s="132"/>
      <c r="G949" s="132"/>
      <c r="H949" s="132"/>
      <c r="I949" s="159">
        <v>0</v>
      </c>
      <c r="J949" s="132"/>
      <c r="K949" s="159">
        <v>0</v>
      </c>
    </row>
    <row r="950" spans="1:11" hidden="1" x14ac:dyDescent="0.2">
      <c r="C950" s="162" t="s">
        <v>673</v>
      </c>
      <c r="D950" s="132"/>
      <c r="E950" s="132"/>
      <c r="F950" s="132"/>
      <c r="G950" s="132"/>
      <c r="H950" s="132"/>
      <c r="I950" s="159">
        <v>35275.909999999996</v>
      </c>
      <c r="J950" s="132"/>
      <c r="K950" s="159">
        <v>321363</v>
      </c>
    </row>
    <row r="951" spans="1:11" hidden="1" x14ac:dyDescent="0.2">
      <c r="C951" s="161" t="s">
        <v>674</v>
      </c>
      <c r="D951" s="132"/>
      <c r="E951" s="132"/>
      <c r="F951" s="132"/>
      <c r="G951" s="132"/>
      <c r="H951" s="132"/>
      <c r="I951" s="159">
        <v>0</v>
      </c>
      <c r="J951" s="132"/>
      <c r="K951" s="159">
        <v>0</v>
      </c>
    </row>
    <row r="952" spans="1:11" hidden="1" x14ac:dyDescent="0.2">
      <c r="C952" s="163" t="s">
        <v>675</v>
      </c>
      <c r="D952" s="145"/>
      <c r="E952" s="145"/>
      <c r="F952" s="145"/>
      <c r="G952" s="145"/>
      <c r="H952" s="145"/>
      <c r="I952" s="164">
        <v>0</v>
      </c>
      <c r="J952" s="145"/>
      <c r="K952" s="164">
        <v>0</v>
      </c>
    </row>
    <row r="954" spans="1:11" hidden="1" x14ac:dyDescent="0.2">
      <c r="C954" s="149" t="s">
        <v>676</v>
      </c>
      <c r="D954" s="149"/>
      <c r="E954" s="149"/>
      <c r="F954" s="149"/>
      <c r="G954" s="149"/>
      <c r="H954" s="149"/>
      <c r="I954" s="151">
        <v>1839.98</v>
      </c>
      <c r="J954" s="149"/>
      <c r="K954" s="151">
        <v>61437</v>
      </c>
    </row>
    <row r="956" spans="1:11" x14ac:dyDescent="0.2">
      <c r="A956" s="165"/>
      <c r="B956" s="165"/>
      <c r="C956" s="165" t="s">
        <v>677</v>
      </c>
      <c r="D956" s="165"/>
      <c r="E956" s="165"/>
      <c r="F956" s="165"/>
      <c r="G956" s="165"/>
      <c r="H956" s="165"/>
      <c r="I956" s="166">
        <v>2226.3800000000006</v>
      </c>
      <c r="J956" s="165"/>
      <c r="K956" s="166">
        <v>74339</v>
      </c>
    </row>
    <row r="957" spans="1:11" x14ac:dyDescent="0.2">
      <c r="A957" s="165"/>
      <c r="B957" s="165"/>
      <c r="C957" s="165" t="s">
        <v>678</v>
      </c>
      <c r="D957" s="165"/>
      <c r="E957" s="165"/>
      <c r="F957" s="165"/>
      <c r="G957" s="165"/>
      <c r="H957" s="165"/>
      <c r="I957" s="166">
        <v>1324.7800000000002</v>
      </c>
      <c r="J957" s="165"/>
      <c r="K957" s="166">
        <v>44236</v>
      </c>
    </row>
    <row r="959" spans="1:11" hidden="1" x14ac:dyDescent="0.2">
      <c r="C959" s="102" t="s">
        <v>679</v>
      </c>
      <c r="D959" s="102"/>
      <c r="E959" s="102"/>
      <c r="F959" s="102"/>
      <c r="G959" s="102"/>
      <c r="H959" s="102"/>
      <c r="I959" s="167">
        <v>70940.77</v>
      </c>
      <c r="J959" s="102"/>
      <c r="K959" s="167">
        <v>434867</v>
      </c>
    </row>
    <row r="960" spans="1:11" hidden="1" x14ac:dyDescent="0.2">
      <c r="C960" s="168" t="s">
        <v>649</v>
      </c>
      <c r="D960" s="169"/>
      <c r="E960" s="169"/>
      <c r="F960" s="169"/>
      <c r="G960" s="169"/>
      <c r="H960" s="169"/>
      <c r="I960" s="169"/>
      <c r="J960" s="169"/>
      <c r="K960" s="169"/>
    </row>
    <row r="961" spans="3:11" hidden="1" x14ac:dyDescent="0.2">
      <c r="C961" s="170" t="s">
        <v>680</v>
      </c>
      <c r="D961" s="102"/>
      <c r="E961" s="102"/>
      <c r="F961" s="102"/>
      <c r="G961" s="102"/>
      <c r="H961" s="102"/>
      <c r="I961" s="167">
        <v>70940.77</v>
      </c>
      <c r="J961" s="102"/>
      <c r="K961" s="167">
        <v>434867</v>
      </c>
    </row>
    <row r="962" spans="3:11" hidden="1" x14ac:dyDescent="0.2">
      <c r="C962" s="171" t="s">
        <v>681</v>
      </c>
      <c r="D962" s="102"/>
      <c r="E962" s="102"/>
      <c r="F962" s="102"/>
      <c r="G962" s="102"/>
      <c r="H962" s="102"/>
      <c r="I962" s="167">
        <v>0</v>
      </c>
      <c r="J962" s="102"/>
      <c r="K962" s="167">
        <v>0</v>
      </c>
    </row>
    <row r="963" spans="3:11" hidden="1" x14ac:dyDescent="0.2">
      <c r="C963" s="171" t="s">
        <v>682</v>
      </c>
      <c r="D963" s="102"/>
      <c r="E963" s="102"/>
      <c r="F963" s="102"/>
      <c r="G963" s="102"/>
      <c r="H963" s="102"/>
      <c r="I963" s="167">
        <v>70940.77</v>
      </c>
      <c r="J963" s="102"/>
      <c r="K963" s="167">
        <v>434867</v>
      </c>
    </row>
    <row r="964" spans="3:11" hidden="1" x14ac:dyDescent="0.2">
      <c r="C964" s="170" t="s">
        <v>683</v>
      </c>
      <c r="D964" s="102"/>
      <c r="E964" s="102"/>
      <c r="F964" s="102"/>
      <c r="G964" s="102"/>
      <c r="H964" s="102"/>
      <c r="I964" s="167">
        <v>0</v>
      </c>
      <c r="J964" s="102"/>
      <c r="K964" s="167">
        <v>0</v>
      </c>
    </row>
    <row r="966" spans="3:11" hidden="1" x14ac:dyDescent="0.2">
      <c r="C966" s="11" t="s">
        <v>684</v>
      </c>
      <c r="D966" s="11"/>
      <c r="E966" s="11"/>
      <c r="F966" s="11"/>
      <c r="G966" s="11"/>
      <c r="H966" s="11"/>
      <c r="I966" s="147">
        <v>111910.62999999999</v>
      </c>
      <c r="J966" s="11"/>
      <c r="K966" s="147">
        <v>939651</v>
      </c>
    </row>
    <row r="967" spans="3:11" hidden="1" x14ac:dyDescent="0.2">
      <c r="C967" s="148" t="s">
        <v>685</v>
      </c>
      <c r="D967" s="146"/>
      <c r="E967" s="146"/>
      <c r="F967" s="146"/>
      <c r="G967" s="146"/>
      <c r="H967" s="146"/>
      <c r="I967" s="146"/>
      <c r="J967" s="146"/>
      <c r="K967" s="146"/>
    </row>
    <row r="968" spans="3:11" hidden="1" x14ac:dyDescent="0.2">
      <c r="C968" s="172" t="s">
        <v>686</v>
      </c>
      <c r="D968" s="11"/>
      <c r="E968" s="11"/>
      <c r="F968" s="11"/>
      <c r="G968" s="11"/>
      <c r="H968" s="11"/>
      <c r="I968" s="147">
        <v>40969.859999999993</v>
      </c>
      <c r="J968" s="11"/>
      <c r="K968" s="147">
        <v>504784</v>
      </c>
    </row>
    <row r="969" spans="3:11" hidden="1" x14ac:dyDescent="0.2">
      <c r="C969" s="172" t="s">
        <v>687</v>
      </c>
      <c r="D969" s="11"/>
      <c r="E969" s="11"/>
      <c r="F969" s="11"/>
      <c r="G969" s="11"/>
      <c r="H969" s="11"/>
      <c r="I969" s="147">
        <v>0</v>
      </c>
      <c r="J969" s="11"/>
      <c r="K969" s="147">
        <v>0</v>
      </c>
    </row>
    <row r="970" spans="3:11" hidden="1" x14ac:dyDescent="0.2">
      <c r="C970" s="170" t="s">
        <v>688</v>
      </c>
      <c r="D970" s="102"/>
      <c r="E970" s="102"/>
      <c r="F970" s="102"/>
      <c r="G970" s="102"/>
      <c r="H970" s="102"/>
      <c r="I970" s="167">
        <v>70940.77</v>
      </c>
      <c r="J970" s="102"/>
      <c r="K970" s="167">
        <v>434867</v>
      </c>
    </row>
    <row r="971" spans="3:11" hidden="1" x14ac:dyDescent="0.2">
      <c r="C971" s="172" t="s">
        <v>182</v>
      </c>
      <c r="D971" s="11"/>
      <c r="E971" s="11"/>
      <c r="F971" s="11"/>
      <c r="G971" s="11"/>
      <c r="H971" s="11"/>
      <c r="I971" s="147">
        <v>0</v>
      </c>
      <c r="J971" s="11"/>
      <c r="K971" s="147">
        <v>0</v>
      </c>
    </row>
    <row r="972" spans="3:11" hidden="1" x14ac:dyDescent="0.2"/>
    <row r="973" spans="3:11" hidden="1" x14ac:dyDescent="0.2">
      <c r="C973" s="11" t="s">
        <v>689</v>
      </c>
      <c r="D973" s="11"/>
      <c r="E973" s="11"/>
      <c r="F973" s="11"/>
      <c r="G973" s="11"/>
      <c r="H973" s="11"/>
      <c r="I973" s="147">
        <v>40969.859999999993</v>
      </c>
      <c r="J973" s="11"/>
      <c r="K973" s="147">
        <v>504784</v>
      </c>
    </row>
    <row r="975" spans="3:11" hidden="1" x14ac:dyDescent="0.2">
      <c r="C975" s="22" t="s">
        <v>200</v>
      </c>
      <c r="D975" s="22"/>
      <c r="E975" s="22"/>
      <c r="F975" s="22"/>
      <c r="G975" s="22"/>
      <c r="H975" s="22"/>
      <c r="I975" s="173">
        <v>111910.63</v>
      </c>
      <c r="J975" s="22"/>
      <c r="K975" s="173">
        <v>939651</v>
      </c>
    </row>
    <row r="977" spans="1:23" hidden="1" x14ac:dyDescent="0.2">
      <c r="C977" s="146" t="s">
        <v>690</v>
      </c>
      <c r="D977" s="146"/>
      <c r="E977" s="146"/>
      <c r="F977" s="146"/>
      <c r="G977" s="146"/>
      <c r="H977" s="146"/>
      <c r="I977" s="146"/>
      <c r="J977" s="146"/>
      <c r="K977" s="146"/>
    </row>
    <row r="978" spans="1:23" hidden="1" x14ac:dyDescent="0.2">
      <c r="C978" s="174" t="s">
        <v>691</v>
      </c>
      <c r="D978" s="11"/>
      <c r="E978" s="11"/>
      <c r="F978" s="11"/>
      <c r="G978" s="11"/>
      <c r="H978" s="11"/>
      <c r="I978" s="147">
        <v>106216.68000000001</v>
      </c>
      <c r="J978" s="11"/>
      <c r="K978" s="147">
        <v>756230</v>
      </c>
    </row>
    <row r="979" spans="1:23" hidden="1" x14ac:dyDescent="0.2">
      <c r="C979" s="148" t="s">
        <v>649</v>
      </c>
      <c r="D979" s="146"/>
      <c r="E979" s="146"/>
      <c r="F979" s="146"/>
      <c r="G979" s="146"/>
      <c r="H979" s="146"/>
      <c r="I979" s="146"/>
      <c r="J979" s="146"/>
      <c r="K979" s="146"/>
    </row>
    <row r="980" spans="1:23" hidden="1" x14ac:dyDescent="0.2">
      <c r="C980" s="172" t="s">
        <v>692</v>
      </c>
      <c r="D980" s="11"/>
      <c r="E980" s="11"/>
      <c r="F980" s="11"/>
      <c r="G980" s="11"/>
      <c r="H980" s="11"/>
      <c r="I980" s="147">
        <v>0</v>
      </c>
      <c r="J980" s="11"/>
      <c r="K980" s="147">
        <v>0</v>
      </c>
    </row>
    <row r="981" spans="1:23" hidden="1" x14ac:dyDescent="0.2">
      <c r="C981" s="172" t="s">
        <v>693</v>
      </c>
      <c r="D981" s="11"/>
      <c r="E981" s="11"/>
      <c r="F981" s="11"/>
      <c r="G981" s="11"/>
      <c r="H981" s="11"/>
      <c r="I981" s="147">
        <v>106216.68000000001</v>
      </c>
      <c r="J981" s="11"/>
      <c r="K981" s="147">
        <v>756230</v>
      </c>
    </row>
    <row r="982" spans="1:23" hidden="1" x14ac:dyDescent="0.2">
      <c r="C982" s="158" t="s">
        <v>694</v>
      </c>
      <c r="D982" s="132"/>
      <c r="E982" s="132"/>
      <c r="F982" s="132"/>
      <c r="G982" s="132"/>
      <c r="H982" s="132"/>
      <c r="I982" s="159">
        <v>33492.969999999994</v>
      </c>
      <c r="J982" s="132"/>
      <c r="K982" s="159">
        <v>305121</v>
      </c>
    </row>
    <row r="983" spans="1:23" hidden="1" x14ac:dyDescent="0.2">
      <c r="C983" s="170" t="s">
        <v>695</v>
      </c>
      <c r="D983" s="102"/>
      <c r="E983" s="102"/>
      <c r="F983" s="102"/>
      <c r="G983" s="102"/>
      <c r="H983" s="102"/>
      <c r="I983" s="167">
        <v>70940.77</v>
      </c>
      <c r="J983" s="102"/>
      <c r="K983" s="167">
        <v>434867</v>
      </c>
    </row>
    <row r="984" spans="1:23" hidden="1" x14ac:dyDescent="0.2">
      <c r="C984" s="174" t="s">
        <v>696</v>
      </c>
      <c r="D984" s="11"/>
      <c r="E984" s="11"/>
      <c r="F984" s="11"/>
      <c r="G984" s="11"/>
      <c r="H984" s="147">
        <v>202.828878</v>
      </c>
      <c r="I984" s="11"/>
      <c r="J984" s="11"/>
      <c r="K984" s="11"/>
    </row>
    <row r="985" spans="1:23" hidden="1" x14ac:dyDescent="0.2">
      <c r="C985" s="174" t="s">
        <v>191</v>
      </c>
      <c r="D985" s="11"/>
      <c r="E985" s="11"/>
      <c r="F985" s="11"/>
      <c r="G985" s="11"/>
      <c r="H985" s="147">
        <v>2.4368105999999998</v>
      </c>
      <c r="I985" s="11"/>
      <c r="J985" s="11"/>
      <c r="K985" s="11"/>
    </row>
    <row r="986" spans="1:23" ht="13.5" thickBot="1" x14ac:dyDescent="0.25"/>
    <row r="987" spans="1:23" x14ac:dyDescent="0.2">
      <c r="A987" s="142"/>
      <c r="B987" s="142"/>
      <c r="C987" s="143" t="s">
        <v>762</v>
      </c>
      <c r="D987" s="143"/>
      <c r="E987" s="143"/>
      <c r="F987" s="143"/>
      <c r="G987" s="143"/>
      <c r="H987" s="143"/>
      <c r="I987" s="144">
        <v>1006085.6300000005</v>
      </c>
      <c r="J987" s="143"/>
      <c r="K987" s="144">
        <v>9065339</v>
      </c>
      <c r="P987" s="20">
        <v>1006085.6300000005</v>
      </c>
      <c r="Q987" s="20">
        <v>9065339</v>
      </c>
      <c r="R987" s="20"/>
      <c r="S987" s="20"/>
      <c r="T987" s="20"/>
      <c r="U987" s="20"/>
      <c r="V987" s="20"/>
      <c r="W987" s="20"/>
    </row>
    <row r="989" spans="1:23" x14ac:dyDescent="0.2">
      <c r="C989" s="146" t="s">
        <v>649</v>
      </c>
      <c r="D989" s="146"/>
      <c r="E989" s="146"/>
      <c r="F989" s="146"/>
      <c r="G989" s="146"/>
      <c r="H989" s="146"/>
      <c r="I989" s="146"/>
      <c r="J989" s="146"/>
      <c r="K989" s="146"/>
    </row>
    <row r="990" spans="1:23" x14ac:dyDescent="0.2">
      <c r="C990" s="11" t="s">
        <v>149</v>
      </c>
      <c r="D990" s="11"/>
      <c r="E990" s="11"/>
      <c r="F990" s="11"/>
      <c r="G990" s="11"/>
      <c r="H990" s="11"/>
      <c r="I990" s="147">
        <v>472203.41</v>
      </c>
      <c r="J990" s="11"/>
      <c r="K990" s="147">
        <v>4789966</v>
      </c>
    </row>
    <row r="991" spans="1:23" x14ac:dyDescent="0.2">
      <c r="C991" s="148" t="s">
        <v>649</v>
      </c>
      <c r="D991" s="146"/>
      <c r="E991" s="146"/>
      <c r="F991" s="146"/>
      <c r="G991" s="146"/>
      <c r="H991" s="146"/>
      <c r="I991" s="146"/>
      <c r="J991" s="146"/>
      <c r="K991" s="146"/>
    </row>
    <row r="992" spans="1:23" x14ac:dyDescent="0.2">
      <c r="C992" s="150" t="s">
        <v>650</v>
      </c>
      <c r="D992" s="149"/>
      <c r="E992" s="149"/>
      <c r="F992" s="149"/>
      <c r="G992" s="149"/>
      <c r="H992" s="149"/>
      <c r="I992" s="151">
        <v>19230.87</v>
      </c>
      <c r="J992" s="149"/>
      <c r="K992" s="151">
        <v>642118</v>
      </c>
    </row>
    <row r="993" spans="3:11" x14ac:dyDescent="0.2">
      <c r="C993" s="152" t="s">
        <v>651</v>
      </c>
      <c r="D993" s="146"/>
      <c r="E993" s="146"/>
      <c r="F993" s="146"/>
      <c r="G993" s="146"/>
      <c r="H993" s="146"/>
      <c r="I993" s="146"/>
      <c r="J993" s="146"/>
      <c r="K993" s="146"/>
    </row>
    <row r="994" spans="3:11" hidden="1" x14ac:dyDescent="0.2">
      <c r="C994" s="153" t="s">
        <v>652</v>
      </c>
      <c r="D994" s="149"/>
      <c r="E994" s="149"/>
      <c r="F994" s="149"/>
      <c r="G994" s="149"/>
      <c r="H994" s="149"/>
      <c r="I994" s="151">
        <v>0</v>
      </c>
      <c r="J994" s="149"/>
      <c r="K994" s="151">
        <v>0</v>
      </c>
    </row>
    <row r="995" spans="3:11" hidden="1" x14ac:dyDescent="0.2">
      <c r="C995" s="153" t="s">
        <v>653</v>
      </c>
      <c r="D995" s="149"/>
      <c r="E995" s="149"/>
      <c r="F995" s="149"/>
      <c r="G995" s="149"/>
      <c r="H995" s="149"/>
      <c r="I995" s="151">
        <v>0</v>
      </c>
      <c r="J995" s="149"/>
      <c r="K995" s="151">
        <v>0</v>
      </c>
    </row>
    <row r="996" spans="3:11" hidden="1" x14ac:dyDescent="0.2">
      <c r="C996" s="153" t="s">
        <v>654</v>
      </c>
      <c r="D996" s="149"/>
      <c r="E996" s="149"/>
      <c r="F996" s="149"/>
      <c r="G996" s="149"/>
      <c r="H996" s="149"/>
      <c r="I996" s="151">
        <v>0</v>
      </c>
      <c r="J996" s="149"/>
      <c r="K996" s="151">
        <v>0</v>
      </c>
    </row>
    <row r="997" spans="3:11" hidden="1" x14ac:dyDescent="0.2">
      <c r="C997" s="153" t="s">
        <v>655</v>
      </c>
      <c r="D997" s="149"/>
      <c r="E997" s="149"/>
      <c r="F997" s="149"/>
      <c r="G997" s="149"/>
      <c r="H997" s="149"/>
      <c r="I997" s="151">
        <v>0</v>
      </c>
      <c r="J997" s="149"/>
      <c r="K997" s="151">
        <v>0</v>
      </c>
    </row>
    <row r="998" spans="3:11" hidden="1" x14ac:dyDescent="0.2">
      <c r="C998" s="153" t="s">
        <v>656</v>
      </c>
      <c r="D998" s="149"/>
      <c r="E998" s="149"/>
      <c r="F998" s="149"/>
      <c r="G998" s="149"/>
      <c r="H998" s="149"/>
      <c r="I998" s="151">
        <v>0</v>
      </c>
      <c r="J998" s="149"/>
      <c r="K998" s="151">
        <v>0</v>
      </c>
    </row>
    <row r="999" spans="3:11" hidden="1" x14ac:dyDescent="0.2">
      <c r="C999" s="153" t="s">
        <v>657</v>
      </c>
      <c r="D999" s="149"/>
      <c r="E999" s="149"/>
      <c r="F999" s="149"/>
      <c r="G999" s="149"/>
      <c r="H999" s="149"/>
      <c r="I999" s="151">
        <v>0</v>
      </c>
      <c r="J999" s="149"/>
      <c r="K999" s="151">
        <v>0</v>
      </c>
    </row>
    <row r="1000" spans="3:11" hidden="1" x14ac:dyDescent="0.2">
      <c r="C1000" s="153" t="s">
        <v>658</v>
      </c>
      <c r="D1000" s="149"/>
      <c r="E1000" s="149"/>
      <c r="F1000" s="149"/>
      <c r="G1000" s="149"/>
      <c r="H1000" s="149"/>
      <c r="I1000" s="151">
        <v>0</v>
      </c>
      <c r="J1000" s="149"/>
      <c r="K1000" s="151">
        <v>0</v>
      </c>
    </row>
    <row r="1001" spans="3:11" hidden="1" x14ac:dyDescent="0.2">
      <c r="C1001" s="153" t="s">
        <v>659</v>
      </c>
      <c r="D1001" s="149"/>
      <c r="E1001" s="149"/>
      <c r="F1001" s="149"/>
      <c r="G1001" s="149"/>
      <c r="H1001" s="149"/>
      <c r="I1001" s="151">
        <v>0</v>
      </c>
      <c r="J1001" s="149"/>
      <c r="K1001" s="151">
        <v>0</v>
      </c>
    </row>
    <row r="1002" spans="3:11" hidden="1" x14ac:dyDescent="0.2">
      <c r="C1002" s="153" t="s">
        <v>660</v>
      </c>
      <c r="D1002" s="149"/>
      <c r="E1002" s="149"/>
      <c r="F1002" s="149"/>
      <c r="G1002" s="149"/>
      <c r="H1002" s="149"/>
      <c r="I1002" s="151">
        <v>0</v>
      </c>
      <c r="J1002" s="149"/>
      <c r="K1002" s="151">
        <v>0</v>
      </c>
    </row>
    <row r="1003" spans="3:11" hidden="1" x14ac:dyDescent="0.2">
      <c r="C1003" s="153" t="s">
        <v>661</v>
      </c>
      <c r="D1003" s="149"/>
      <c r="E1003" s="149"/>
      <c r="F1003" s="149"/>
      <c r="G1003" s="149"/>
      <c r="H1003" s="149"/>
      <c r="I1003" s="151">
        <v>0</v>
      </c>
      <c r="J1003" s="149"/>
      <c r="K1003" s="151">
        <v>0</v>
      </c>
    </row>
    <row r="1004" spans="3:11" hidden="1" x14ac:dyDescent="0.2">
      <c r="C1004" s="153" t="s">
        <v>662</v>
      </c>
      <c r="D1004" s="149"/>
      <c r="E1004" s="149"/>
      <c r="F1004" s="149"/>
      <c r="G1004" s="149"/>
      <c r="H1004" s="149"/>
      <c r="I1004" s="151">
        <v>0</v>
      </c>
      <c r="J1004" s="149"/>
      <c r="K1004" s="151">
        <v>0</v>
      </c>
    </row>
    <row r="1005" spans="3:11" hidden="1" x14ac:dyDescent="0.2">
      <c r="C1005" s="153" t="s">
        <v>663</v>
      </c>
      <c r="D1005" s="149"/>
      <c r="E1005" s="149"/>
      <c r="F1005" s="149"/>
      <c r="G1005" s="149"/>
      <c r="H1005" s="149"/>
      <c r="I1005" s="151">
        <v>0</v>
      </c>
      <c r="J1005" s="149"/>
      <c r="K1005" s="151">
        <v>0</v>
      </c>
    </row>
    <row r="1006" spans="3:11" hidden="1" x14ac:dyDescent="0.2">
      <c r="C1006" s="153" t="s">
        <v>664</v>
      </c>
      <c r="D1006" s="149"/>
      <c r="E1006" s="149"/>
      <c r="F1006" s="149"/>
      <c r="G1006" s="149"/>
      <c r="H1006" s="149"/>
      <c r="I1006" s="151">
        <v>0</v>
      </c>
      <c r="J1006" s="149"/>
      <c r="K1006" s="151">
        <v>0</v>
      </c>
    </row>
    <row r="1007" spans="3:11" hidden="1" x14ac:dyDescent="0.2">
      <c r="C1007" s="153" t="s">
        <v>665</v>
      </c>
      <c r="D1007" s="149"/>
      <c r="E1007" s="149"/>
      <c r="F1007" s="149"/>
      <c r="G1007" s="149"/>
      <c r="H1007" s="149"/>
      <c r="I1007" s="151">
        <v>0</v>
      </c>
      <c r="J1007" s="149"/>
      <c r="K1007" s="151">
        <v>0</v>
      </c>
    </row>
    <row r="1008" spans="3:11" hidden="1" x14ac:dyDescent="0.2">
      <c r="C1008" s="153" t="s">
        <v>666</v>
      </c>
      <c r="D1008" s="149"/>
      <c r="E1008" s="149"/>
      <c r="F1008" s="149"/>
      <c r="G1008" s="149"/>
      <c r="H1008" s="149"/>
      <c r="I1008" s="151">
        <v>0</v>
      </c>
      <c r="J1008" s="149"/>
      <c r="K1008" s="151">
        <v>0</v>
      </c>
    </row>
    <row r="1009" spans="1:13" x14ac:dyDescent="0.2">
      <c r="C1009" s="153" t="s">
        <v>667</v>
      </c>
      <c r="D1009" s="149"/>
      <c r="E1009" s="149"/>
      <c r="F1009" s="149"/>
      <c r="G1009" s="149"/>
      <c r="H1009" s="149"/>
      <c r="I1009" s="151">
        <v>19230.87</v>
      </c>
      <c r="J1009" s="149"/>
      <c r="K1009" s="151">
        <v>642118</v>
      </c>
    </row>
    <row r="1010" spans="1:13" x14ac:dyDescent="0.2">
      <c r="C1010" s="155" t="s">
        <v>668</v>
      </c>
      <c r="D1010" s="154"/>
      <c r="E1010" s="154"/>
      <c r="F1010" s="154"/>
      <c r="G1010" s="154"/>
      <c r="H1010" s="154"/>
      <c r="I1010" s="156">
        <v>5125.3499999999995</v>
      </c>
      <c r="J1010" s="154"/>
      <c r="K1010" s="156">
        <v>67962</v>
      </c>
    </row>
    <row r="1011" spans="1:13" x14ac:dyDescent="0.2">
      <c r="C1011" s="152" t="s">
        <v>649</v>
      </c>
      <c r="D1011" s="146"/>
      <c r="E1011" s="146"/>
      <c r="F1011" s="146"/>
      <c r="G1011" s="146"/>
      <c r="H1011" s="146"/>
      <c r="I1011" s="146"/>
      <c r="J1011" s="146"/>
      <c r="K1011" s="146"/>
    </row>
    <row r="1012" spans="1:13" x14ac:dyDescent="0.2">
      <c r="C1012" s="157" t="s">
        <v>669</v>
      </c>
      <c r="D1012" s="154"/>
      <c r="E1012" s="154"/>
      <c r="F1012" s="154"/>
      <c r="G1012" s="154"/>
      <c r="H1012" s="154"/>
      <c r="I1012" s="156">
        <v>650.32000000000005</v>
      </c>
      <c r="J1012" s="154"/>
      <c r="K1012" s="156">
        <v>21716</v>
      </c>
    </row>
    <row r="1013" spans="1:13" x14ac:dyDescent="0.2">
      <c r="C1013" s="158" t="s">
        <v>670</v>
      </c>
      <c r="D1013" s="132"/>
      <c r="E1013" s="132"/>
      <c r="F1013" s="132"/>
      <c r="G1013" s="132"/>
      <c r="H1013" s="132"/>
      <c r="I1013" s="159">
        <v>447847.19</v>
      </c>
      <c r="J1013" s="132"/>
      <c r="K1013" s="159">
        <v>4079886</v>
      </c>
    </row>
    <row r="1014" spans="1:13" hidden="1" x14ac:dyDescent="0.2">
      <c r="C1014" s="160" t="s">
        <v>649</v>
      </c>
      <c r="D1014" s="132"/>
      <c r="E1014" s="132"/>
      <c r="F1014" s="132"/>
      <c r="G1014" s="132"/>
      <c r="H1014" s="132"/>
      <c r="I1014" s="159"/>
      <c r="J1014" s="132"/>
      <c r="K1014" s="159"/>
    </row>
    <row r="1015" spans="1:13" hidden="1" x14ac:dyDescent="0.2">
      <c r="C1015" s="161" t="s">
        <v>671</v>
      </c>
      <c r="D1015" s="132"/>
      <c r="E1015" s="132"/>
      <c r="F1015" s="132"/>
      <c r="G1015" s="132"/>
      <c r="H1015" s="132"/>
      <c r="I1015" s="159">
        <v>447847.19</v>
      </c>
      <c r="J1015" s="132"/>
      <c r="K1015" s="159">
        <v>4079886</v>
      </c>
    </row>
    <row r="1016" spans="1:13" hidden="1" x14ac:dyDescent="0.2">
      <c r="C1016" s="162" t="s">
        <v>672</v>
      </c>
      <c r="D1016" s="132"/>
      <c r="E1016" s="132"/>
      <c r="F1016" s="132"/>
      <c r="G1016" s="132"/>
      <c r="H1016" s="132"/>
      <c r="I1016" s="159">
        <v>0</v>
      </c>
      <c r="J1016" s="132"/>
      <c r="K1016" s="159">
        <v>0</v>
      </c>
    </row>
    <row r="1017" spans="1:13" hidden="1" x14ac:dyDescent="0.2">
      <c r="C1017" s="162" t="s">
        <v>673</v>
      </c>
      <c r="D1017" s="132"/>
      <c r="E1017" s="132"/>
      <c r="F1017" s="132"/>
      <c r="G1017" s="132"/>
      <c r="H1017" s="132"/>
      <c r="I1017" s="159">
        <v>447847.19</v>
      </c>
      <c r="J1017" s="132"/>
      <c r="K1017" s="159">
        <v>4079886</v>
      </c>
    </row>
    <row r="1018" spans="1:13" hidden="1" x14ac:dyDescent="0.2">
      <c r="C1018" s="161" t="s">
        <v>674</v>
      </c>
      <c r="D1018" s="132"/>
      <c r="E1018" s="132"/>
      <c r="F1018" s="132"/>
      <c r="G1018" s="132"/>
      <c r="H1018" s="132"/>
      <c r="I1018" s="159">
        <v>0</v>
      </c>
      <c r="J1018" s="132"/>
      <c r="K1018" s="159">
        <v>0</v>
      </c>
    </row>
    <row r="1019" spans="1:13" hidden="1" x14ac:dyDescent="0.2">
      <c r="C1019" s="163" t="s">
        <v>675</v>
      </c>
      <c r="D1019" s="145"/>
      <c r="E1019" s="145"/>
      <c r="F1019" s="145"/>
      <c r="G1019" s="145"/>
      <c r="H1019" s="145"/>
      <c r="I1019" s="164">
        <v>0</v>
      </c>
      <c r="J1019" s="145"/>
      <c r="K1019" s="164">
        <v>0</v>
      </c>
    </row>
    <row r="1021" spans="1:13" x14ac:dyDescent="0.2">
      <c r="C1021" s="149" t="s">
        <v>676</v>
      </c>
      <c r="D1021" s="149"/>
      <c r="E1021" s="149"/>
      <c r="F1021" s="149"/>
      <c r="G1021" s="149"/>
      <c r="H1021" s="149"/>
      <c r="I1021" s="151">
        <v>19881.189999999999</v>
      </c>
      <c r="J1021" s="149"/>
      <c r="K1021" s="151">
        <v>663834</v>
      </c>
    </row>
    <row r="1023" spans="1:13" x14ac:dyDescent="0.2">
      <c r="A1023" s="165"/>
      <c r="B1023" s="165"/>
      <c r="C1023" s="165" t="s">
        <v>677</v>
      </c>
      <c r="D1023" s="165">
        <v>0.5</v>
      </c>
      <c r="E1023" s="165"/>
      <c r="F1023" s="165"/>
      <c r="G1023" s="182">
        <v>0.5</v>
      </c>
      <c r="H1023" s="165"/>
      <c r="I1023" s="166">
        <v>23126.019999999993</v>
      </c>
      <c r="J1023" s="165"/>
      <c r="K1023" s="166">
        <v>386092</v>
      </c>
      <c r="M1023">
        <v>772184</v>
      </c>
    </row>
    <row r="1024" spans="1:13" x14ac:dyDescent="0.2">
      <c r="A1024" s="165"/>
      <c r="B1024" s="165"/>
      <c r="C1024" s="165" t="s">
        <v>678</v>
      </c>
      <c r="D1024" s="165">
        <v>0.5</v>
      </c>
      <c r="E1024" s="165"/>
      <c r="F1024" s="165"/>
      <c r="G1024" s="182">
        <v>0.5</v>
      </c>
      <c r="H1024" s="165"/>
      <c r="I1024" s="166">
        <v>13655.570000000003</v>
      </c>
      <c r="J1024" s="165"/>
      <c r="K1024" s="166">
        <v>227981</v>
      </c>
      <c r="M1024">
        <v>455962</v>
      </c>
    </row>
    <row r="1026" spans="3:11" x14ac:dyDescent="0.2">
      <c r="C1026" s="102" t="s">
        <v>679</v>
      </c>
      <c r="D1026" s="102"/>
      <c r="E1026" s="102"/>
      <c r="F1026" s="102"/>
      <c r="G1026" s="102"/>
      <c r="H1026" s="102"/>
      <c r="I1026" s="167">
        <v>497100.63</v>
      </c>
      <c r="J1026" s="102"/>
      <c r="K1026" s="167">
        <v>3047227</v>
      </c>
    </row>
    <row r="1027" spans="3:11" hidden="1" x14ac:dyDescent="0.2">
      <c r="C1027" s="168" t="s">
        <v>649</v>
      </c>
      <c r="D1027" s="169"/>
      <c r="E1027" s="169"/>
      <c r="F1027" s="169"/>
      <c r="G1027" s="169"/>
      <c r="H1027" s="169"/>
      <c r="I1027" s="169"/>
      <c r="J1027" s="169"/>
      <c r="K1027" s="169"/>
    </row>
    <row r="1028" spans="3:11" hidden="1" x14ac:dyDescent="0.2">
      <c r="C1028" s="170" t="s">
        <v>680</v>
      </c>
      <c r="D1028" s="102"/>
      <c r="E1028" s="102"/>
      <c r="F1028" s="102"/>
      <c r="G1028" s="102"/>
      <c r="H1028" s="102"/>
      <c r="I1028" s="167">
        <v>497100.63</v>
      </c>
      <c r="J1028" s="102"/>
      <c r="K1028" s="167">
        <v>3047227</v>
      </c>
    </row>
    <row r="1029" spans="3:11" hidden="1" x14ac:dyDescent="0.2">
      <c r="C1029" s="171" t="s">
        <v>681</v>
      </c>
      <c r="D1029" s="102"/>
      <c r="E1029" s="102"/>
      <c r="F1029" s="102"/>
      <c r="G1029" s="102"/>
      <c r="H1029" s="102"/>
      <c r="I1029" s="167">
        <v>0</v>
      </c>
      <c r="J1029" s="102"/>
      <c r="K1029" s="167">
        <v>0</v>
      </c>
    </row>
    <row r="1030" spans="3:11" hidden="1" x14ac:dyDescent="0.2">
      <c r="C1030" s="171" t="s">
        <v>682</v>
      </c>
      <c r="D1030" s="102"/>
      <c r="E1030" s="102"/>
      <c r="F1030" s="102"/>
      <c r="G1030" s="102"/>
      <c r="H1030" s="102"/>
      <c r="I1030" s="167">
        <v>497100.63</v>
      </c>
      <c r="J1030" s="102"/>
      <c r="K1030" s="167">
        <v>3047227</v>
      </c>
    </row>
    <row r="1031" spans="3:11" hidden="1" x14ac:dyDescent="0.2">
      <c r="C1031" s="170" t="s">
        <v>683</v>
      </c>
      <c r="D1031" s="102"/>
      <c r="E1031" s="102"/>
      <c r="F1031" s="102"/>
      <c r="G1031" s="102"/>
      <c r="H1031" s="102"/>
      <c r="I1031" s="167">
        <v>0</v>
      </c>
      <c r="J1031" s="102"/>
      <c r="K1031" s="167">
        <v>0</v>
      </c>
    </row>
    <row r="1033" spans="3:11" x14ac:dyDescent="0.2">
      <c r="C1033" s="11" t="s">
        <v>684</v>
      </c>
      <c r="D1033" s="11"/>
      <c r="E1033" s="11"/>
      <c r="F1033" s="11"/>
      <c r="G1033" s="11"/>
      <c r="H1033" s="11"/>
      <c r="I1033" s="147">
        <v>1006085.6300000005</v>
      </c>
      <c r="J1033" s="11"/>
      <c r="K1033" s="147">
        <v>9065339</v>
      </c>
    </row>
    <row r="1034" spans="3:11" x14ac:dyDescent="0.2">
      <c r="C1034" s="148" t="s">
        <v>685</v>
      </c>
      <c r="D1034" s="146"/>
      <c r="E1034" s="146"/>
      <c r="F1034" s="146"/>
      <c r="G1034" s="146"/>
      <c r="H1034" s="146"/>
      <c r="I1034" s="146"/>
      <c r="J1034" s="146"/>
      <c r="K1034" s="146"/>
    </row>
    <row r="1035" spans="3:11" hidden="1" x14ac:dyDescent="0.2">
      <c r="C1035" s="172" t="s">
        <v>686</v>
      </c>
      <c r="D1035" s="11"/>
      <c r="E1035" s="11"/>
      <c r="F1035" s="11"/>
      <c r="G1035" s="11"/>
      <c r="H1035" s="11"/>
      <c r="I1035" s="147">
        <v>508984.99999999983</v>
      </c>
      <c r="J1035" s="11"/>
      <c r="K1035" s="147">
        <v>6018112</v>
      </c>
    </row>
    <row r="1036" spans="3:11" hidden="1" x14ac:dyDescent="0.2">
      <c r="C1036" s="172" t="s">
        <v>687</v>
      </c>
      <c r="D1036" s="11"/>
      <c r="E1036" s="11"/>
      <c r="F1036" s="11"/>
      <c r="G1036" s="11"/>
      <c r="H1036" s="11"/>
      <c r="I1036" s="147">
        <v>0</v>
      </c>
      <c r="J1036" s="11"/>
      <c r="K1036" s="147">
        <v>0</v>
      </c>
    </row>
    <row r="1037" spans="3:11" hidden="1" x14ac:dyDescent="0.2">
      <c r="C1037" s="170" t="s">
        <v>688</v>
      </c>
      <c r="D1037" s="102"/>
      <c r="E1037" s="102"/>
      <c r="F1037" s="102"/>
      <c r="G1037" s="102"/>
      <c r="H1037" s="102"/>
      <c r="I1037" s="167">
        <v>497100.63</v>
      </c>
      <c r="J1037" s="102"/>
      <c r="K1037" s="167">
        <v>3047227</v>
      </c>
    </row>
    <row r="1038" spans="3:11" hidden="1" x14ac:dyDescent="0.2">
      <c r="C1038" s="172" t="s">
        <v>182</v>
      </c>
      <c r="D1038" s="11"/>
      <c r="E1038" s="11"/>
      <c r="F1038" s="11"/>
      <c r="G1038" s="11"/>
      <c r="H1038" s="11"/>
      <c r="I1038" s="147">
        <v>0</v>
      </c>
      <c r="J1038" s="11"/>
      <c r="K1038" s="147">
        <v>0</v>
      </c>
    </row>
    <row r="1040" spans="3:11" x14ac:dyDescent="0.2">
      <c r="C1040" s="11" t="s">
        <v>689</v>
      </c>
      <c r="D1040" s="11"/>
      <c r="E1040" s="11"/>
      <c r="F1040" s="11"/>
      <c r="G1040" s="11"/>
      <c r="H1040" s="11"/>
      <c r="I1040" s="147">
        <v>508984.99999999983</v>
      </c>
      <c r="J1040" s="11"/>
      <c r="K1040" s="147">
        <v>5404039</v>
      </c>
    </row>
    <row r="1041" spans="3:11" x14ac:dyDescent="0.2">
      <c r="C1041" s="11" t="s">
        <v>764</v>
      </c>
      <c r="D1041" s="11"/>
      <c r="E1041" s="11"/>
      <c r="F1041" s="11"/>
      <c r="G1041" s="11"/>
      <c r="H1041" s="11"/>
      <c r="I1041" s="11"/>
      <c r="J1041" s="11"/>
      <c r="K1041" s="11"/>
    </row>
    <row r="1042" spans="3:11" x14ac:dyDescent="0.2">
      <c r="C1042" s="11" t="s">
        <v>765</v>
      </c>
      <c r="D1042" s="11"/>
      <c r="E1042" s="21">
        <v>0.97</v>
      </c>
      <c r="F1042" s="175" t="s">
        <v>614</v>
      </c>
      <c r="G1042" s="11"/>
      <c r="H1042" s="11"/>
      <c r="I1042" s="147">
        <v>4937.1499999999996</v>
      </c>
      <c r="J1042" s="11"/>
      <c r="K1042" s="147">
        <v>52419.18</v>
      </c>
    </row>
    <row r="1043" spans="3:11" x14ac:dyDescent="0.2">
      <c r="C1043" s="11" t="s">
        <v>381</v>
      </c>
      <c r="D1043" s="11"/>
      <c r="E1043" s="11"/>
      <c r="F1043" s="11"/>
      <c r="G1043" s="11"/>
      <c r="H1043" s="11"/>
      <c r="I1043" s="147">
        <v>513922.14999999985</v>
      </c>
      <c r="J1043" s="11"/>
      <c r="K1043" s="147">
        <v>5456458.1799999997</v>
      </c>
    </row>
    <row r="1045" spans="3:11" x14ac:dyDescent="0.2">
      <c r="C1045" s="22" t="s">
        <v>200</v>
      </c>
      <c r="D1045" s="22"/>
      <c r="E1045" s="22"/>
      <c r="F1045" s="22"/>
      <c r="G1045" s="22"/>
      <c r="H1045" s="22"/>
      <c r="I1045" s="173">
        <v>1011022.7799999998</v>
      </c>
      <c r="J1045" s="22"/>
      <c r="K1045" s="173">
        <v>8503685.1799999997</v>
      </c>
    </row>
    <row r="1046" spans="3:11" x14ac:dyDescent="0.2">
      <c r="C1046" s="11" t="s">
        <v>766</v>
      </c>
      <c r="D1046" s="11"/>
      <c r="E1046" s="21">
        <v>20</v>
      </c>
      <c r="F1046" s="175" t="s">
        <v>614</v>
      </c>
      <c r="G1046" s="11"/>
      <c r="H1046" s="11"/>
      <c r="I1046" s="11"/>
      <c r="J1046" s="11"/>
      <c r="K1046" s="147">
        <v>1700737.04</v>
      </c>
    </row>
    <row r="1047" spans="3:11" x14ac:dyDescent="0.2">
      <c r="C1047" s="22" t="s">
        <v>767</v>
      </c>
      <c r="D1047" s="22"/>
      <c r="E1047" s="22"/>
      <c r="F1047" s="22"/>
      <c r="G1047" s="22"/>
      <c r="H1047" s="22"/>
      <c r="I1047" s="22"/>
      <c r="J1047" s="22"/>
      <c r="K1047" s="173">
        <v>10204422.219999999</v>
      </c>
    </row>
    <row r="1049" spans="3:11" x14ac:dyDescent="0.2">
      <c r="C1049" s="146" t="s">
        <v>690</v>
      </c>
      <c r="D1049" s="146"/>
      <c r="E1049" s="146"/>
      <c r="F1049" s="146"/>
      <c r="G1049" s="146"/>
      <c r="H1049" s="146"/>
      <c r="I1049" s="146"/>
      <c r="J1049" s="146"/>
      <c r="K1049" s="146"/>
    </row>
    <row r="1050" spans="3:11" hidden="1" x14ac:dyDescent="0.2">
      <c r="C1050" s="174" t="s">
        <v>691</v>
      </c>
      <c r="D1050" s="11"/>
      <c r="E1050" s="11"/>
      <c r="F1050" s="11"/>
      <c r="G1050" s="11"/>
      <c r="H1050" s="11"/>
      <c r="I1050" s="147">
        <v>944947.8200000003</v>
      </c>
      <c r="J1050" s="11"/>
      <c r="K1050" s="147">
        <v>7127113</v>
      </c>
    </row>
    <row r="1051" spans="3:11" hidden="1" x14ac:dyDescent="0.2">
      <c r="C1051" s="148" t="s">
        <v>649</v>
      </c>
      <c r="D1051" s="146"/>
      <c r="E1051" s="146"/>
      <c r="F1051" s="146"/>
      <c r="G1051" s="146"/>
      <c r="H1051" s="146"/>
      <c r="I1051" s="146"/>
      <c r="J1051" s="146"/>
      <c r="K1051" s="146"/>
    </row>
    <row r="1052" spans="3:11" hidden="1" x14ac:dyDescent="0.2">
      <c r="C1052" s="172" t="s">
        <v>692</v>
      </c>
      <c r="D1052" s="11"/>
      <c r="E1052" s="11"/>
      <c r="F1052" s="11"/>
      <c r="G1052" s="11"/>
      <c r="H1052" s="11"/>
      <c r="I1052" s="147">
        <v>0</v>
      </c>
      <c r="J1052" s="11"/>
      <c r="K1052" s="147">
        <v>0</v>
      </c>
    </row>
    <row r="1053" spans="3:11" hidden="1" x14ac:dyDescent="0.2">
      <c r="C1053" s="172" t="s">
        <v>693</v>
      </c>
      <c r="D1053" s="11"/>
      <c r="E1053" s="11"/>
      <c r="F1053" s="11"/>
      <c r="G1053" s="11"/>
      <c r="H1053" s="11"/>
      <c r="I1053" s="147">
        <v>944947.8200000003</v>
      </c>
      <c r="J1053" s="11"/>
      <c r="K1053" s="147">
        <v>7127113</v>
      </c>
    </row>
    <row r="1054" spans="3:11" hidden="1" x14ac:dyDescent="0.2">
      <c r="C1054" s="158" t="s">
        <v>694</v>
      </c>
      <c r="D1054" s="132"/>
      <c r="E1054" s="132"/>
      <c r="F1054" s="132"/>
      <c r="G1054" s="132"/>
      <c r="H1054" s="132"/>
      <c r="I1054" s="159">
        <v>427750.24</v>
      </c>
      <c r="J1054" s="132"/>
      <c r="K1054" s="159">
        <v>3896805</v>
      </c>
    </row>
    <row r="1055" spans="3:11" hidden="1" x14ac:dyDescent="0.2">
      <c r="C1055" s="170" t="s">
        <v>695</v>
      </c>
      <c r="D1055" s="102"/>
      <c r="E1055" s="102"/>
      <c r="F1055" s="102"/>
      <c r="G1055" s="102"/>
      <c r="H1055" s="102"/>
      <c r="I1055" s="167">
        <v>497100.63</v>
      </c>
      <c r="J1055" s="102"/>
      <c r="K1055" s="167">
        <v>3047227</v>
      </c>
    </row>
    <row r="1056" spans="3:11" x14ac:dyDescent="0.2">
      <c r="C1056" s="174" t="s">
        <v>696</v>
      </c>
      <c r="D1056" s="11"/>
      <c r="E1056" s="11"/>
      <c r="F1056" s="11"/>
      <c r="G1056" s="11"/>
      <c r="H1056" s="147">
        <v>2127.2708709999997</v>
      </c>
      <c r="I1056" s="11"/>
      <c r="J1056" s="11"/>
      <c r="K1056" s="11"/>
    </row>
    <row r="1057" spans="1:255" x14ac:dyDescent="0.2">
      <c r="C1057" s="174" t="s">
        <v>191</v>
      </c>
      <c r="D1057" s="11"/>
      <c r="E1057" s="11"/>
      <c r="F1057" s="11"/>
      <c r="G1057" s="11"/>
      <c r="H1057" s="147">
        <v>54.454548200000005</v>
      </c>
      <c r="I1057" s="11"/>
      <c r="J1057" s="11"/>
      <c r="K1057" s="11"/>
    </row>
    <row r="1058" spans="1:255" hidden="1" outlineLevel="1" x14ac:dyDescent="0.2"/>
    <row r="1059" spans="1:255" hidden="1" outlineLevel="1" x14ac:dyDescent="0.2"/>
    <row r="1060" spans="1:255" hidden="1" outlineLevel="1" x14ac:dyDescent="0.2">
      <c r="A1060" s="176" t="s">
        <v>768</v>
      </c>
      <c r="B1060" s="176"/>
      <c r="C1060" s="184"/>
      <c r="D1060" s="184"/>
      <c r="E1060" s="184"/>
      <c r="F1060" s="184"/>
      <c r="G1060" s="177"/>
      <c r="H1060" s="177"/>
      <c r="I1060" s="184"/>
      <c r="J1060" s="184"/>
      <c r="BY1060" s="178">
        <v>0</v>
      </c>
      <c r="BZ1060" s="178">
        <v>0</v>
      </c>
      <c r="IU1060" s="20"/>
    </row>
    <row r="1061" spans="1:255" s="180" customFormat="1" ht="11.25" hidden="1" outlineLevel="1" x14ac:dyDescent="0.2">
      <c r="A1061" s="179"/>
      <c r="B1061" s="179"/>
      <c r="C1061" s="183" t="s">
        <v>769</v>
      </c>
      <c r="D1061" s="183"/>
      <c r="E1061" s="183"/>
      <c r="F1061" s="183"/>
      <c r="G1061" s="183"/>
      <c r="H1061" s="183"/>
      <c r="I1061" s="183" t="s">
        <v>770</v>
      </c>
      <c r="J1061" s="183"/>
    </row>
    <row r="1062" spans="1:255" hidden="1" outlineLevel="1" x14ac:dyDescent="0.2">
      <c r="A1062" s="16"/>
      <c r="B1062" s="16"/>
      <c r="C1062" s="16"/>
      <c r="D1062" s="16"/>
      <c r="E1062" s="16"/>
      <c r="F1062" s="16"/>
      <c r="G1062" s="9" t="s">
        <v>771</v>
      </c>
      <c r="H1062" s="16"/>
      <c r="I1062" s="16"/>
      <c r="J1062" s="16"/>
    </row>
    <row r="1063" spans="1:255" hidden="1" outlineLevel="1" x14ac:dyDescent="0.2">
      <c r="A1063" s="176" t="s">
        <v>772</v>
      </c>
      <c r="B1063" s="176"/>
      <c r="C1063" s="184"/>
      <c r="D1063" s="184"/>
      <c r="E1063" s="184"/>
      <c r="F1063" s="184"/>
      <c r="G1063" s="177"/>
      <c r="H1063" s="177"/>
      <c r="I1063" s="184"/>
      <c r="J1063" s="184"/>
      <c r="BY1063" s="178">
        <v>0</v>
      </c>
      <c r="BZ1063" s="178">
        <v>0</v>
      </c>
      <c r="IU1063" s="20"/>
    </row>
    <row r="1064" spans="1:255" s="180" customFormat="1" ht="11.25" hidden="1" outlineLevel="1" x14ac:dyDescent="0.2">
      <c r="A1064" s="179"/>
      <c r="B1064" s="179"/>
      <c r="C1064" s="183" t="s">
        <v>769</v>
      </c>
      <c r="D1064" s="183"/>
      <c r="E1064" s="183"/>
      <c r="F1064" s="183"/>
      <c r="G1064" s="183"/>
      <c r="H1064" s="183"/>
      <c r="I1064" s="183" t="s">
        <v>770</v>
      </c>
      <c r="J1064" s="183"/>
    </row>
    <row r="1065" spans="1:255" hidden="1" outlineLevel="1" x14ac:dyDescent="0.2">
      <c r="A1065" s="16"/>
      <c r="B1065" s="16"/>
      <c r="C1065" s="16"/>
      <c r="D1065" s="16"/>
      <c r="E1065" s="16"/>
      <c r="F1065" s="16"/>
      <c r="G1065" s="9" t="s">
        <v>771</v>
      </c>
      <c r="H1065" s="16"/>
      <c r="I1065" s="16"/>
      <c r="J1065" s="16"/>
    </row>
    <row r="1066" spans="1:255" collapsed="1" x14ac:dyDescent="0.2"/>
    <row r="1067" spans="1:255" outlineLevel="1" x14ac:dyDescent="0.2"/>
    <row r="1068" spans="1:255" outlineLevel="1" x14ac:dyDescent="0.2"/>
    <row r="1069" spans="1:255" hidden="1" outlineLevel="1" x14ac:dyDescent="0.2">
      <c r="A1069" s="176" t="s">
        <v>773</v>
      </c>
      <c r="B1069" s="176"/>
      <c r="C1069" s="184" t="s">
        <v>774</v>
      </c>
      <c r="D1069" s="184"/>
      <c r="E1069" s="184"/>
      <c r="F1069" s="184"/>
      <c r="G1069" s="177"/>
      <c r="H1069" s="177"/>
      <c r="I1069" s="184" t="s">
        <v>775</v>
      </c>
      <c r="J1069" s="184"/>
      <c r="K1069" t="s">
        <v>781</v>
      </c>
      <c r="BY1069" s="178" t="s">
        <v>774</v>
      </c>
      <c r="BZ1069" s="178" t="s">
        <v>775</v>
      </c>
      <c r="IU1069" s="20"/>
    </row>
    <row r="1070" spans="1:255" s="180" customFormat="1" ht="11.25" hidden="1" outlineLevel="1" x14ac:dyDescent="0.2">
      <c r="A1070" s="179"/>
      <c r="B1070" s="179"/>
      <c r="C1070" s="183" t="s">
        <v>769</v>
      </c>
      <c r="D1070" s="183"/>
      <c r="E1070" s="183"/>
      <c r="F1070" s="183"/>
      <c r="G1070" s="183"/>
      <c r="H1070" s="183"/>
      <c r="I1070" s="183" t="s">
        <v>770</v>
      </c>
      <c r="J1070" s="183"/>
    </row>
    <row r="1071" spans="1:255" hidden="1" outlineLevel="1" x14ac:dyDescent="0.2">
      <c r="A1071" s="16"/>
      <c r="B1071" s="16"/>
      <c r="C1071" s="16"/>
      <c r="D1071" s="16"/>
      <c r="E1071" s="16"/>
      <c r="F1071" s="16"/>
      <c r="G1071" s="9" t="s">
        <v>771</v>
      </c>
      <c r="H1071" s="16"/>
      <c r="I1071" s="16"/>
      <c r="J1071" s="16"/>
    </row>
    <row r="1072" spans="1:255" hidden="1" outlineLevel="1" x14ac:dyDescent="0.2">
      <c r="A1072" s="176" t="s">
        <v>776</v>
      </c>
      <c r="B1072" s="176"/>
      <c r="C1072" s="184"/>
      <c r="D1072" s="184"/>
      <c r="E1072" s="184"/>
      <c r="F1072" s="184"/>
      <c r="G1072" s="177"/>
      <c r="H1072" s="177"/>
      <c r="I1072" s="184"/>
      <c r="J1072" s="184"/>
      <c r="BY1072" s="178">
        <v>0</v>
      </c>
      <c r="BZ1072" s="178">
        <v>0</v>
      </c>
      <c r="IU1072" s="20"/>
    </row>
    <row r="1073" spans="1:10" s="180" customFormat="1" ht="11.25" hidden="1" outlineLevel="1" x14ac:dyDescent="0.2">
      <c r="A1073" s="179"/>
      <c r="B1073" s="179"/>
      <c r="C1073" s="183" t="s">
        <v>769</v>
      </c>
      <c r="D1073" s="183"/>
      <c r="E1073" s="183"/>
      <c r="F1073" s="183"/>
      <c r="G1073" s="183"/>
      <c r="H1073" s="183"/>
      <c r="I1073" s="183" t="s">
        <v>770</v>
      </c>
      <c r="J1073" s="183"/>
    </row>
    <row r="1074" spans="1:10" hidden="1" outlineLevel="1" x14ac:dyDescent="0.2">
      <c r="A1074" s="16"/>
      <c r="B1074" s="16"/>
      <c r="C1074" s="16"/>
      <c r="D1074" s="16"/>
      <c r="E1074" s="16"/>
      <c r="F1074" s="16"/>
      <c r="G1074" s="9" t="s">
        <v>771</v>
      </c>
      <c r="H1074" s="16"/>
      <c r="I1074" s="16"/>
      <c r="J1074" s="16"/>
    </row>
    <row r="1075" spans="1:10" collapsed="1" x14ac:dyDescent="0.2"/>
    <row r="1076" spans="1:10" x14ac:dyDescent="0.2">
      <c r="A1076" s="28"/>
      <c r="B1076" s="28"/>
    </row>
  </sheetData>
  <mergeCells count="326">
    <mergeCell ref="H2:K2"/>
    <mergeCell ref="H3:K3"/>
    <mergeCell ref="H4:K4"/>
    <mergeCell ref="J5:K5"/>
    <mergeCell ref="J6:K6"/>
    <mergeCell ref="C7:G7"/>
    <mergeCell ref="J7:K7"/>
    <mergeCell ref="C11:G11"/>
    <mergeCell ref="J11:K11"/>
    <mergeCell ref="C12:G12"/>
    <mergeCell ref="J12:K12"/>
    <mergeCell ref="C13:G13"/>
    <mergeCell ref="J13:K13"/>
    <mergeCell ref="C8:G8"/>
    <mergeCell ref="J8:K8"/>
    <mergeCell ref="C9:G9"/>
    <mergeCell ref="J9:K9"/>
    <mergeCell ref="C10:G10"/>
    <mergeCell ref="J10:K10"/>
    <mergeCell ref="C20:F20"/>
    <mergeCell ref="C21:F21"/>
    <mergeCell ref="C22:F22"/>
    <mergeCell ref="C23:F23"/>
    <mergeCell ref="E26:F26"/>
    <mergeCell ref="C29:K29"/>
    <mergeCell ref="G14:H14"/>
    <mergeCell ref="J14:K14"/>
    <mergeCell ref="J15:K15"/>
    <mergeCell ref="J16:K16"/>
    <mergeCell ref="G18:G19"/>
    <mergeCell ref="H18:H19"/>
    <mergeCell ref="I18:J18"/>
    <mergeCell ref="F42:F45"/>
    <mergeCell ref="G42:G45"/>
    <mergeCell ref="H42:H45"/>
    <mergeCell ref="I42:I45"/>
    <mergeCell ref="J42:J45"/>
    <mergeCell ref="K42:K45"/>
    <mergeCell ref="C30:K30"/>
    <mergeCell ref="C31:K31"/>
    <mergeCell ref="A33:K33"/>
    <mergeCell ref="A34:K34"/>
    <mergeCell ref="C35:K35"/>
    <mergeCell ref="A42:A45"/>
    <mergeCell ref="B42:B45"/>
    <mergeCell ref="C42:C45"/>
    <mergeCell ref="D42:D45"/>
    <mergeCell ref="E42:E45"/>
    <mergeCell ref="H62:I62"/>
    <mergeCell ref="J62:K62"/>
    <mergeCell ref="H73:I73"/>
    <mergeCell ref="J73:K73"/>
    <mergeCell ref="H74:I74"/>
    <mergeCell ref="J74:K74"/>
    <mergeCell ref="A48:B48"/>
    <mergeCell ref="C48:K48"/>
    <mergeCell ref="H60:I60"/>
    <mergeCell ref="J60:K60"/>
    <mergeCell ref="H61:I61"/>
    <mergeCell ref="J61:K61"/>
    <mergeCell ref="H88:I88"/>
    <mergeCell ref="J88:K88"/>
    <mergeCell ref="H105:I105"/>
    <mergeCell ref="J105:K105"/>
    <mergeCell ref="H106:I106"/>
    <mergeCell ref="J106:K106"/>
    <mergeCell ref="H75:I75"/>
    <mergeCell ref="J75:K75"/>
    <mergeCell ref="H86:I86"/>
    <mergeCell ref="J86:K86"/>
    <mergeCell ref="H87:I87"/>
    <mergeCell ref="J87:K87"/>
    <mergeCell ref="H120:I120"/>
    <mergeCell ref="J120:K120"/>
    <mergeCell ref="H133:I133"/>
    <mergeCell ref="J133:K133"/>
    <mergeCell ref="H134:I134"/>
    <mergeCell ref="J134:K134"/>
    <mergeCell ref="H107:I107"/>
    <mergeCell ref="J107:K107"/>
    <mergeCell ref="H118:I118"/>
    <mergeCell ref="J118:K118"/>
    <mergeCell ref="H119:I119"/>
    <mergeCell ref="J119:K119"/>
    <mergeCell ref="H149:I149"/>
    <mergeCell ref="J149:K149"/>
    <mergeCell ref="H163:I163"/>
    <mergeCell ref="J163:K163"/>
    <mergeCell ref="H164:I164"/>
    <mergeCell ref="J164:K164"/>
    <mergeCell ref="H135:I135"/>
    <mergeCell ref="J135:K135"/>
    <mergeCell ref="H147:I147"/>
    <mergeCell ref="J147:K147"/>
    <mergeCell ref="H148:I148"/>
    <mergeCell ref="J148:K148"/>
    <mergeCell ref="H180:I180"/>
    <mergeCell ref="J180:K180"/>
    <mergeCell ref="H193:I193"/>
    <mergeCell ref="J193:K193"/>
    <mergeCell ref="H194:I194"/>
    <mergeCell ref="J194:K194"/>
    <mergeCell ref="H165:I165"/>
    <mergeCell ref="J165:K165"/>
    <mergeCell ref="H178:I178"/>
    <mergeCell ref="J178:K178"/>
    <mergeCell ref="H179:I179"/>
    <mergeCell ref="J179:K179"/>
    <mergeCell ref="H283:I283"/>
    <mergeCell ref="J283:K283"/>
    <mergeCell ref="H284:I284"/>
    <mergeCell ref="J284:K284"/>
    <mergeCell ref="H297:I297"/>
    <mergeCell ref="J297:K297"/>
    <mergeCell ref="H195:I195"/>
    <mergeCell ref="J195:K195"/>
    <mergeCell ref="A264:B264"/>
    <mergeCell ref="C264:K264"/>
    <mergeCell ref="H282:I282"/>
    <mergeCell ref="J282:K282"/>
    <mergeCell ref="H311:I311"/>
    <mergeCell ref="J311:K311"/>
    <mergeCell ref="H312:I312"/>
    <mergeCell ref="J312:K312"/>
    <mergeCell ref="H323:I323"/>
    <mergeCell ref="J323:K323"/>
    <mergeCell ref="H298:I298"/>
    <mergeCell ref="J298:K298"/>
    <mergeCell ref="H299:I299"/>
    <mergeCell ref="J299:K299"/>
    <mergeCell ref="H310:I310"/>
    <mergeCell ref="J310:K310"/>
    <mergeCell ref="H337:I337"/>
    <mergeCell ref="J337:K337"/>
    <mergeCell ref="H338:I338"/>
    <mergeCell ref="J338:K338"/>
    <mergeCell ref="H349:I349"/>
    <mergeCell ref="J349:K349"/>
    <mergeCell ref="H324:I324"/>
    <mergeCell ref="J324:K324"/>
    <mergeCell ref="H325:I325"/>
    <mergeCell ref="J325:K325"/>
    <mergeCell ref="H336:I336"/>
    <mergeCell ref="J336:K336"/>
    <mergeCell ref="H366:I366"/>
    <mergeCell ref="J366:K366"/>
    <mergeCell ref="H367:I367"/>
    <mergeCell ref="J367:K367"/>
    <mergeCell ref="H378:I378"/>
    <mergeCell ref="J378:K378"/>
    <mergeCell ref="H350:I350"/>
    <mergeCell ref="J350:K350"/>
    <mergeCell ref="H351:I351"/>
    <mergeCell ref="J351:K351"/>
    <mergeCell ref="H365:I365"/>
    <mergeCell ref="J365:K365"/>
    <mergeCell ref="A480:B480"/>
    <mergeCell ref="C480:K480"/>
    <mergeCell ref="H394:I394"/>
    <mergeCell ref="J394:K394"/>
    <mergeCell ref="H395:I395"/>
    <mergeCell ref="J395:K395"/>
    <mergeCell ref="H409:I409"/>
    <mergeCell ref="J409:K409"/>
    <mergeCell ref="H379:I379"/>
    <mergeCell ref="J379:K379"/>
    <mergeCell ref="H380:I380"/>
    <mergeCell ref="J380:K380"/>
    <mergeCell ref="H393:I393"/>
    <mergeCell ref="J393:K393"/>
    <mergeCell ref="H494:I494"/>
    <mergeCell ref="J494:K494"/>
    <mergeCell ref="H495:I495"/>
    <mergeCell ref="J495:K495"/>
    <mergeCell ref="H496:I496"/>
    <mergeCell ref="J496:K496"/>
    <mergeCell ref="H410:I410"/>
    <mergeCell ref="J410:K410"/>
    <mergeCell ref="H411:I411"/>
    <mergeCell ref="J411:K411"/>
    <mergeCell ref="H520:I520"/>
    <mergeCell ref="J520:K520"/>
    <mergeCell ref="H521:I521"/>
    <mergeCell ref="J521:K521"/>
    <mergeCell ref="H522:I522"/>
    <mergeCell ref="J522:K522"/>
    <mergeCell ref="H507:I507"/>
    <mergeCell ref="J507:K507"/>
    <mergeCell ref="H508:I508"/>
    <mergeCell ref="J508:K508"/>
    <mergeCell ref="H509:I509"/>
    <mergeCell ref="J509:K509"/>
    <mergeCell ref="H547:I547"/>
    <mergeCell ref="J547:K547"/>
    <mergeCell ref="H548:I548"/>
    <mergeCell ref="J548:K548"/>
    <mergeCell ref="H549:I549"/>
    <mergeCell ref="J549:K549"/>
    <mergeCell ref="H533:I533"/>
    <mergeCell ref="J533:K533"/>
    <mergeCell ref="H534:I534"/>
    <mergeCell ref="J534:K534"/>
    <mergeCell ref="H535:I535"/>
    <mergeCell ref="J535:K535"/>
    <mergeCell ref="H634:I634"/>
    <mergeCell ref="J634:K634"/>
    <mergeCell ref="H645:I645"/>
    <mergeCell ref="J645:K645"/>
    <mergeCell ref="H646:I646"/>
    <mergeCell ref="J646:K646"/>
    <mergeCell ref="A618:B618"/>
    <mergeCell ref="C618:K618"/>
    <mergeCell ref="H632:I632"/>
    <mergeCell ref="J632:K632"/>
    <mergeCell ref="H633:I633"/>
    <mergeCell ref="J633:K633"/>
    <mergeCell ref="H660:I660"/>
    <mergeCell ref="J660:K660"/>
    <mergeCell ref="H671:I671"/>
    <mergeCell ref="J671:K671"/>
    <mergeCell ref="H672:I672"/>
    <mergeCell ref="J672:K672"/>
    <mergeCell ref="H647:I647"/>
    <mergeCell ref="J647:K647"/>
    <mergeCell ref="H658:I658"/>
    <mergeCell ref="J658:K658"/>
    <mergeCell ref="H659:I659"/>
    <mergeCell ref="J659:K659"/>
    <mergeCell ref="H687:I687"/>
    <mergeCell ref="J687:K687"/>
    <mergeCell ref="A756:B756"/>
    <mergeCell ref="C756:K756"/>
    <mergeCell ref="H770:I770"/>
    <mergeCell ref="J770:K770"/>
    <mergeCell ref="H673:I673"/>
    <mergeCell ref="J673:K673"/>
    <mergeCell ref="H685:I685"/>
    <mergeCell ref="J685:K685"/>
    <mergeCell ref="H686:I686"/>
    <mergeCell ref="J686:K686"/>
    <mergeCell ref="H784:I784"/>
    <mergeCell ref="J784:K784"/>
    <mergeCell ref="H785:I785"/>
    <mergeCell ref="J785:K785"/>
    <mergeCell ref="H796:I796"/>
    <mergeCell ref="J796:K796"/>
    <mergeCell ref="H771:I771"/>
    <mergeCell ref="J771:K771"/>
    <mergeCell ref="H772:I772"/>
    <mergeCell ref="J772:K772"/>
    <mergeCell ref="H783:I783"/>
    <mergeCell ref="J783:K783"/>
    <mergeCell ref="H810:I810"/>
    <mergeCell ref="J810:K810"/>
    <mergeCell ref="H811:I811"/>
    <mergeCell ref="J811:K811"/>
    <mergeCell ref="H822:I822"/>
    <mergeCell ref="J822:K822"/>
    <mergeCell ref="H797:I797"/>
    <mergeCell ref="J797:K797"/>
    <mergeCell ref="H798:I798"/>
    <mergeCell ref="J798:K798"/>
    <mergeCell ref="H809:I809"/>
    <mergeCell ref="J809:K809"/>
    <mergeCell ref="H836:I836"/>
    <mergeCell ref="J836:K836"/>
    <mergeCell ref="H837:I837"/>
    <mergeCell ref="J837:K837"/>
    <mergeCell ref="H848:I848"/>
    <mergeCell ref="J848:K848"/>
    <mergeCell ref="H823:I823"/>
    <mergeCell ref="J823:K823"/>
    <mergeCell ref="H824:I824"/>
    <mergeCell ref="J824:K824"/>
    <mergeCell ref="H835:I835"/>
    <mergeCell ref="J835:K835"/>
    <mergeCell ref="H862:I862"/>
    <mergeCell ref="J862:K862"/>
    <mergeCell ref="H863:I863"/>
    <mergeCell ref="J863:K863"/>
    <mergeCell ref="H874:I874"/>
    <mergeCell ref="J874:K874"/>
    <mergeCell ref="H849:I849"/>
    <mergeCell ref="J849:K849"/>
    <mergeCell ref="H850:I850"/>
    <mergeCell ref="J850:K850"/>
    <mergeCell ref="H861:I861"/>
    <mergeCell ref="J861:K861"/>
    <mergeCell ref="H889:I889"/>
    <mergeCell ref="J889:K889"/>
    <mergeCell ref="H890:I890"/>
    <mergeCell ref="J890:K890"/>
    <mergeCell ref="H903:I903"/>
    <mergeCell ref="J903:K903"/>
    <mergeCell ref="H875:I875"/>
    <mergeCell ref="J875:K875"/>
    <mergeCell ref="H876:I876"/>
    <mergeCell ref="J876:K876"/>
    <mergeCell ref="H888:I888"/>
    <mergeCell ref="J888:K888"/>
    <mergeCell ref="H918:I918"/>
    <mergeCell ref="J918:K918"/>
    <mergeCell ref="H919:I919"/>
    <mergeCell ref="J919:K919"/>
    <mergeCell ref="C1060:F1060"/>
    <mergeCell ref="I1060:J1060"/>
    <mergeCell ref="H904:I904"/>
    <mergeCell ref="J904:K904"/>
    <mergeCell ref="H905:I905"/>
    <mergeCell ref="J905:K905"/>
    <mergeCell ref="H917:I917"/>
    <mergeCell ref="J917:K917"/>
    <mergeCell ref="C1073:H1073"/>
    <mergeCell ref="I1073:J1073"/>
    <mergeCell ref="C1069:F1069"/>
    <mergeCell ref="I1069:J1069"/>
    <mergeCell ref="C1070:H1070"/>
    <mergeCell ref="I1070:J1070"/>
    <mergeCell ref="C1072:F1072"/>
    <mergeCell ref="I1072:J1072"/>
    <mergeCell ref="C1061:H1061"/>
    <mergeCell ref="I1061:J1061"/>
    <mergeCell ref="C1063:F1063"/>
    <mergeCell ref="I1063:J1063"/>
    <mergeCell ref="C1064:H1064"/>
    <mergeCell ref="I1064:J1064"/>
  </mergeCells>
  <printOptions horizontalCentered="1"/>
  <pageMargins left="0.39370078740157499" right="0.39370078740157499" top="0.78740157480314998" bottom="0.39370078740157499" header="0" footer="0"/>
  <pageSetup paperSize="9" orientation="landscape" r:id="rId1"/>
  <headerFooter>
    <oddHeader>&amp;CСтраница &amp;P из &amp;N</oddHeader>
    <oddFooter>&amp;R&amp;P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987"/>
  <sheetViews>
    <sheetView workbookViewId="0"/>
  </sheetViews>
  <sheetFormatPr defaultRowHeight="12.75" x14ac:dyDescent="0.2"/>
  <sheetData>
    <row r="1" spans="1:255" x14ac:dyDescent="0.2">
      <c r="B1" t="s">
        <v>537</v>
      </c>
    </row>
    <row r="3" spans="1:255" x14ac:dyDescent="0.2">
      <c r="A3">
        <v>3</v>
      </c>
      <c r="B3" t="s">
        <v>538</v>
      </c>
    </row>
    <row r="4" spans="1:255" x14ac:dyDescent="0.2">
      <c r="A4">
        <v>2</v>
      </c>
      <c r="B4" t="s">
        <v>539</v>
      </c>
    </row>
    <row r="5" spans="1:255" x14ac:dyDescent="0.2">
      <c r="A5">
        <v>0</v>
      </c>
      <c r="B5" t="s">
        <v>540</v>
      </c>
    </row>
    <row r="6" spans="1:255" x14ac:dyDescent="0.2">
      <c r="A6">
        <v>1</v>
      </c>
      <c r="B6" t="s">
        <v>541</v>
      </c>
    </row>
    <row r="7" spans="1:255" x14ac:dyDescent="0.2">
      <c r="A7">
        <v>0</v>
      </c>
      <c r="B7" t="s">
        <v>542</v>
      </c>
    </row>
    <row r="8" spans="1:255" x14ac:dyDescent="0.2">
      <c r="A8">
        <v>2</v>
      </c>
      <c r="B8" t="s">
        <v>543</v>
      </c>
    </row>
    <row r="9" spans="1:255" x14ac:dyDescent="0.2">
      <c r="A9">
        <v>0</v>
      </c>
      <c r="B9" t="s">
        <v>544</v>
      </c>
    </row>
    <row r="13" spans="1:255" x14ac:dyDescent="0.2">
      <c r="A13">
        <v>3</v>
      </c>
      <c r="B13" t="s">
        <v>601</v>
      </c>
      <c r="D13" t="s">
        <v>602</v>
      </c>
      <c r="F13" t="s">
        <v>603</v>
      </c>
    </row>
    <row r="14" spans="1:255" x14ac:dyDescent="0.2">
      <c r="A14">
        <v>4</v>
      </c>
      <c r="B14" t="s">
        <v>604</v>
      </c>
      <c r="D14" t="s">
        <v>605</v>
      </c>
      <c r="F14" t="s">
        <v>606</v>
      </c>
    </row>
    <row r="15" spans="1:255" x14ac:dyDescent="0.2">
      <c r="A15">
        <v>514</v>
      </c>
      <c r="B15" t="s">
        <v>604</v>
      </c>
      <c r="D15" t="s">
        <v>605</v>
      </c>
      <c r="F15" t="s">
        <v>606</v>
      </c>
      <c r="AY15">
        <f>SUM('1.Лок.смета.и.Акт'!AS49:'1.Лок.смета.и.Акт'!AS195)</f>
        <v>0</v>
      </c>
      <c r="AZ15">
        <f>SUM('1.Лок.смета.и.Акт'!AT49:'1.Лок.смета.и.Акт'!AT195)</f>
        <v>0</v>
      </c>
      <c r="BA15">
        <f>SUM('1.Лок.смета.и.Акт'!AU49:'1.Лок.смета.и.Акт'!AU195)</f>
        <v>0</v>
      </c>
      <c r="BB15">
        <f>SUM('1.Лок.смета.и.Акт'!AV49:'1.Лок.смета.и.Акт'!AV195)</f>
        <v>0</v>
      </c>
      <c r="BC15">
        <f>SUM('1.Лок.смета.и.Акт'!AW49:'1.Лок.смета.и.Акт'!AW195)</f>
        <v>0</v>
      </c>
      <c r="BD15">
        <f>SUM('1.Лок.смета.и.Акт'!AX49:'1.Лок.смета.и.Акт'!AX195)</f>
        <v>0</v>
      </c>
      <c r="CW15" t="e">
        <f>Source!U59</f>
        <v>#REF!</v>
      </c>
      <c r="CX15" t="e">
        <f>Source!V59</f>
        <v>#REF!</v>
      </c>
      <c r="CY15" t="e">
        <f>Source!O59</f>
        <v>#REF!</v>
      </c>
      <c r="CZ15" t="e">
        <f>Source!S59</f>
        <v>#REF!</v>
      </c>
      <c r="DA15" t="e">
        <f>Source!Q59</f>
        <v>#REF!</v>
      </c>
      <c r="DB15" t="e">
        <f>Source!R59</f>
        <v>#REF!</v>
      </c>
      <c r="DC15" t="e">
        <f>Source!P59</f>
        <v>#REF!</v>
      </c>
      <c r="DD15">
        <f>Source!AO59</f>
        <v>0</v>
      </c>
      <c r="DE15" t="e">
        <f>Source!AV59</f>
        <v>#REF!</v>
      </c>
      <c r="DF15" t="e">
        <f>Source!AW59</f>
        <v>#REF!</v>
      </c>
      <c r="DG15">
        <f>Source!AX59</f>
        <v>0</v>
      </c>
      <c r="DH15" t="e">
        <f>Source!AY59</f>
        <v>#REF!</v>
      </c>
      <c r="DI15" t="e">
        <f>Source!AP59</f>
        <v>#REF!</v>
      </c>
      <c r="DJ15">
        <f>Source!AQ59</f>
        <v>0</v>
      </c>
      <c r="DK15" t="e">
        <f>Source!AZ59</f>
        <v>#REF!</v>
      </c>
      <c r="DL15" t="e">
        <f>Source!T59</f>
        <v>#REF!</v>
      </c>
      <c r="DM15" t="e">
        <f>Source!W59</f>
        <v>#REF!</v>
      </c>
      <c r="DN15" t="e">
        <f>Source!X59</f>
        <v>#REF!</v>
      </c>
      <c r="DO15" t="e">
        <f>Source!Y59</f>
        <v>#REF!</v>
      </c>
      <c r="DP15" t="e">
        <f>Source!AR59</f>
        <v>#REF!</v>
      </c>
      <c r="DQ15" t="e">
        <f>Source!AS59</f>
        <v>#REF!</v>
      </c>
      <c r="DR15">
        <f>Source!AT59</f>
        <v>0</v>
      </c>
      <c r="DS15" t="e">
        <f>Source!AP59</f>
        <v>#REF!</v>
      </c>
      <c r="DT15">
        <f>Source!AU59</f>
        <v>0</v>
      </c>
      <c r="DU15" t="e">
        <f>Source!AS59+Source!AT59</f>
        <v>#REF!</v>
      </c>
      <c r="DW15" t="e">
        <f>Source!BA59</f>
        <v>#REF!</v>
      </c>
      <c r="DX15">
        <f>Source!BB59</f>
        <v>0</v>
      </c>
      <c r="DY15">
        <f>Source!BC59</f>
        <v>0</v>
      </c>
      <c r="DZ15">
        <f>Source!BD59</f>
        <v>0</v>
      </c>
      <c r="ET15" t="e">
        <f>Source!U59</f>
        <v>#REF!</v>
      </c>
      <c r="EU15" t="e">
        <f>Source!V59</f>
        <v>#REF!</v>
      </c>
      <c r="EV15">
        <f>SUM('1.Лок.смета.и.Акт'!GJ49:'1.Лок.смета.и.Акт'!GJ195)</f>
        <v>274729.33999999997</v>
      </c>
      <c r="EW15">
        <f>SUM('1.Лок.смета.и.Акт'!GK49:'1.Лок.смета.и.Акт'!GK195)</f>
        <v>10347.950000000001</v>
      </c>
      <c r="EX15">
        <f>SUM('1.Лок.смета.и.Акт'!GL49:'1.Лок.смета.и.Акт'!GL195)</f>
        <v>3439.04</v>
      </c>
      <c r="EY15">
        <f>SUM('1.Лок.смета.и.Акт'!GM49:'1.Лок.смета.и.Акт'!GM195)</f>
        <v>491.15000000000003</v>
      </c>
      <c r="EZ15">
        <f>SUM('1.Лок.смета.и.Акт'!GN49:'1.Лок.смета.и.Акт'!GN195)</f>
        <v>369190.3</v>
      </c>
      <c r="FA15">
        <f>SUM('1.Лок.смета.и.Акт'!GO49:'1.Лок.смета.и.Акт'!GO195)</f>
        <v>0</v>
      </c>
      <c r="FB15">
        <f>SUM('1.Лок.смета.и.Акт'!GP49:'1.Лок.смета.и.Акт'!GP195)</f>
        <v>369190.3</v>
      </c>
      <c r="FC15">
        <f>SUM('1.Лок.смета.и.Акт'!GQ49:'1.Лок.смета.и.Акт'!GQ195)</f>
        <v>260942.35</v>
      </c>
      <c r="FD15">
        <f>SUM('1.Лок.смета.и.Акт'!GR49:'1.Лок.смета.и.Акт'!GR195)</f>
        <v>0</v>
      </c>
      <c r="FE15">
        <f>SUM('1.Лок.смета.и.Акт'!GS49:'1.Лок.смета.и.Акт'!GS195)</f>
        <v>260942.35</v>
      </c>
      <c r="FF15">
        <f>SUM('1.Лок.смета.и.Акт'!GT49:'1.Лок.смета.и.Акт'!GT195)</f>
        <v>108247.95</v>
      </c>
      <c r="FG15">
        <f>SUM('1.Лок.смета.и.Акт'!GU49:'1.Лок.смета.и.Акт'!GU195)</f>
        <v>0</v>
      </c>
      <c r="FH15">
        <f>SUM('1.Лок.смета.и.Акт'!GV49:'1.Лок.смета.и.Акт'!GV195)</f>
        <v>108247.95</v>
      </c>
      <c r="FI15">
        <f>SUM('1.Лок.смета.и.Акт'!GW49:'1.Лок.смета.и.Акт'!GW195)</f>
        <v>0</v>
      </c>
      <c r="FJ15">
        <f>SUM('1.Лок.смета.и.Акт'!GX49:'1.Лок.смета.и.Акт'!GX195)</f>
        <v>0</v>
      </c>
      <c r="FK15">
        <f>SUM('1.Лок.смета.и.Акт'!GY49:'1.Лок.смета.и.Акт'!GY195)</f>
        <v>12185.09</v>
      </c>
      <c r="FL15">
        <f>SUM('1.Лок.смета.и.Акт'!GZ49:'1.Лок.смета.и.Акт'!GZ195)</f>
        <v>7145.26</v>
      </c>
      <c r="FM15">
        <f>SUM('1.Лок.смета.и.Акт'!HA49:'1.Лок.смета.и.Акт'!HA195)</f>
        <v>402307.64</v>
      </c>
      <c r="FN15">
        <f>SUM('1.Лок.смета.и.Акт'!HB49:'1.Лок.смета.и.Акт'!HB195)</f>
        <v>294059.68999999989</v>
      </c>
      <c r="FO15">
        <f>SUM('1.Лок.смета.и.Акт'!HC49:'1.Лок.смета.и.Акт'!HC195)</f>
        <v>0</v>
      </c>
      <c r="FP15">
        <f>SUM('1.Лок.смета.и.Акт'!HD49:'1.Лок.смета.и.Акт'!HD195)</f>
        <v>108247.95</v>
      </c>
      <c r="FQ15">
        <f>SUM('1.Лок.смета.и.Акт'!HE49:'1.Лок.смета.и.Акт'!HE195)</f>
        <v>0</v>
      </c>
      <c r="FR15">
        <f>SUM('1.Лок.смета.и.Акт'!HB49:'1.Лок.смета.и.Акт'!HB195)+SUM('1.Лок.смета.и.Акт'!HC49:'1.Лок.смета.и.Акт'!HC195)</f>
        <v>294059.68999999989</v>
      </c>
      <c r="FS15">
        <f>SUM('1.Лок.смета.и.Акт'!HG49:'1.Лок.смета.и.Акт'!HG195)</f>
        <v>0</v>
      </c>
      <c r="FT15">
        <f>SUM('1.Лок.смета.и.Акт'!HH49:'1.Лок.смета.и.Акт'!HH195)</f>
        <v>0</v>
      </c>
      <c r="FU15">
        <f>SUM('1.Лок.смета.и.Акт'!HI49:'1.Лок.смета.и.Акт'!HI195)</f>
        <v>0</v>
      </c>
      <c r="FV15">
        <f>SUM('1.Лок.смета.и.Акт'!HJ49:'1.Лок.смета.и.Акт'!HJ195)</f>
        <v>0</v>
      </c>
      <c r="FW15">
        <f>SUM('1.Лок.смета.и.Акт'!HK49:'1.Лок.смета.и.Акт'!HK195)</f>
        <v>0</v>
      </c>
      <c r="FX15">
        <f>SUMIF('1.Лок.смета.и.Акт'!CV49:'1.Лок.смета.и.Акт'!CV195,1,'1.Лок.смета.и.Акт'!GK49:'1.Лок.смета.и.Акт'!GK195)</f>
        <v>10347.950000000001</v>
      </c>
      <c r="FY15">
        <f>SUMIF('1.Лок.смета.и.Акт'!CV49:'1.Лок.смета.и.Акт'!CV195,2,'1.Лок.смета.и.Акт'!GK49:'1.Лок.смета.и.Акт'!GK195)</f>
        <v>0</v>
      </c>
      <c r="FZ15">
        <f>SUMIF('1.Лок.смета.и.Акт'!CV49:'1.Лок.смета.и.Акт'!CV195,5,'1.Лок.смета.и.Акт'!GK49:'1.Лок.смета.и.Акт'!GK195)</f>
        <v>0</v>
      </c>
      <c r="GA15">
        <f>SUMIF('1.Лок.смета.и.Акт'!CV49:'1.Лок.смета.и.Акт'!CV195,4,'1.Лок.смета.и.Акт'!GK49:'1.Лок.смета.и.Акт'!GK195)</f>
        <v>0</v>
      </c>
      <c r="GB15">
        <f>SUMIF('1.Лок.смета.и.Акт'!CV49:'1.Лок.смета.и.Акт'!CV195,1,'1.Лок.смета.и.Акт'!GL49:'1.Лок.смета.и.Акт'!GL195)</f>
        <v>3439.04</v>
      </c>
      <c r="GC15">
        <f>SUMIF('1.Лок.смета.и.Акт'!CV49:'1.Лок.смета.и.Акт'!CV195,2,'1.Лок.смета.и.Акт'!GL49:'1.Лок.смета.и.Акт'!GL195)</f>
        <v>0</v>
      </c>
      <c r="GD15">
        <f>SUMIF('1.Лок.смета.и.Акт'!CV49:'1.Лок.смета.и.Акт'!CV195,4,'1.Лок.смета.и.Акт'!GL49:'1.Лок.смета.и.Акт'!GL195)</f>
        <v>0</v>
      </c>
      <c r="GE15">
        <f>SUMIF('1.Лок.смета.и.Акт'!CV49:'1.Лок.смета.и.Акт'!CV195,1,'1.Лок.смета.и.Акт'!GQ49:'1.Лок.смета.и.Акт'!GQ195)</f>
        <v>260942.35</v>
      </c>
      <c r="GF15">
        <f>SUMIF('1.Лок.смета.и.Акт'!CV49:'1.Лок.смета.и.Акт'!CV195,2,'1.Лок.смета.и.Акт'!GQ49:'1.Лок.смета.и.Акт'!GQ195)</f>
        <v>0</v>
      </c>
      <c r="GG15">
        <f>SUMIF('1.Лок.смета.и.Акт'!CV49:'1.Лок.смета.и.Акт'!CV195,4,'1.Лок.смета.и.Акт'!GQ49:'1.Лок.смета.и.Акт'!GQ195)</f>
        <v>0</v>
      </c>
      <c r="IB15">
        <f>SUM('1.Лок.смета.и.Акт'!HO49:'1.Лок.смета.и.Акт'!HO195)</f>
        <v>0</v>
      </c>
      <c r="IC15">
        <f>SUM('1.Лок.смета.и.Акт'!HQ49:'1.Лок.смета.и.Акт'!HQ195)</f>
        <v>0</v>
      </c>
      <c r="ID15">
        <f>SUM('1.Лок.смета.и.Акт'!HS49:'1.Лок.смета.и.Акт'!HS195)</f>
        <v>0</v>
      </c>
      <c r="IE15">
        <f>SUM('1.Лок.смета.и.Акт'!HU49:'1.Лок.смета.и.Акт'!HU195)</f>
        <v>0</v>
      </c>
      <c r="IF15">
        <f>SUM('1.Лок.смета.и.Акт'!HY49:'1.Лок.смета.и.Акт'!HY195)</f>
        <v>249671.87999999998</v>
      </c>
      <c r="IG15">
        <f>SUM('1.Лок.смета.и.Акт'!HZ49:'1.Лок.смета.и.Акт'!HZ195)</f>
        <v>108247.95</v>
      </c>
      <c r="IH15">
        <f>SUM('1.Лок.смета.и.Акт'!HL49:'1.Лок.смета.и.Акт'!HL195)</f>
        <v>294059.68999999989</v>
      </c>
      <c r="II15">
        <f>SUM('1.Лок.смета.и.Акт'!HN49:'1.Лок.смета.и.Акт'!HN195)</f>
        <v>294059.68999999989</v>
      </c>
      <c r="IJ15">
        <f>SUM('1.Лок.смета.и.Акт'!HP49:'1.Лок.смета.и.Акт'!HP195)</f>
        <v>0</v>
      </c>
      <c r="IK15">
        <f>SUM('1.Лок.смета.и.Акт'!HR49:'1.Лок.смета.и.Акт'!HR195)</f>
        <v>108247.95</v>
      </c>
      <c r="IL15">
        <f>SUM('1.Лок.смета.и.Акт'!HT49:'1.Лок.смета.и.Акт'!HT195)</f>
        <v>0</v>
      </c>
      <c r="IM15">
        <f>SUM('1.Лок.смета.и.Акт'!HW49:'1.Лок.смета.и.Акт'!HW195)</f>
        <v>0</v>
      </c>
      <c r="IN15">
        <f>SUMIF('1.Лок.смета.и.Акт'!CV49:'1.Лок.смета.и.Акт'!CV195,1,'1.Лок.смета.и.Акт'!GY49:'1.Лок.смета.и.Акт'!GY195)</f>
        <v>12185.09</v>
      </c>
      <c r="IO15">
        <f>SUMIF('1.Лок.смета.и.Акт'!CV49:'1.Лок.смета.и.Акт'!CV195,2,'1.Лок.смета.и.Акт'!GY49:'1.Лок.смета.и.Акт'!GY195)</f>
        <v>0</v>
      </c>
      <c r="IP15">
        <f>SUMIF('1.Лок.смета.и.Акт'!CV49:'1.Лок.смета.и.Акт'!CV195,5,'1.Лок.смета.и.Акт'!GY49:'1.Лок.смета.и.Акт'!GY195)</f>
        <v>0</v>
      </c>
      <c r="IQ15">
        <f>SUMIF('1.Лок.смета.и.Акт'!CV49:'1.Лок.смета.и.Акт'!CV195,4,'1.Лок.смета.и.Акт'!GY49:'1.Лок.смета.и.Акт'!GY195)</f>
        <v>0</v>
      </c>
      <c r="IR15">
        <f>SUMIF('1.Лок.смета.и.Акт'!CV49:'1.Лок.смета.и.Акт'!CV195,1,'1.Лок.смета.и.Акт'!GZ49:'1.Лок.смета.и.Акт'!GZ195)</f>
        <v>7145.26</v>
      </c>
      <c r="IS15">
        <f>SUMIF('1.Лок.смета.и.Акт'!CV49:'1.Лок.смета.и.Акт'!CV195,2,'1.Лок.смета.и.Акт'!GZ49:'1.Лок.смета.и.Акт'!GZ195)</f>
        <v>0</v>
      </c>
      <c r="IT15">
        <f>SUMIF('1.Лок.смета.и.Акт'!CV49:'1.Лок.смета.и.Акт'!CV195,5,'1.Лок.смета.и.Акт'!GZ49:'1.Лок.смета.и.Акт'!GZ195)</f>
        <v>0</v>
      </c>
      <c r="IU15">
        <f>SUMIF('1.Лок.смета.и.Акт'!CV49:'1.Лок.смета.и.Акт'!CV195,4,'1.Лок.смета.и.Акт'!GZ49:'1.Лок.смета.и.Акт'!GZ195)</f>
        <v>0</v>
      </c>
    </row>
    <row r="16" spans="1:255" x14ac:dyDescent="0.2">
      <c r="A16">
        <v>4</v>
      </c>
      <c r="B16" t="s">
        <v>604</v>
      </c>
      <c r="D16" t="s">
        <v>605</v>
      </c>
      <c r="F16" t="s">
        <v>697</v>
      </c>
    </row>
    <row r="17" spans="1:255" x14ac:dyDescent="0.2">
      <c r="A17">
        <v>514</v>
      </c>
      <c r="B17" t="s">
        <v>604</v>
      </c>
      <c r="D17" t="s">
        <v>605</v>
      </c>
      <c r="F17" t="s">
        <v>697</v>
      </c>
      <c r="AY17">
        <f>SUM('1.Лок.смета.и.Акт'!AS265:'1.Лок.смета.и.Акт'!AS411)</f>
        <v>0</v>
      </c>
      <c r="AZ17">
        <f>SUM('1.Лок.смета.и.Акт'!AT265:'1.Лок.смета.и.Акт'!AT411)</f>
        <v>0</v>
      </c>
      <c r="BA17">
        <f>SUM('1.Лок.смета.и.Акт'!AU265:'1.Лок.смета.и.Акт'!AU411)</f>
        <v>0</v>
      </c>
      <c r="BB17">
        <f>SUM('1.Лок.смета.и.Акт'!AV265:'1.Лок.смета.и.Акт'!AV411)</f>
        <v>0</v>
      </c>
      <c r="BC17">
        <f>SUM('1.Лок.смета.и.Акт'!AW265:'1.Лок.смета.и.Акт'!AW411)</f>
        <v>0</v>
      </c>
      <c r="BD17">
        <f>SUM('1.Лок.смета.и.Акт'!AX265:'1.Лок.смета.и.Акт'!AX411)</f>
        <v>0</v>
      </c>
      <c r="CW17" t="e">
        <f>Source!U123</f>
        <v>#REF!</v>
      </c>
      <c r="CX17" t="e">
        <f>Source!V123</f>
        <v>#REF!</v>
      </c>
      <c r="CY17" t="e">
        <f>Source!O123</f>
        <v>#REF!</v>
      </c>
      <c r="CZ17" t="e">
        <f>Source!S123</f>
        <v>#REF!</v>
      </c>
      <c r="DA17" t="e">
        <f>Source!Q123</f>
        <v>#REF!</v>
      </c>
      <c r="DB17" t="e">
        <f>Source!R123</f>
        <v>#REF!</v>
      </c>
      <c r="DC17" t="e">
        <f>Source!P123</f>
        <v>#REF!</v>
      </c>
      <c r="DD17">
        <f>Source!AO123</f>
        <v>0</v>
      </c>
      <c r="DE17" t="e">
        <f>Source!AV123</f>
        <v>#REF!</v>
      </c>
      <c r="DF17" t="e">
        <f>Source!AW123</f>
        <v>#REF!</v>
      </c>
      <c r="DG17">
        <f>Source!AX123</f>
        <v>0</v>
      </c>
      <c r="DH17" t="e">
        <f>Source!AY123</f>
        <v>#REF!</v>
      </c>
      <c r="DI17" t="e">
        <f>Source!AP123</f>
        <v>#REF!</v>
      </c>
      <c r="DJ17">
        <f>Source!AQ123</f>
        <v>0</v>
      </c>
      <c r="DK17" t="e">
        <f>Source!AZ123</f>
        <v>#REF!</v>
      </c>
      <c r="DL17" t="e">
        <f>Source!T123</f>
        <v>#REF!</v>
      </c>
      <c r="DM17" t="e">
        <f>Source!W123</f>
        <v>#REF!</v>
      </c>
      <c r="DN17" t="e">
        <f>Source!X123</f>
        <v>#REF!</v>
      </c>
      <c r="DO17" t="e">
        <f>Source!Y123</f>
        <v>#REF!</v>
      </c>
      <c r="DP17" t="e">
        <f>Source!AR123</f>
        <v>#REF!</v>
      </c>
      <c r="DQ17" t="e">
        <f>Source!AS123</f>
        <v>#REF!</v>
      </c>
      <c r="DR17">
        <f>Source!AT123</f>
        <v>0</v>
      </c>
      <c r="DS17" t="e">
        <f>Source!AP123</f>
        <v>#REF!</v>
      </c>
      <c r="DT17">
        <f>Source!AU123</f>
        <v>0</v>
      </c>
      <c r="DU17" t="e">
        <f>Source!AS123+Source!AT123</f>
        <v>#REF!</v>
      </c>
      <c r="DW17" t="e">
        <f>Source!BA123</f>
        <v>#REF!</v>
      </c>
      <c r="DX17">
        <f>Source!BB123</f>
        <v>0</v>
      </c>
      <c r="DY17">
        <f>Source!BC123</f>
        <v>0</v>
      </c>
      <c r="DZ17">
        <f>Source!BD123</f>
        <v>0</v>
      </c>
      <c r="ET17" t="e">
        <f>Source!U123</f>
        <v>#REF!</v>
      </c>
      <c r="EU17" t="e">
        <f>Source!V123</f>
        <v>#REF!</v>
      </c>
      <c r="EV17">
        <f>SUM('1.Лок.смета.и.Акт'!GJ265:'1.Лок.смета.и.Акт'!GJ411)</f>
        <v>122430.23000000005</v>
      </c>
      <c r="EW17">
        <f>SUM('1.Лок.смета.и.Акт'!GK265:'1.Лок.смета.и.Акт'!GK411)</f>
        <v>5368.93</v>
      </c>
      <c r="EX17">
        <f>SUM('1.Лок.смета.и.Акт'!GL265:'1.Лок.смета.и.Акт'!GL411)</f>
        <v>1008.89</v>
      </c>
      <c r="EY17">
        <f>SUM('1.Лок.смета.и.Акт'!GM265:'1.Лок.смета.и.Акт'!GM411)</f>
        <v>92.64</v>
      </c>
      <c r="EZ17">
        <f>SUM('1.Лок.смета.и.Акт'!GN265:'1.Лок.смета.и.Акт'!GN411)</f>
        <v>321850.9499999999</v>
      </c>
      <c r="FA17">
        <f>SUM('1.Лок.смета.и.Акт'!GO265:'1.Лок.смета.и.Акт'!GO411)</f>
        <v>0</v>
      </c>
      <c r="FB17">
        <f>SUM('1.Лок.смета.и.Акт'!GP265:'1.Лок.смета.и.Акт'!GP411)</f>
        <v>321850.9499999999</v>
      </c>
      <c r="FC17">
        <f>SUM('1.Лок.смета.и.Акт'!GQ265:'1.Лок.смета.и.Акт'!GQ411)</f>
        <v>116052.41000000002</v>
      </c>
      <c r="FD17">
        <f>SUM('1.Лок.смета.и.Акт'!GR265:'1.Лок.смета.и.Акт'!GR411)</f>
        <v>0</v>
      </c>
      <c r="FE17">
        <f>SUM('1.Лок.смета.и.Акт'!GS265:'1.Лок.смета.и.Акт'!GS411)</f>
        <v>116052.41000000002</v>
      </c>
      <c r="FF17">
        <f>SUM('1.Лок.смета.и.Акт'!GT265:'1.Лок.смета.и.Акт'!GT411)</f>
        <v>205798.54</v>
      </c>
      <c r="FG17">
        <f>SUM('1.Лок.смета.и.Акт'!GU265:'1.Лок.смета.и.Акт'!GU411)</f>
        <v>0</v>
      </c>
      <c r="FH17">
        <f>SUM('1.Лок.смета.и.Акт'!GV265:'1.Лок.смета.и.Акт'!GV411)</f>
        <v>205798.54</v>
      </c>
      <c r="FI17">
        <f>SUM('1.Лок.смета.и.Акт'!GW265:'1.Лок.смета.и.Акт'!GW411)</f>
        <v>0</v>
      </c>
      <c r="FJ17">
        <f>SUM('1.Лок.смета.и.Акт'!GX265:'1.Лок.смета.и.Акт'!GX411)</f>
        <v>0</v>
      </c>
      <c r="FK17">
        <f>SUM('1.Лок.смета.и.Акт'!GY265:'1.Лок.смета.и.Акт'!GY411)</f>
        <v>6608.4899999999989</v>
      </c>
      <c r="FL17">
        <f>SUM('1.Лок.смета.и.Акт'!GZ265:'1.Лок.смета.и.Акт'!GZ411)</f>
        <v>3932.33</v>
      </c>
      <c r="FM17">
        <f>SUM('1.Лок.смета.и.Акт'!HA265:'1.Лок.смета.и.Акт'!HA411)</f>
        <v>338769.58999999997</v>
      </c>
      <c r="FN17">
        <f>SUM('1.Лок.смета.и.Акт'!HB265:'1.Лок.смета.и.Акт'!HB411)</f>
        <v>132971.05000000002</v>
      </c>
      <c r="FO17">
        <f>SUM('1.Лок.смета.и.Акт'!HC265:'1.Лок.смета.и.Акт'!HC411)</f>
        <v>0</v>
      </c>
      <c r="FP17">
        <f>SUM('1.Лок.смета.и.Акт'!HD265:'1.Лок.смета.и.Акт'!HD411)</f>
        <v>205798.54</v>
      </c>
      <c r="FQ17">
        <f>SUM('1.Лок.смета.и.Акт'!HE265:'1.Лок.смета.и.Акт'!HE411)</f>
        <v>0</v>
      </c>
      <c r="FR17">
        <f>SUM('1.Лок.смета.и.Акт'!HB265:'1.Лок.смета.и.Акт'!HB411)+SUM('1.Лок.смета.и.Акт'!HC265:'1.Лок.смета.и.Акт'!HC411)</f>
        <v>132971.05000000002</v>
      </c>
      <c r="FS17">
        <f>SUM('1.Лок.смета.и.Акт'!HG265:'1.Лок.смета.и.Акт'!HG411)</f>
        <v>0</v>
      </c>
      <c r="FT17">
        <f>SUM('1.Лок.смета.и.Акт'!HH265:'1.Лок.смета.и.Акт'!HH411)</f>
        <v>0</v>
      </c>
      <c r="FU17">
        <f>SUM('1.Лок.смета.и.Акт'!HI265:'1.Лок.смета.и.Акт'!HI411)</f>
        <v>0</v>
      </c>
      <c r="FV17">
        <f>SUM('1.Лок.смета.и.Акт'!HJ265:'1.Лок.смета.и.Акт'!HJ411)</f>
        <v>0</v>
      </c>
      <c r="FW17">
        <f>SUM('1.Лок.смета.и.Акт'!HK265:'1.Лок.смета.и.Акт'!HK411)</f>
        <v>0</v>
      </c>
      <c r="FX17">
        <f>SUMIF('1.Лок.смета.и.Акт'!CV265:'1.Лок.смета.и.Акт'!CV411,1,'1.Лок.смета.и.Акт'!GK265:'1.Лок.смета.и.Акт'!GK411)</f>
        <v>5368.93</v>
      </c>
      <c r="FY17">
        <f>SUMIF('1.Лок.смета.и.Акт'!CV265:'1.Лок.смета.и.Акт'!CV411,2,'1.Лок.смета.и.Акт'!GK265:'1.Лок.смета.и.Акт'!GK411)</f>
        <v>0</v>
      </c>
      <c r="FZ17">
        <f>SUMIF('1.Лок.смета.и.Акт'!CV265:'1.Лок.смета.и.Акт'!CV411,5,'1.Лок.смета.и.Акт'!GK265:'1.Лок.смета.и.Акт'!GK411)</f>
        <v>0</v>
      </c>
      <c r="GA17">
        <f>SUMIF('1.Лок.смета.и.Акт'!CV265:'1.Лок.смета.и.Акт'!CV411,4,'1.Лок.смета.и.Акт'!GK265:'1.Лок.смета.и.Акт'!GK411)</f>
        <v>0</v>
      </c>
      <c r="GB17">
        <f>SUMIF('1.Лок.смета.и.Акт'!CV265:'1.Лок.смета.и.Акт'!CV411,1,'1.Лок.смета.и.Акт'!GL265:'1.Лок.смета.и.Акт'!GL411)</f>
        <v>1008.89</v>
      </c>
      <c r="GC17">
        <f>SUMIF('1.Лок.смета.и.Акт'!CV265:'1.Лок.смета.и.Акт'!CV411,2,'1.Лок.смета.и.Акт'!GL265:'1.Лок.смета.и.Акт'!GL411)</f>
        <v>0</v>
      </c>
      <c r="GD17">
        <f>SUMIF('1.Лок.смета.и.Акт'!CV265:'1.Лок.смета.и.Акт'!CV411,4,'1.Лок.смета.и.Акт'!GL265:'1.Лок.смета.и.Акт'!GL411)</f>
        <v>0</v>
      </c>
      <c r="GE17">
        <f>SUMIF('1.Лок.смета.и.Акт'!CV265:'1.Лок.смета.и.Акт'!CV411,1,'1.Лок.смета.и.Акт'!GQ265:'1.Лок.смета.и.Акт'!GQ411)</f>
        <v>116052.41000000002</v>
      </c>
      <c r="GF17">
        <f>SUMIF('1.Лок.смета.и.Акт'!CV265:'1.Лок.смета.и.Акт'!CV411,2,'1.Лок.смета.и.Акт'!GQ265:'1.Лок.смета.и.Акт'!GQ411)</f>
        <v>0</v>
      </c>
      <c r="GG17">
        <f>SUMIF('1.Лок.смета.и.Акт'!CV265:'1.Лок.смета.и.Акт'!CV411,4,'1.Лок.смета.и.Акт'!GQ265:'1.Лок.смета.и.Акт'!GQ411)</f>
        <v>0</v>
      </c>
      <c r="IB17">
        <f>SUM('1.Лок.смета.и.Акт'!HO265:'1.Лок.смета.и.Акт'!HO411)</f>
        <v>0</v>
      </c>
      <c r="IC17">
        <f>SUM('1.Лок.смета.и.Акт'!HQ265:'1.Лок.смета.и.Акт'!HQ411)</f>
        <v>0</v>
      </c>
      <c r="ID17">
        <f>SUM('1.Лок.смета.и.Акт'!HS265:'1.Лок.смета.и.Акт'!HS411)</f>
        <v>0</v>
      </c>
      <c r="IE17">
        <f>SUM('1.Лок.смета.и.Акт'!HU265:'1.Лок.смета.и.Акт'!HU411)</f>
        <v>0</v>
      </c>
      <c r="IF17">
        <f>SUM('1.Лок.смета.и.Акт'!HY265:'1.Лок.смета.и.Акт'!HY411)</f>
        <v>110496.49</v>
      </c>
      <c r="IG17">
        <f>SUM('1.Лок.смета.и.Акт'!HZ265:'1.Лок.смета.и.Акт'!HZ411)</f>
        <v>205798.54</v>
      </c>
      <c r="IH17">
        <f>SUM('1.Лок.смета.и.Акт'!HL265:'1.Лок.смета.и.Акт'!HL411)</f>
        <v>132971.05000000002</v>
      </c>
      <c r="II17">
        <f>SUM('1.Лок.смета.и.Акт'!HN265:'1.Лок.смета.и.Акт'!HN411)</f>
        <v>132971.05000000002</v>
      </c>
      <c r="IJ17">
        <f>SUM('1.Лок.смета.и.Акт'!HP265:'1.Лок.смета.и.Акт'!HP411)</f>
        <v>0</v>
      </c>
      <c r="IK17">
        <f>SUM('1.Лок.смета.и.Акт'!HR265:'1.Лок.смета.и.Акт'!HR411)</f>
        <v>205798.54</v>
      </c>
      <c r="IL17">
        <f>SUM('1.Лок.смета.и.Акт'!HT265:'1.Лок.смета.и.Акт'!HT411)</f>
        <v>0</v>
      </c>
      <c r="IM17">
        <f>SUM('1.Лок.смета.и.Акт'!HW265:'1.Лок.смета.и.Акт'!HW411)</f>
        <v>0</v>
      </c>
      <c r="IN17">
        <f>SUMIF('1.Лок.смета.и.Акт'!CV265:'1.Лок.смета.и.Акт'!CV411,1,'1.Лок.смета.и.Акт'!GY265:'1.Лок.смета.и.Акт'!GY411)</f>
        <v>6608.4899999999989</v>
      </c>
      <c r="IO17">
        <f>SUMIF('1.Лок.смета.и.Акт'!CV265:'1.Лок.смета.и.Акт'!CV411,2,'1.Лок.смета.и.Акт'!GY265:'1.Лок.смета.и.Акт'!GY411)</f>
        <v>0</v>
      </c>
      <c r="IP17">
        <f>SUMIF('1.Лок.смета.и.Акт'!CV265:'1.Лок.смета.и.Акт'!CV411,5,'1.Лок.смета.и.Акт'!GY265:'1.Лок.смета.и.Акт'!GY411)</f>
        <v>0</v>
      </c>
      <c r="IQ17">
        <f>SUMIF('1.Лок.смета.и.Акт'!CV265:'1.Лок.смета.и.Акт'!CV411,4,'1.Лок.смета.и.Акт'!GY265:'1.Лок.смета.и.Акт'!GY411)</f>
        <v>0</v>
      </c>
      <c r="IR17">
        <f>SUMIF('1.Лок.смета.и.Акт'!CV265:'1.Лок.смета.и.Акт'!CV411,1,'1.Лок.смета.и.Акт'!GZ265:'1.Лок.смета.и.Акт'!GZ411)</f>
        <v>3932.33</v>
      </c>
      <c r="IS17">
        <f>SUMIF('1.Лок.смета.и.Акт'!CV265:'1.Лок.смета.и.Акт'!CV411,2,'1.Лок.смета.и.Акт'!GZ265:'1.Лок.смета.и.Акт'!GZ411)</f>
        <v>0</v>
      </c>
      <c r="IT17">
        <f>SUMIF('1.Лок.смета.и.Акт'!CV265:'1.Лок.смета.и.Акт'!CV411,5,'1.Лок.смета.и.Акт'!GZ265:'1.Лок.смета.и.Акт'!GZ411)</f>
        <v>0</v>
      </c>
      <c r="IU17">
        <f>SUMIF('1.Лок.смета.и.Акт'!CV265:'1.Лок.смета.и.Акт'!CV411,4,'1.Лок.смета.и.Акт'!GZ265:'1.Лок.смета.и.Акт'!GZ411)</f>
        <v>0</v>
      </c>
    </row>
    <row r="18" spans="1:255" x14ac:dyDescent="0.2">
      <c r="A18">
        <v>4</v>
      </c>
      <c r="B18" t="s">
        <v>604</v>
      </c>
      <c r="D18" t="s">
        <v>605</v>
      </c>
      <c r="F18" t="s">
        <v>727</v>
      </c>
    </row>
    <row r="19" spans="1:255" x14ac:dyDescent="0.2">
      <c r="A19">
        <v>514</v>
      </c>
      <c r="B19" t="s">
        <v>604</v>
      </c>
      <c r="D19" t="s">
        <v>605</v>
      </c>
      <c r="F19" t="s">
        <v>727</v>
      </c>
      <c r="AY19">
        <f>SUM('1.Лок.смета.и.Акт'!AS481:'1.Лок.смета.и.Акт'!AS549)</f>
        <v>0</v>
      </c>
      <c r="AZ19">
        <f>SUM('1.Лок.смета.и.Акт'!AT481:'1.Лок.смета.и.Акт'!AT549)</f>
        <v>0</v>
      </c>
      <c r="BA19">
        <f>SUM('1.Лок.смета.и.Акт'!AU481:'1.Лок.смета.и.Акт'!AU549)</f>
        <v>0</v>
      </c>
      <c r="BB19">
        <f>SUM('1.Лок.смета.и.Акт'!AV481:'1.Лок.смета.и.Акт'!AV549)</f>
        <v>0</v>
      </c>
      <c r="BC19">
        <f>SUM('1.Лок.смета.и.Акт'!AW481:'1.Лок.смета.и.Акт'!AW549)</f>
        <v>0</v>
      </c>
      <c r="BD19">
        <f>SUM('1.Лок.смета.и.Акт'!AX481:'1.Лок.смета.и.Акт'!AX549)</f>
        <v>0</v>
      </c>
      <c r="CW19" t="e">
        <f>Source!U170</f>
        <v>#REF!</v>
      </c>
      <c r="CX19" t="e">
        <f>Source!V170</f>
        <v>#REF!</v>
      </c>
      <c r="CY19" t="e">
        <f>Source!O170</f>
        <v>#REF!</v>
      </c>
      <c r="CZ19" t="e">
        <f>Source!S170</f>
        <v>#REF!</v>
      </c>
      <c r="DA19" t="e">
        <f>Source!Q170</f>
        <v>#REF!</v>
      </c>
      <c r="DB19" t="e">
        <f>Source!R170</f>
        <v>#REF!</v>
      </c>
      <c r="DC19" t="e">
        <f>Source!P170</f>
        <v>#REF!</v>
      </c>
      <c r="DD19">
        <f>Source!AO170</f>
        <v>0</v>
      </c>
      <c r="DE19" t="e">
        <f>Source!AV170</f>
        <v>#REF!</v>
      </c>
      <c r="DF19" t="e">
        <f>Source!AW170</f>
        <v>#REF!</v>
      </c>
      <c r="DG19">
        <f>Source!AX170</f>
        <v>0</v>
      </c>
      <c r="DH19" t="e">
        <f>Source!AY170</f>
        <v>#REF!</v>
      </c>
      <c r="DI19" t="e">
        <f>Source!AP170</f>
        <v>#REF!</v>
      </c>
      <c r="DJ19">
        <f>Source!AQ170</f>
        <v>0</v>
      </c>
      <c r="DK19" t="e">
        <f>Source!AZ170</f>
        <v>#REF!</v>
      </c>
      <c r="DL19" t="e">
        <f>Source!T170</f>
        <v>#REF!</v>
      </c>
      <c r="DM19" t="e">
        <f>Source!W170</f>
        <v>#REF!</v>
      </c>
      <c r="DN19" t="e">
        <f>Source!X170</f>
        <v>#REF!</v>
      </c>
      <c r="DO19" t="e">
        <f>Source!Y170</f>
        <v>#REF!</v>
      </c>
      <c r="DP19" t="e">
        <f>Source!AR170</f>
        <v>#REF!</v>
      </c>
      <c r="DQ19" t="e">
        <f>Source!AS170</f>
        <v>#REF!</v>
      </c>
      <c r="DR19">
        <f>Source!AT170</f>
        <v>0</v>
      </c>
      <c r="DS19" t="e">
        <f>Source!AP170</f>
        <v>#REF!</v>
      </c>
      <c r="DT19">
        <f>Source!AU170</f>
        <v>0</v>
      </c>
      <c r="DU19" t="e">
        <f>Source!AS170+Source!AT170</f>
        <v>#REF!</v>
      </c>
      <c r="DW19" t="e">
        <f>Source!BA170</f>
        <v>#REF!</v>
      </c>
      <c r="DX19">
        <f>Source!BB170</f>
        <v>0</v>
      </c>
      <c r="DY19">
        <f>Source!BC170</f>
        <v>0</v>
      </c>
      <c r="DZ19">
        <f>Source!BD170</f>
        <v>0</v>
      </c>
      <c r="ET19" t="e">
        <f>Source!U170</f>
        <v>#REF!</v>
      </c>
      <c r="EU19" t="e">
        <f>Source!V170</f>
        <v>#REF!</v>
      </c>
      <c r="EV19">
        <f>SUM('1.Лок.смета.и.Акт'!GJ481:'1.Лок.смета.и.Акт'!GJ549)</f>
        <v>18812.57</v>
      </c>
      <c r="EW19">
        <f>SUM('1.Лок.смета.и.Акт'!GK481:'1.Лок.смета.и.Акт'!GK549)</f>
        <v>852.06999999999994</v>
      </c>
      <c r="EX19">
        <f>SUM('1.Лок.смета.и.Акт'!GL481:'1.Лок.смета.и.Акт'!GL549)</f>
        <v>172.24</v>
      </c>
      <c r="EY19">
        <f>SUM('1.Лок.смета.и.Акт'!GM481:'1.Лок.смета.и.Акт'!GM549)</f>
        <v>18.2</v>
      </c>
      <c r="EZ19">
        <f>SUM('1.Лок.смета.и.Акт'!GN481:'1.Лок.смета.и.Акт'!GN549)</f>
        <v>75963.95</v>
      </c>
      <c r="FA19">
        <f>SUM('1.Лок.смета.и.Акт'!GO481:'1.Лок.смета.и.Акт'!GO549)</f>
        <v>0</v>
      </c>
      <c r="FB19">
        <f>SUM('1.Лок.смета.и.Акт'!GP481:'1.Лок.смета.и.Акт'!GP549)</f>
        <v>75963.95</v>
      </c>
      <c r="FC19">
        <f>SUM('1.Лок.смета.и.Акт'!GQ481:'1.Лок.смета.и.Акт'!GQ549)</f>
        <v>17788.259999999998</v>
      </c>
      <c r="FD19">
        <f>SUM('1.Лок.смета.и.Акт'!GR481:'1.Лок.смета.и.Акт'!GR549)</f>
        <v>0</v>
      </c>
      <c r="FE19">
        <f>SUM('1.Лок.смета.и.Акт'!GS481:'1.Лок.смета.и.Акт'!GS549)</f>
        <v>17788.259999999998</v>
      </c>
      <c r="FF19">
        <f>SUM('1.Лок.смета.и.Акт'!GT481:'1.Лок.смета.и.Акт'!GT549)</f>
        <v>58175.689999999995</v>
      </c>
      <c r="FG19">
        <f>SUM('1.Лок.смета.и.Акт'!GU481:'1.Лок.смета.и.Акт'!GU549)</f>
        <v>0</v>
      </c>
      <c r="FH19">
        <f>SUM('1.Лок.смета.и.Акт'!GV481:'1.Лок.смета.и.Акт'!GV549)</f>
        <v>58175.689999999995</v>
      </c>
      <c r="FI19">
        <f>SUM('1.Лок.смета.и.Акт'!GW481:'1.Лок.смета.и.Акт'!GW549)</f>
        <v>0</v>
      </c>
      <c r="FJ19">
        <f>SUM('1.Лок.смета.и.Акт'!GX481:'1.Лок.смета.и.Акт'!GX549)</f>
        <v>0</v>
      </c>
      <c r="FK19">
        <f>SUM('1.Лок.смета.и.Акт'!GY481:'1.Лок.смета.и.Акт'!GY549)</f>
        <v>1053.0300000000002</v>
      </c>
      <c r="FL19">
        <f>SUM('1.Лок.смета.и.Акт'!GZ481:'1.Лок.смета.и.Акт'!GZ549)</f>
        <v>626.6</v>
      </c>
      <c r="FM19">
        <f>SUM('1.Лок.смета.и.Акт'!HA481:'1.Лок.смета.и.Акт'!HA549)</f>
        <v>78667.89</v>
      </c>
      <c r="FN19">
        <f>SUM('1.Лок.смета.и.Акт'!HB481:'1.Лок.смета.и.Акт'!HB549)</f>
        <v>20492.2</v>
      </c>
      <c r="FO19">
        <f>SUM('1.Лок.смета.и.Акт'!HC481:'1.Лок.смета.и.Акт'!HC549)</f>
        <v>0</v>
      </c>
      <c r="FP19">
        <f>SUM('1.Лок.смета.и.Акт'!HD481:'1.Лок.смета.и.Акт'!HD549)</f>
        <v>58175.689999999995</v>
      </c>
      <c r="FQ19">
        <f>SUM('1.Лок.смета.и.Акт'!HE481:'1.Лок.смета.и.Акт'!HE549)</f>
        <v>0</v>
      </c>
      <c r="FR19">
        <f>SUM('1.Лок.смета.и.Акт'!HB481:'1.Лок.смета.и.Акт'!HB549)+SUM('1.Лок.смета.и.Акт'!HC481:'1.Лок.смета.и.Акт'!HC549)</f>
        <v>20492.2</v>
      </c>
      <c r="FS19">
        <f>SUM('1.Лок.смета.и.Акт'!HG481:'1.Лок.смета.и.Акт'!HG549)</f>
        <v>0</v>
      </c>
      <c r="FT19">
        <f>SUM('1.Лок.смета.и.Акт'!HH481:'1.Лок.смета.и.Акт'!HH549)</f>
        <v>0</v>
      </c>
      <c r="FU19">
        <f>SUM('1.Лок.смета.и.Акт'!HI481:'1.Лок.смета.и.Акт'!HI549)</f>
        <v>0</v>
      </c>
      <c r="FV19">
        <f>SUM('1.Лок.смета.и.Акт'!HJ481:'1.Лок.смета.и.Акт'!HJ549)</f>
        <v>0</v>
      </c>
      <c r="FW19">
        <f>SUM('1.Лок.смета.и.Акт'!HK481:'1.Лок.смета.и.Акт'!HK549)</f>
        <v>0</v>
      </c>
      <c r="FX19">
        <f>SUMIF('1.Лок.смета.и.Акт'!CV481:'1.Лок.смета.и.Акт'!CV549,1,'1.Лок.смета.и.Акт'!GK481:'1.Лок.смета.и.Акт'!GK549)</f>
        <v>852.06999999999994</v>
      </c>
      <c r="FY19">
        <f>SUMIF('1.Лок.смета.и.Акт'!CV481:'1.Лок.смета.и.Акт'!CV549,2,'1.Лок.смета.и.Акт'!GK481:'1.Лок.смета.и.Акт'!GK549)</f>
        <v>0</v>
      </c>
      <c r="FZ19">
        <f>SUMIF('1.Лок.смета.и.Акт'!CV481:'1.Лок.смета.и.Акт'!CV549,5,'1.Лок.смета.и.Акт'!GK481:'1.Лок.смета.и.Акт'!GK549)</f>
        <v>0</v>
      </c>
      <c r="GA19">
        <f>SUMIF('1.Лок.смета.и.Акт'!CV481:'1.Лок.смета.и.Акт'!CV549,4,'1.Лок.смета.и.Акт'!GK481:'1.Лок.смета.и.Акт'!GK549)</f>
        <v>0</v>
      </c>
      <c r="GB19">
        <f>SUMIF('1.Лок.смета.и.Акт'!CV481:'1.Лок.смета.и.Акт'!CV549,1,'1.Лок.смета.и.Акт'!GL481:'1.Лок.смета.и.Акт'!GL549)</f>
        <v>172.24</v>
      </c>
      <c r="GC19">
        <f>SUMIF('1.Лок.смета.и.Акт'!CV481:'1.Лок.смета.и.Акт'!CV549,2,'1.Лок.смета.и.Акт'!GL481:'1.Лок.смета.и.Акт'!GL549)</f>
        <v>0</v>
      </c>
      <c r="GD19">
        <f>SUMIF('1.Лок.смета.и.Акт'!CV481:'1.Лок.смета.и.Акт'!CV549,4,'1.Лок.смета.и.Акт'!GL481:'1.Лок.смета.и.Акт'!GL549)</f>
        <v>0</v>
      </c>
      <c r="GE19">
        <f>SUMIF('1.Лок.смета.и.Акт'!CV481:'1.Лок.смета.и.Акт'!CV549,1,'1.Лок.смета.и.Акт'!GQ481:'1.Лок.смета.и.Акт'!GQ549)</f>
        <v>17788.259999999998</v>
      </c>
      <c r="GF19">
        <f>SUMIF('1.Лок.смета.и.Акт'!CV481:'1.Лок.смета.и.Акт'!CV549,2,'1.Лок.смета.и.Акт'!GQ481:'1.Лок.смета.и.Акт'!GQ549)</f>
        <v>0</v>
      </c>
      <c r="GG19">
        <f>SUMIF('1.Лок.смета.и.Акт'!CV481:'1.Лок.смета.и.Акт'!CV549,4,'1.Лок.смета.и.Акт'!GQ481:'1.Лок.смета.и.Акт'!GQ549)</f>
        <v>0</v>
      </c>
      <c r="IB19">
        <f>SUM('1.Лок.смета.и.Акт'!HO481:'1.Лок.смета.и.Акт'!HO549)</f>
        <v>0</v>
      </c>
      <c r="IC19">
        <f>SUM('1.Лок.смета.и.Акт'!HQ481:'1.Лок.смета.и.Акт'!HQ549)</f>
        <v>0</v>
      </c>
      <c r="ID19">
        <f>SUM('1.Лок.смета.и.Акт'!HS481:'1.Лок.смета.и.Акт'!HS549)</f>
        <v>0</v>
      </c>
      <c r="IE19">
        <f>SUM('1.Лок.смета.и.Акт'!HU481:'1.Лок.смета.и.Акт'!HU549)</f>
        <v>0</v>
      </c>
      <c r="IF19">
        <f>SUM('1.Лок.смета.и.Акт'!HY481:'1.Лок.смета.и.Акт'!HY549)</f>
        <v>17044.45</v>
      </c>
      <c r="IG19">
        <f>SUM('1.Лок.смета.и.Акт'!HZ481:'1.Лок.смета.и.Акт'!HZ549)</f>
        <v>58175.689999999995</v>
      </c>
      <c r="IH19">
        <f>SUM('1.Лок.смета.и.Акт'!HL481:'1.Лок.смета.и.Акт'!HL549)</f>
        <v>20492.2</v>
      </c>
      <c r="II19">
        <f>SUM('1.Лок.смета.и.Акт'!HN481:'1.Лок.смета.и.Акт'!HN549)</f>
        <v>20492.2</v>
      </c>
      <c r="IJ19">
        <f>SUM('1.Лок.смета.и.Акт'!HP481:'1.Лок.смета.и.Акт'!HP549)</f>
        <v>0</v>
      </c>
      <c r="IK19">
        <f>SUM('1.Лок.смета.и.Акт'!HR481:'1.Лок.смета.и.Акт'!HR549)</f>
        <v>58175.689999999995</v>
      </c>
      <c r="IL19">
        <f>SUM('1.Лок.смета.и.Акт'!HT481:'1.Лок.смета.и.Акт'!HT549)</f>
        <v>0</v>
      </c>
      <c r="IM19">
        <f>SUM('1.Лок.смета.и.Акт'!HW481:'1.Лок.смета.и.Акт'!HW549)</f>
        <v>0</v>
      </c>
      <c r="IN19">
        <f>SUMIF('1.Лок.смета.и.Акт'!CV481:'1.Лок.смета.и.Акт'!CV549,1,'1.Лок.смета.и.Акт'!GY481:'1.Лок.смета.и.Акт'!GY549)</f>
        <v>1053.0300000000002</v>
      </c>
      <c r="IO19">
        <f>SUMIF('1.Лок.смета.и.Акт'!CV481:'1.Лок.смета.и.Акт'!CV549,2,'1.Лок.смета.и.Акт'!GY481:'1.Лок.смета.и.Акт'!GY549)</f>
        <v>0</v>
      </c>
      <c r="IP19">
        <f>SUMIF('1.Лок.смета.и.Акт'!CV481:'1.Лок.смета.и.Акт'!CV549,5,'1.Лок.смета.и.Акт'!GY481:'1.Лок.смета.и.Акт'!GY549)</f>
        <v>0</v>
      </c>
      <c r="IQ19">
        <f>SUMIF('1.Лок.смета.и.Акт'!CV481:'1.Лок.смета.и.Акт'!CV549,4,'1.Лок.смета.и.Акт'!GY481:'1.Лок.смета.и.Акт'!GY549)</f>
        <v>0</v>
      </c>
      <c r="IR19">
        <f>SUMIF('1.Лок.смета.и.Акт'!CV481:'1.Лок.смета.и.Акт'!CV549,1,'1.Лок.смета.и.Акт'!GZ481:'1.Лок.смета.и.Акт'!GZ549)</f>
        <v>626.6</v>
      </c>
      <c r="IS19">
        <f>SUMIF('1.Лок.смета.и.Акт'!CV481:'1.Лок.смета.и.Акт'!CV549,2,'1.Лок.смета.и.Акт'!GZ481:'1.Лок.смета.и.Акт'!GZ549)</f>
        <v>0</v>
      </c>
      <c r="IT19">
        <f>SUMIF('1.Лок.смета.и.Акт'!CV481:'1.Лок.смета.и.Акт'!CV549,5,'1.Лок.смета.и.Акт'!GZ481:'1.Лок.смета.и.Акт'!GZ549)</f>
        <v>0</v>
      </c>
      <c r="IU19">
        <f>SUMIF('1.Лок.смета.и.Акт'!CV481:'1.Лок.смета.и.Акт'!CV549,4,'1.Лок.смета.и.Акт'!GZ481:'1.Лок.смета.и.Акт'!GZ549)</f>
        <v>0</v>
      </c>
    </row>
    <row r="20" spans="1:255" x14ac:dyDescent="0.2">
      <c r="A20">
        <v>4</v>
      </c>
      <c r="B20" t="s">
        <v>604</v>
      </c>
      <c r="D20" t="s">
        <v>605</v>
      </c>
      <c r="F20" t="s">
        <v>731</v>
      </c>
    </row>
    <row r="21" spans="1:255" x14ac:dyDescent="0.2">
      <c r="A21">
        <v>514</v>
      </c>
      <c r="B21" t="s">
        <v>604</v>
      </c>
      <c r="D21" t="s">
        <v>605</v>
      </c>
      <c r="F21" t="s">
        <v>731</v>
      </c>
      <c r="AY21">
        <f>SUM('1.Лок.смета.и.Акт'!AS619:'1.Лок.смета.и.Акт'!AS687)</f>
        <v>0</v>
      </c>
      <c r="AZ21">
        <f>SUM('1.Лок.смета.и.Акт'!AT619:'1.Лок.смета.и.Акт'!AT687)</f>
        <v>0</v>
      </c>
      <c r="BA21">
        <f>SUM('1.Лок.смета.и.Акт'!AU619:'1.Лок.смета.и.Акт'!AU687)</f>
        <v>0</v>
      </c>
      <c r="BB21">
        <f>SUM('1.Лок.смета.и.Акт'!AV619:'1.Лок.смета.и.Акт'!AV687)</f>
        <v>0</v>
      </c>
      <c r="BC21">
        <f>SUM('1.Лок.смета.и.Акт'!AW619:'1.Лок.смета.и.Акт'!AW687)</f>
        <v>0</v>
      </c>
      <c r="BD21">
        <f>SUM('1.Лок.смета.и.Акт'!AX619:'1.Лок.смета.и.Акт'!AX687)</f>
        <v>0</v>
      </c>
      <c r="CW21" t="e">
        <f>Source!U217</f>
        <v>#REF!</v>
      </c>
      <c r="CX21" t="e">
        <f>Source!V217</f>
        <v>#REF!</v>
      </c>
      <c r="CY21" t="e">
        <f>Source!O217</f>
        <v>#REF!</v>
      </c>
      <c r="CZ21" t="e">
        <f>Source!S217</f>
        <v>#REF!</v>
      </c>
      <c r="DA21" t="e">
        <f>Source!Q217</f>
        <v>#REF!</v>
      </c>
      <c r="DB21" t="e">
        <f>Source!R217</f>
        <v>#REF!</v>
      </c>
      <c r="DC21" t="e">
        <f>Source!P217</f>
        <v>#REF!</v>
      </c>
      <c r="DD21">
        <f>Source!AO217</f>
        <v>0</v>
      </c>
      <c r="DE21" t="e">
        <f>Source!AV217</f>
        <v>#REF!</v>
      </c>
      <c r="DF21" t="e">
        <f>Source!AW217</f>
        <v>#REF!</v>
      </c>
      <c r="DG21">
        <f>Source!AX217</f>
        <v>0</v>
      </c>
      <c r="DH21" t="e">
        <f>Source!AY217</f>
        <v>#REF!</v>
      </c>
      <c r="DI21" t="e">
        <f>Source!AP217</f>
        <v>#REF!</v>
      </c>
      <c r="DJ21">
        <f>Source!AQ217</f>
        <v>0</v>
      </c>
      <c r="DK21" t="e">
        <f>Source!AZ217</f>
        <v>#REF!</v>
      </c>
      <c r="DL21" t="e">
        <f>Source!T217</f>
        <v>#REF!</v>
      </c>
      <c r="DM21" t="e">
        <f>Source!W217</f>
        <v>#REF!</v>
      </c>
      <c r="DN21" t="e">
        <f>Source!X217</f>
        <v>#REF!</v>
      </c>
      <c r="DO21" t="e">
        <f>Source!Y217</f>
        <v>#REF!</v>
      </c>
      <c r="DP21" t="e">
        <f>Source!AR217</f>
        <v>#REF!</v>
      </c>
      <c r="DQ21" t="e">
        <f>Source!AS217</f>
        <v>#REF!</v>
      </c>
      <c r="DR21">
        <f>Source!AT217</f>
        <v>0</v>
      </c>
      <c r="DS21" t="e">
        <f>Source!AP217</f>
        <v>#REF!</v>
      </c>
      <c r="DT21">
        <f>Source!AU217</f>
        <v>0</v>
      </c>
      <c r="DU21" t="e">
        <f>Source!AS217+Source!AT217</f>
        <v>#REF!</v>
      </c>
      <c r="DW21" t="e">
        <f>Source!BA217</f>
        <v>#REF!</v>
      </c>
      <c r="DX21">
        <f>Source!BB217</f>
        <v>0</v>
      </c>
      <c r="DY21">
        <f>Source!BC217</f>
        <v>0</v>
      </c>
      <c r="DZ21">
        <f>Source!BD217</f>
        <v>0</v>
      </c>
      <c r="ET21" t="e">
        <f>Source!U217</f>
        <v>#REF!</v>
      </c>
      <c r="EU21" t="e">
        <f>Source!V217</f>
        <v>#REF!</v>
      </c>
      <c r="EV21">
        <f>SUM('1.Лок.смета.и.Акт'!GJ619:'1.Лок.смета.и.Акт'!GJ687)</f>
        <v>18812.57</v>
      </c>
      <c r="EW21">
        <f>SUM('1.Лок.смета.и.Акт'!GK619:'1.Лок.смета.и.Акт'!GK687)</f>
        <v>852.06999999999994</v>
      </c>
      <c r="EX21">
        <f>SUM('1.Лок.смета.и.Акт'!GL619:'1.Лок.смета.и.Акт'!GL687)</f>
        <v>172.24</v>
      </c>
      <c r="EY21">
        <f>SUM('1.Лок.смета.и.Акт'!GM619:'1.Лок.смета.и.Акт'!GM687)</f>
        <v>18.2</v>
      </c>
      <c r="EZ21">
        <f>SUM('1.Лок.смета.и.Акт'!GN619:'1.Лок.смета.и.Акт'!GN687)</f>
        <v>71725.94</v>
      </c>
      <c r="FA21">
        <f>SUM('1.Лок.смета.и.Акт'!GO619:'1.Лок.смета.и.Акт'!GO687)</f>
        <v>0</v>
      </c>
      <c r="FB21">
        <f>SUM('1.Лок.смета.и.Акт'!GP619:'1.Лок.смета.и.Акт'!GP687)</f>
        <v>71725.94</v>
      </c>
      <c r="FC21">
        <f>SUM('1.Лок.смета.и.Акт'!GQ619:'1.Лок.смета.и.Акт'!GQ687)</f>
        <v>17788.259999999998</v>
      </c>
      <c r="FD21">
        <f>SUM('1.Лок.смета.и.Акт'!GR619:'1.Лок.смета.и.Акт'!GR687)</f>
        <v>0</v>
      </c>
      <c r="FE21">
        <f>SUM('1.Лок.смета.и.Акт'!GS619:'1.Лок.смета.и.Акт'!GS687)</f>
        <v>17788.259999999998</v>
      </c>
      <c r="FF21">
        <f>SUM('1.Лок.смета.и.Акт'!GT619:'1.Лок.смета.и.Акт'!GT687)</f>
        <v>53937.68</v>
      </c>
      <c r="FG21">
        <f>SUM('1.Лок.смета.и.Акт'!GU619:'1.Лок.смета.и.Акт'!GU687)</f>
        <v>0</v>
      </c>
      <c r="FH21">
        <f>SUM('1.Лок.смета.и.Акт'!GV619:'1.Лок.смета.и.Акт'!GV687)</f>
        <v>53937.68</v>
      </c>
      <c r="FI21">
        <f>SUM('1.Лок.смета.и.Акт'!GW619:'1.Лок.смета.и.Акт'!GW687)</f>
        <v>0</v>
      </c>
      <c r="FJ21">
        <f>SUM('1.Лок.смета.и.Акт'!GX619:'1.Лок.смета.и.Акт'!GX687)</f>
        <v>0</v>
      </c>
      <c r="FK21">
        <f>SUM('1.Лок.смета.и.Акт'!GY619:'1.Лок.смета.и.Акт'!GY687)</f>
        <v>1053.0300000000002</v>
      </c>
      <c r="FL21">
        <f>SUM('1.Лок.смета.и.Акт'!GZ619:'1.Лок.смета.и.Акт'!GZ687)</f>
        <v>626.6</v>
      </c>
      <c r="FM21">
        <f>SUM('1.Лок.смета.и.Акт'!HA619:'1.Лок.смета.и.Акт'!HA687)</f>
        <v>74429.88</v>
      </c>
      <c r="FN21">
        <f>SUM('1.Лок.смета.и.Акт'!HB619:'1.Лок.смета.и.Акт'!HB687)</f>
        <v>20492.2</v>
      </c>
      <c r="FO21">
        <f>SUM('1.Лок.смета.и.Акт'!HC619:'1.Лок.смета.и.Акт'!HC687)</f>
        <v>0</v>
      </c>
      <c r="FP21">
        <f>SUM('1.Лок.смета.и.Акт'!HD619:'1.Лок.смета.и.Акт'!HD687)</f>
        <v>53937.68</v>
      </c>
      <c r="FQ21">
        <f>SUM('1.Лок.смета.и.Акт'!HE619:'1.Лок.смета.и.Акт'!HE687)</f>
        <v>0</v>
      </c>
      <c r="FR21">
        <f>SUM('1.Лок.смета.и.Акт'!HB619:'1.Лок.смета.и.Акт'!HB687)+SUM('1.Лок.смета.и.Акт'!HC619:'1.Лок.смета.и.Акт'!HC687)</f>
        <v>20492.2</v>
      </c>
      <c r="FS21">
        <f>SUM('1.Лок.смета.и.Акт'!HG619:'1.Лок.смета.и.Акт'!HG687)</f>
        <v>0</v>
      </c>
      <c r="FT21">
        <f>SUM('1.Лок.смета.и.Акт'!HH619:'1.Лок.смета.и.Акт'!HH687)</f>
        <v>0</v>
      </c>
      <c r="FU21">
        <f>SUM('1.Лок.смета.и.Акт'!HI619:'1.Лок.смета.и.Акт'!HI687)</f>
        <v>0</v>
      </c>
      <c r="FV21">
        <f>SUM('1.Лок.смета.и.Акт'!HJ619:'1.Лок.смета.и.Акт'!HJ687)</f>
        <v>0</v>
      </c>
      <c r="FW21">
        <f>SUM('1.Лок.смета.и.Акт'!HK619:'1.Лок.смета.и.Акт'!HK687)</f>
        <v>0</v>
      </c>
      <c r="FX21">
        <f>SUMIF('1.Лок.смета.и.Акт'!CV619:'1.Лок.смета.и.Акт'!CV687,1,'1.Лок.смета.и.Акт'!GK619:'1.Лок.смета.и.Акт'!GK687)</f>
        <v>852.06999999999994</v>
      </c>
      <c r="FY21">
        <f>SUMIF('1.Лок.смета.и.Акт'!CV619:'1.Лок.смета.и.Акт'!CV687,2,'1.Лок.смета.и.Акт'!GK619:'1.Лок.смета.и.Акт'!GK687)</f>
        <v>0</v>
      </c>
      <c r="FZ21">
        <f>SUMIF('1.Лок.смета.и.Акт'!CV619:'1.Лок.смета.и.Акт'!CV687,5,'1.Лок.смета.и.Акт'!GK619:'1.Лок.смета.и.Акт'!GK687)</f>
        <v>0</v>
      </c>
      <c r="GA21">
        <f>SUMIF('1.Лок.смета.и.Акт'!CV619:'1.Лок.смета.и.Акт'!CV687,4,'1.Лок.смета.и.Акт'!GK619:'1.Лок.смета.и.Акт'!GK687)</f>
        <v>0</v>
      </c>
      <c r="GB21">
        <f>SUMIF('1.Лок.смета.и.Акт'!CV619:'1.Лок.смета.и.Акт'!CV687,1,'1.Лок.смета.и.Акт'!GL619:'1.Лок.смета.и.Акт'!GL687)</f>
        <v>172.24</v>
      </c>
      <c r="GC21">
        <f>SUMIF('1.Лок.смета.и.Акт'!CV619:'1.Лок.смета.и.Акт'!CV687,2,'1.Лок.смета.и.Акт'!GL619:'1.Лок.смета.и.Акт'!GL687)</f>
        <v>0</v>
      </c>
      <c r="GD21">
        <f>SUMIF('1.Лок.смета.и.Акт'!CV619:'1.Лок.смета.и.Акт'!CV687,4,'1.Лок.смета.и.Акт'!GL619:'1.Лок.смета.и.Акт'!GL687)</f>
        <v>0</v>
      </c>
      <c r="GE21">
        <f>SUMIF('1.Лок.смета.и.Акт'!CV619:'1.Лок.смета.и.Акт'!CV687,1,'1.Лок.смета.и.Акт'!GQ619:'1.Лок.смета.и.Акт'!GQ687)</f>
        <v>17788.259999999998</v>
      </c>
      <c r="GF21">
        <f>SUMIF('1.Лок.смета.и.Акт'!CV619:'1.Лок.смета.и.Акт'!CV687,2,'1.Лок.смета.и.Акт'!GQ619:'1.Лок.смета.и.Акт'!GQ687)</f>
        <v>0</v>
      </c>
      <c r="GG21">
        <f>SUMIF('1.Лок.смета.и.Акт'!CV619:'1.Лок.смета.и.Акт'!CV687,4,'1.Лок.смета.и.Акт'!GQ619:'1.Лок.смета.и.Акт'!GQ687)</f>
        <v>0</v>
      </c>
      <c r="IB21">
        <f>SUM('1.Лок.смета.и.Акт'!HO619:'1.Лок.смета.и.Акт'!HO687)</f>
        <v>0</v>
      </c>
      <c r="IC21">
        <f>SUM('1.Лок.смета.и.Акт'!HQ619:'1.Лок.смета.и.Акт'!HQ687)</f>
        <v>0</v>
      </c>
      <c r="ID21">
        <f>SUM('1.Лок.смета.и.Акт'!HS619:'1.Лок.смета.и.Акт'!HS687)</f>
        <v>0</v>
      </c>
      <c r="IE21">
        <f>SUM('1.Лок.смета.и.Акт'!HU619:'1.Лок.смета.и.Акт'!HU687)</f>
        <v>0</v>
      </c>
      <c r="IF21">
        <f>SUM('1.Лок.смета.и.Акт'!HY619:'1.Лок.смета.и.Акт'!HY687)</f>
        <v>17044.45</v>
      </c>
      <c r="IG21">
        <f>SUM('1.Лок.смета.и.Акт'!HZ619:'1.Лок.смета.и.Акт'!HZ687)</f>
        <v>53937.68</v>
      </c>
      <c r="IH21">
        <f>SUM('1.Лок.смета.и.Акт'!HL619:'1.Лок.смета.и.Акт'!HL687)</f>
        <v>20492.2</v>
      </c>
      <c r="II21">
        <f>SUM('1.Лок.смета.и.Акт'!HN619:'1.Лок.смета.и.Акт'!HN687)</f>
        <v>20492.2</v>
      </c>
      <c r="IJ21">
        <f>SUM('1.Лок.смета.и.Акт'!HP619:'1.Лок.смета.и.Акт'!HP687)</f>
        <v>0</v>
      </c>
      <c r="IK21">
        <f>SUM('1.Лок.смета.и.Акт'!HR619:'1.Лок.смета.и.Акт'!HR687)</f>
        <v>53937.68</v>
      </c>
      <c r="IL21">
        <f>SUM('1.Лок.смета.и.Акт'!HT619:'1.Лок.смета.и.Акт'!HT687)</f>
        <v>0</v>
      </c>
      <c r="IM21">
        <f>SUM('1.Лок.смета.и.Акт'!HW619:'1.Лок.смета.и.Акт'!HW687)</f>
        <v>0</v>
      </c>
      <c r="IN21">
        <f>SUMIF('1.Лок.смета.и.Акт'!CV619:'1.Лок.смета.и.Акт'!CV687,1,'1.Лок.смета.и.Акт'!GY619:'1.Лок.смета.и.Акт'!GY687)</f>
        <v>1053.0300000000002</v>
      </c>
      <c r="IO21">
        <f>SUMIF('1.Лок.смета.и.Акт'!CV619:'1.Лок.смета.и.Акт'!CV687,2,'1.Лок.смета.и.Акт'!GY619:'1.Лок.смета.и.Акт'!GY687)</f>
        <v>0</v>
      </c>
      <c r="IP21">
        <f>SUMIF('1.Лок.смета.и.Акт'!CV619:'1.Лок.смета.и.Акт'!CV687,5,'1.Лок.смета.и.Акт'!GY619:'1.Лок.смета.и.Акт'!GY687)</f>
        <v>0</v>
      </c>
      <c r="IQ21">
        <f>SUMIF('1.Лок.смета.и.Акт'!CV619:'1.Лок.смета.и.Акт'!CV687,4,'1.Лок.смета.и.Акт'!GY619:'1.Лок.смета.и.Акт'!GY687)</f>
        <v>0</v>
      </c>
      <c r="IR21">
        <f>SUMIF('1.Лок.смета.и.Акт'!CV619:'1.Лок.смета.и.Акт'!CV687,1,'1.Лок.смета.и.Акт'!GZ619:'1.Лок.смета.и.Акт'!GZ687)</f>
        <v>626.6</v>
      </c>
      <c r="IS21">
        <f>SUMIF('1.Лок.смета.и.Акт'!CV619:'1.Лок.смета.и.Акт'!CV687,2,'1.Лок.смета.и.Акт'!GZ619:'1.Лок.смета.и.Акт'!GZ687)</f>
        <v>0</v>
      </c>
      <c r="IT21">
        <f>SUMIF('1.Лок.смета.и.Акт'!CV619:'1.Лок.смета.и.Акт'!CV687,5,'1.Лок.смета.и.Акт'!GZ619:'1.Лок.смета.и.Акт'!GZ687)</f>
        <v>0</v>
      </c>
      <c r="IU21">
        <f>SUMIF('1.Лок.смета.и.Акт'!CV619:'1.Лок.смета.и.Акт'!CV687,4,'1.Лок.смета.и.Акт'!GZ619:'1.Лок.смета.и.Акт'!GZ687)</f>
        <v>0</v>
      </c>
    </row>
    <row r="22" spans="1:255" x14ac:dyDescent="0.2">
      <c r="A22">
        <v>4</v>
      </c>
      <c r="B22" t="s">
        <v>604</v>
      </c>
      <c r="D22" t="s">
        <v>605</v>
      </c>
      <c r="F22" t="s">
        <v>735</v>
      </c>
    </row>
    <row r="23" spans="1:255" x14ac:dyDescent="0.2">
      <c r="A23">
        <v>514</v>
      </c>
      <c r="B23" t="s">
        <v>604</v>
      </c>
      <c r="D23" t="s">
        <v>605</v>
      </c>
      <c r="F23" t="s">
        <v>735</v>
      </c>
      <c r="AY23">
        <f>SUM('1.Лок.смета.и.Акт'!AS757:'1.Лок.смета.и.Акт'!AS919)</f>
        <v>0</v>
      </c>
      <c r="AZ23">
        <f>SUM('1.Лок.смета.и.Акт'!AT757:'1.Лок.смета.и.Акт'!AT919)</f>
        <v>0</v>
      </c>
      <c r="BA23">
        <f>SUM('1.Лок.смета.и.Акт'!AU757:'1.Лок.смета.и.Акт'!AU919)</f>
        <v>0</v>
      </c>
      <c r="BB23">
        <f>SUM('1.Лок.смета.и.Акт'!AV757:'1.Лок.смета.и.Акт'!AV919)</f>
        <v>0</v>
      </c>
      <c r="BC23">
        <f>SUM('1.Лок.смета.и.Акт'!AW757:'1.Лок.смета.и.Акт'!AW919)</f>
        <v>0</v>
      </c>
      <c r="BD23">
        <f>SUM('1.Лок.смета.и.Акт'!AX757:'1.Лок.смета.и.Акт'!AX919)</f>
        <v>0</v>
      </c>
      <c r="CW23" t="e">
        <f>Source!U280</f>
        <v>#REF!</v>
      </c>
      <c r="CX23" t="e">
        <f>Source!V280</f>
        <v>#REF!</v>
      </c>
      <c r="CY23" t="e">
        <f>Source!O280</f>
        <v>#REF!</v>
      </c>
      <c r="CZ23" t="e">
        <f>Source!S280</f>
        <v>#REF!</v>
      </c>
      <c r="DA23" t="e">
        <f>Source!Q280</f>
        <v>#REF!</v>
      </c>
      <c r="DB23" t="e">
        <f>Source!R280</f>
        <v>#REF!</v>
      </c>
      <c r="DC23" t="e">
        <f>Source!P280</f>
        <v>#REF!</v>
      </c>
      <c r="DD23">
        <f>Source!AO280</f>
        <v>0</v>
      </c>
      <c r="DE23" t="e">
        <f>Source!AV280</f>
        <v>#REF!</v>
      </c>
      <c r="DF23" t="e">
        <f>Source!AW280</f>
        <v>#REF!</v>
      </c>
      <c r="DG23">
        <f>Source!AX280</f>
        <v>0</v>
      </c>
      <c r="DH23" t="e">
        <f>Source!AY280</f>
        <v>#REF!</v>
      </c>
      <c r="DI23" t="e">
        <f>Source!AP280</f>
        <v>#REF!</v>
      </c>
      <c r="DJ23">
        <f>Source!AQ280</f>
        <v>0</v>
      </c>
      <c r="DK23" t="e">
        <f>Source!AZ280</f>
        <v>#REF!</v>
      </c>
      <c r="DL23" t="e">
        <f>Source!T280</f>
        <v>#REF!</v>
      </c>
      <c r="DM23" t="e">
        <f>Source!W280</f>
        <v>#REF!</v>
      </c>
      <c r="DN23" t="e">
        <f>Source!X280</f>
        <v>#REF!</v>
      </c>
      <c r="DO23" t="e">
        <f>Source!Y280</f>
        <v>#REF!</v>
      </c>
      <c r="DP23" t="e">
        <f>Source!AR280</f>
        <v>#REF!</v>
      </c>
      <c r="DQ23" t="e">
        <f>Source!AS280</f>
        <v>#REF!</v>
      </c>
      <c r="DR23">
        <f>Source!AT280</f>
        <v>0</v>
      </c>
      <c r="DS23" t="e">
        <f>Source!AP280</f>
        <v>#REF!</v>
      </c>
      <c r="DT23">
        <f>Source!AU280</f>
        <v>0</v>
      </c>
      <c r="DU23" t="e">
        <f>Source!AS280+Source!AT280</f>
        <v>#REF!</v>
      </c>
      <c r="DW23" t="e">
        <f>Source!BA280</f>
        <v>#REF!</v>
      </c>
      <c r="DX23">
        <f>Source!BB280</f>
        <v>0</v>
      </c>
      <c r="DY23">
        <f>Source!BC280</f>
        <v>0</v>
      </c>
      <c r="DZ23">
        <f>Source!BD280</f>
        <v>0</v>
      </c>
      <c r="ET23" t="e">
        <f>Source!U280</f>
        <v>#REF!</v>
      </c>
      <c r="EU23" t="e">
        <f>Source!V280</f>
        <v>#REF!</v>
      </c>
      <c r="EV23">
        <f>SUM('1.Лок.смета.и.Акт'!GJ757:'1.Лок.смета.и.Акт'!GJ919)</f>
        <v>37418.699999999997</v>
      </c>
      <c r="EW23">
        <f>SUM('1.Лок.смета.и.Акт'!GK757:'1.Лок.смета.и.Акт'!GK919)</f>
        <v>1809.85</v>
      </c>
      <c r="EX23">
        <f>SUM('1.Лок.смета.и.Акт'!GL757:'1.Лок.смета.и.Акт'!GL919)</f>
        <v>332.94000000000005</v>
      </c>
      <c r="EY23">
        <f>SUM('1.Лок.смета.и.Акт'!GM757:'1.Лок.смета.и.Акт'!GM919)</f>
        <v>30.129999999999995</v>
      </c>
      <c r="EZ23">
        <f>SUM('1.Лок.смета.и.Акт'!GN757:'1.Лок.смета.и.Акт'!GN919)</f>
        <v>106216.68000000001</v>
      </c>
      <c r="FA23">
        <f>SUM('1.Лок.смета.и.Акт'!GO757:'1.Лок.смета.и.Акт'!GO919)</f>
        <v>0</v>
      </c>
      <c r="FB23">
        <f>SUM('1.Лок.смета.и.Акт'!GP757:'1.Лок.смета.и.Акт'!GP919)</f>
        <v>106216.68000000001</v>
      </c>
      <c r="FC23">
        <f>SUM('1.Лок.смета.и.Акт'!GQ757:'1.Лок.смета.и.Акт'!GQ919)</f>
        <v>35275.909999999996</v>
      </c>
      <c r="FD23">
        <f>SUM('1.Лок.смета.и.Акт'!GR757:'1.Лок.смета.и.Акт'!GR919)</f>
        <v>0</v>
      </c>
      <c r="FE23">
        <f>SUM('1.Лок.смета.и.Акт'!GS757:'1.Лок.смета.и.Акт'!GS919)</f>
        <v>35275.909999999996</v>
      </c>
      <c r="FF23">
        <f>SUM('1.Лок.смета.и.Акт'!GT757:'1.Лок.смета.и.Акт'!GT919)</f>
        <v>70940.77</v>
      </c>
      <c r="FG23">
        <f>SUM('1.Лок.смета.и.Акт'!GU757:'1.Лок.смета.и.Акт'!GU919)</f>
        <v>0</v>
      </c>
      <c r="FH23">
        <f>SUM('1.Лок.смета.и.Акт'!GV757:'1.Лок.смета.и.Акт'!GV919)</f>
        <v>70940.77</v>
      </c>
      <c r="FI23">
        <f>SUM('1.Лок.смета.и.Акт'!GW757:'1.Лок.смета.и.Акт'!GW919)</f>
        <v>0</v>
      </c>
      <c r="FJ23">
        <f>SUM('1.Лок.смета.и.Акт'!GX757:'1.Лок.смета.и.Акт'!GX919)</f>
        <v>0</v>
      </c>
      <c r="FK23">
        <f>SUM('1.Лок.смета.и.Акт'!GY757:'1.Лок.смета.и.Акт'!GY919)</f>
        <v>2226.3800000000006</v>
      </c>
      <c r="FL23">
        <f>SUM('1.Лок.смета.и.Акт'!GZ757:'1.Лок.смета.и.Акт'!GZ919)</f>
        <v>1324.7800000000002</v>
      </c>
      <c r="FM23">
        <f>SUM('1.Лок.смета.и.Акт'!HA757:'1.Лок.смета.и.Акт'!HA919)</f>
        <v>111910.62999999999</v>
      </c>
      <c r="FN23">
        <f>SUM('1.Лок.смета.и.Акт'!HB757:'1.Лок.смета.и.Акт'!HB919)</f>
        <v>40969.859999999993</v>
      </c>
      <c r="FO23">
        <f>SUM('1.Лок.смета.и.Акт'!HC757:'1.Лок.смета.и.Акт'!HC919)</f>
        <v>0</v>
      </c>
      <c r="FP23">
        <f>SUM('1.Лок.смета.и.Акт'!HD757:'1.Лок.смета.и.Акт'!HD919)</f>
        <v>70940.77</v>
      </c>
      <c r="FQ23">
        <f>SUM('1.Лок.смета.и.Акт'!HE757:'1.Лок.смета.и.Акт'!HE919)</f>
        <v>0</v>
      </c>
      <c r="FR23">
        <f>SUM('1.Лок.смета.и.Акт'!HB757:'1.Лок.смета.и.Акт'!HB919)+SUM('1.Лок.смета.и.Акт'!HC757:'1.Лок.смета.и.Акт'!HC919)</f>
        <v>40969.859999999993</v>
      </c>
      <c r="FS23">
        <f>SUM('1.Лок.смета.и.Акт'!HG757:'1.Лок.смета.и.Акт'!HG919)</f>
        <v>0</v>
      </c>
      <c r="FT23">
        <f>SUM('1.Лок.смета.и.Акт'!HH757:'1.Лок.смета.и.Акт'!HH919)</f>
        <v>0</v>
      </c>
      <c r="FU23">
        <f>SUM('1.Лок.смета.и.Акт'!HI757:'1.Лок.смета.и.Акт'!HI919)</f>
        <v>0</v>
      </c>
      <c r="FV23">
        <f>SUM('1.Лок.смета.и.Акт'!HJ757:'1.Лок.смета.и.Акт'!HJ919)</f>
        <v>0</v>
      </c>
      <c r="FW23">
        <f>SUM('1.Лок.смета.и.Акт'!HK757:'1.Лок.смета.и.Акт'!HK919)</f>
        <v>0</v>
      </c>
      <c r="FX23">
        <f>SUMIF('1.Лок.смета.и.Акт'!CV757:'1.Лок.смета.и.Акт'!CV919,1,'1.Лок.смета.и.Акт'!GK757:'1.Лок.смета.и.Акт'!GK919)</f>
        <v>1809.85</v>
      </c>
      <c r="FY23">
        <f>SUMIF('1.Лок.смета.и.Акт'!CV757:'1.Лок.смета.и.Акт'!CV919,2,'1.Лок.смета.и.Акт'!GK757:'1.Лок.смета.и.Акт'!GK919)</f>
        <v>0</v>
      </c>
      <c r="FZ23">
        <f>SUMIF('1.Лок.смета.и.Акт'!CV757:'1.Лок.смета.и.Акт'!CV919,5,'1.Лок.смета.и.Акт'!GK757:'1.Лок.смета.и.Акт'!GK919)</f>
        <v>0</v>
      </c>
      <c r="GA23">
        <f>SUMIF('1.Лок.смета.и.Акт'!CV757:'1.Лок.смета.и.Акт'!CV919,4,'1.Лок.смета.и.Акт'!GK757:'1.Лок.смета.и.Акт'!GK919)</f>
        <v>0</v>
      </c>
      <c r="GB23">
        <f>SUMIF('1.Лок.смета.и.Акт'!CV757:'1.Лок.смета.и.Акт'!CV919,1,'1.Лок.смета.и.Акт'!GL757:'1.Лок.смета.и.Акт'!GL919)</f>
        <v>332.94000000000005</v>
      </c>
      <c r="GC23">
        <f>SUMIF('1.Лок.смета.и.Акт'!CV757:'1.Лок.смета.и.Акт'!CV919,2,'1.Лок.смета.и.Акт'!GL757:'1.Лок.смета.и.Акт'!GL919)</f>
        <v>0</v>
      </c>
      <c r="GD23">
        <f>SUMIF('1.Лок.смета.и.Акт'!CV757:'1.Лок.смета.и.Акт'!CV919,4,'1.Лок.смета.и.Акт'!GL757:'1.Лок.смета.и.Акт'!GL919)</f>
        <v>0</v>
      </c>
      <c r="GE23">
        <f>SUMIF('1.Лок.смета.и.Акт'!CV757:'1.Лок.смета.и.Акт'!CV919,1,'1.Лок.смета.и.Акт'!GQ757:'1.Лок.смета.и.Акт'!GQ919)</f>
        <v>35275.909999999996</v>
      </c>
      <c r="GF23">
        <f>SUMIF('1.Лок.смета.и.Акт'!CV757:'1.Лок.смета.и.Акт'!CV919,2,'1.Лок.смета.и.Акт'!GQ757:'1.Лок.смета.и.Акт'!GQ919)</f>
        <v>0</v>
      </c>
      <c r="GG23">
        <f>SUMIF('1.Лок.смета.и.Акт'!CV757:'1.Лок.смета.и.Акт'!CV919,4,'1.Лок.смета.и.Акт'!GQ757:'1.Лок.смета.и.Акт'!GQ919)</f>
        <v>0</v>
      </c>
      <c r="IB23">
        <f>SUM('1.Лок.смета.и.Акт'!HO757:'1.Лок.смета.и.Акт'!HO919)</f>
        <v>0</v>
      </c>
      <c r="IC23">
        <f>SUM('1.Лок.смета.и.Акт'!HQ757:'1.Лок.смета.и.Акт'!HQ919)</f>
        <v>0</v>
      </c>
      <c r="ID23">
        <f>SUM('1.Лок.смета.и.Акт'!HS757:'1.Лок.смета.и.Акт'!HS919)</f>
        <v>0</v>
      </c>
      <c r="IE23">
        <f>SUM('1.Лок.смета.и.Акт'!HU757:'1.Лок.смета.и.Акт'!HU919)</f>
        <v>0</v>
      </c>
      <c r="IF23">
        <f>SUM('1.Лок.смета.и.Акт'!HY757:'1.Лок.смета.и.Акт'!HY919)</f>
        <v>33492.969999999994</v>
      </c>
      <c r="IG23">
        <f>SUM('1.Лок.смета.и.Акт'!HZ757:'1.Лок.смета.и.Акт'!HZ919)</f>
        <v>70940.77</v>
      </c>
      <c r="IH23">
        <f>SUM('1.Лок.смета.и.Акт'!HL757:'1.Лок.смета.и.Акт'!HL919)</f>
        <v>40969.859999999993</v>
      </c>
      <c r="II23">
        <f>SUM('1.Лок.смета.и.Акт'!HN757:'1.Лок.смета.и.Акт'!HN919)</f>
        <v>40969.859999999993</v>
      </c>
      <c r="IJ23">
        <f>SUM('1.Лок.смета.и.Акт'!HP757:'1.Лок.смета.и.Акт'!HP919)</f>
        <v>0</v>
      </c>
      <c r="IK23">
        <f>SUM('1.Лок.смета.и.Акт'!HR757:'1.Лок.смета.и.Акт'!HR919)</f>
        <v>70940.77</v>
      </c>
      <c r="IL23">
        <f>SUM('1.Лок.смета.и.Акт'!HT757:'1.Лок.смета.и.Акт'!HT919)</f>
        <v>0</v>
      </c>
      <c r="IM23">
        <f>SUM('1.Лок.смета.и.Акт'!HW757:'1.Лок.смета.и.Акт'!HW919)</f>
        <v>0</v>
      </c>
      <c r="IN23">
        <f>SUMIF('1.Лок.смета.и.Акт'!CV757:'1.Лок.смета.и.Акт'!CV919,1,'1.Лок.смета.и.Акт'!GY757:'1.Лок.смета.и.Акт'!GY919)</f>
        <v>2226.3800000000006</v>
      </c>
      <c r="IO23">
        <f>SUMIF('1.Лок.смета.и.Акт'!CV757:'1.Лок.смета.и.Акт'!CV919,2,'1.Лок.смета.и.Акт'!GY757:'1.Лок.смета.и.Акт'!GY919)</f>
        <v>0</v>
      </c>
      <c r="IP23">
        <f>SUMIF('1.Лок.смета.и.Акт'!CV757:'1.Лок.смета.и.Акт'!CV919,5,'1.Лок.смета.и.Акт'!GY757:'1.Лок.смета.и.Акт'!GY919)</f>
        <v>0</v>
      </c>
      <c r="IQ23">
        <f>SUMIF('1.Лок.смета.и.Акт'!CV757:'1.Лок.смета.и.Акт'!CV919,4,'1.Лок.смета.и.Акт'!GY757:'1.Лок.смета.и.Акт'!GY919)</f>
        <v>0</v>
      </c>
      <c r="IR23">
        <f>SUMIF('1.Лок.смета.и.Акт'!CV757:'1.Лок.смета.и.Акт'!CV919,1,'1.Лок.смета.и.Акт'!GZ757:'1.Лок.смета.и.Акт'!GZ919)</f>
        <v>1324.7800000000002</v>
      </c>
      <c r="IS23">
        <f>SUMIF('1.Лок.смета.и.Акт'!CV757:'1.Лок.смета.и.Акт'!CV919,2,'1.Лок.смета.и.Акт'!GZ757:'1.Лок.смета.и.Акт'!GZ919)</f>
        <v>0</v>
      </c>
      <c r="IT23">
        <f>SUMIF('1.Лок.смета.и.Акт'!CV757:'1.Лок.смета.и.Акт'!CV919,5,'1.Лок.смета.и.Акт'!GZ757:'1.Лок.смета.и.Акт'!GZ919)</f>
        <v>0</v>
      </c>
      <c r="IU23">
        <f>SUMIF('1.Лок.смета.и.Акт'!CV757:'1.Лок.смета.и.Акт'!CV919,4,'1.Лок.смета.и.Акт'!GZ757:'1.Лок.смета.и.Акт'!GZ919)</f>
        <v>0</v>
      </c>
    </row>
    <row r="24" spans="1:255" x14ac:dyDescent="0.2">
      <c r="A24">
        <v>513</v>
      </c>
      <c r="B24" t="s">
        <v>763</v>
      </c>
      <c r="D24" t="s">
        <v>602</v>
      </c>
      <c r="F24" t="s">
        <v>603</v>
      </c>
      <c r="AY24">
        <f>SUM('1.Лок.смета.и.Акт'!AS47:'1.Лок.смета.и.Акт'!AS986)</f>
        <v>0</v>
      </c>
      <c r="AZ24">
        <f>SUM('1.Лок.смета.и.Акт'!AT47:'1.Лок.смета.и.Акт'!AT986)</f>
        <v>0</v>
      </c>
      <c r="BA24">
        <f>SUM('1.Лок.смета.и.Акт'!AU47:'1.Лок.смета.и.Акт'!AU986)</f>
        <v>0</v>
      </c>
      <c r="BB24">
        <f>SUM('1.Лок.смета.и.Акт'!AV47:'1.Лок.смета.и.Акт'!AV986)</f>
        <v>0</v>
      </c>
      <c r="BC24">
        <f>SUM('1.Лок.смета.и.Акт'!AW47:'1.Лок.смета.и.Акт'!AW986)</f>
        <v>0</v>
      </c>
      <c r="BD24">
        <f>SUM('1.Лок.смета.и.Акт'!AX47:'1.Лок.смета.и.Акт'!AX986)</f>
        <v>0</v>
      </c>
      <c r="CW24" t="e">
        <f>Source!U310</f>
        <v>#REF!</v>
      </c>
      <c r="CX24" t="e">
        <f>Source!V310</f>
        <v>#REF!</v>
      </c>
      <c r="CY24" t="e">
        <f>Source!O310</f>
        <v>#REF!</v>
      </c>
      <c r="CZ24" t="e">
        <f>Source!S310</f>
        <v>#REF!</v>
      </c>
      <c r="DA24" t="e">
        <f>Source!Q310</f>
        <v>#REF!</v>
      </c>
      <c r="DB24" t="e">
        <f>Source!R310</f>
        <v>#REF!</v>
      </c>
      <c r="DC24" t="e">
        <f>Source!P310</f>
        <v>#REF!</v>
      </c>
      <c r="DD24">
        <f>Source!AO310</f>
        <v>0</v>
      </c>
      <c r="DE24" t="e">
        <f>Source!AV310</f>
        <v>#REF!</v>
      </c>
      <c r="DF24" t="e">
        <f>Source!AW310</f>
        <v>#REF!</v>
      </c>
      <c r="DG24">
        <f>Source!AX310</f>
        <v>0</v>
      </c>
      <c r="DH24" t="e">
        <f>Source!AY310</f>
        <v>#REF!</v>
      </c>
      <c r="DI24" t="e">
        <f>Source!AP310</f>
        <v>#REF!</v>
      </c>
      <c r="DJ24">
        <f>Source!AQ310</f>
        <v>0</v>
      </c>
      <c r="DK24" t="e">
        <f>Source!AZ310</f>
        <v>#REF!</v>
      </c>
      <c r="DL24" t="e">
        <f>Source!T310</f>
        <v>#REF!</v>
      </c>
      <c r="DM24" t="e">
        <f>Source!W310</f>
        <v>#REF!</v>
      </c>
      <c r="DN24" t="e">
        <f>Source!X310</f>
        <v>#REF!</v>
      </c>
      <c r="DO24" t="e">
        <f>Source!Y310</f>
        <v>#REF!</v>
      </c>
      <c r="DP24" t="e">
        <f>Source!AR310</f>
        <v>#REF!</v>
      </c>
      <c r="DQ24" t="e">
        <f>Source!AS310</f>
        <v>#REF!</v>
      </c>
      <c r="DR24">
        <f>Source!AT310</f>
        <v>0</v>
      </c>
      <c r="DS24" t="e">
        <f>Source!AP310</f>
        <v>#REF!</v>
      </c>
      <c r="DT24">
        <f>Source!AU310</f>
        <v>0</v>
      </c>
      <c r="DU24" t="e">
        <f>Source!AS310+Source!AT310</f>
        <v>#REF!</v>
      </c>
      <c r="DW24" t="e">
        <f>Source!BA310</f>
        <v>#REF!</v>
      </c>
      <c r="DX24">
        <f>Source!BB310</f>
        <v>0</v>
      </c>
      <c r="DY24">
        <f>Source!BC310</f>
        <v>0</v>
      </c>
      <c r="DZ24">
        <f>Source!BD310</f>
        <v>0</v>
      </c>
      <c r="ET24" t="e">
        <f>Source!U310</f>
        <v>#REF!</v>
      </c>
      <c r="EU24" t="e">
        <f>Source!V310</f>
        <v>#REF!</v>
      </c>
      <c r="EV24">
        <f>SUM('1.Лок.смета.и.Акт'!GJ47:'1.Лок.смета.и.Акт'!GJ986)</f>
        <v>472203.40999999992</v>
      </c>
      <c r="EW24">
        <f>SUM('1.Лок.смета.и.Акт'!GK47:'1.Лок.смета.и.Акт'!GK986)</f>
        <v>19230.87</v>
      </c>
      <c r="EX24">
        <f>SUM('1.Лок.смета.и.Акт'!GL47:'1.Лок.смета.и.Акт'!GL986)</f>
        <v>5125.3499999999995</v>
      </c>
      <c r="EY24">
        <f>SUM('1.Лок.смета.и.Акт'!GM47:'1.Лок.смета.и.Акт'!GM986)</f>
        <v>650.32000000000005</v>
      </c>
      <c r="EZ24">
        <f>SUM('1.Лок.смета.и.Акт'!GN47:'1.Лок.смета.и.Акт'!GN986)</f>
        <v>944947.8200000003</v>
      </c>
      <c r="FA24">
        <f>SUM('1.Лок.смета.и.Акт'!GO47:'1.Лок.смета.и.Акт'!GO986)</f>
        <v>0</v>
      </c>
      <c r="FB24">
        <f>SUM('1.Лок.смета.и.Акт'!GP47:'1.Лок.смета.и.Акт'!GP986)</f>
        <v>944947.8200000003</v>
      </c>
      <c r="FC24">
        <f>SUM('1.Лок.смета.и.Акт'!GQ47:'1.Лок.смета.и.Акт'!GQ986)</f>
        <v>447847.19</v>
      </c>
      <c r="FD24">
        <f>SUM('1.Лок.смета.и.Акт'!GR47:'1.Лок.смета.и.Акт'!GR986)</f>
        <v>0</v>
      </c>
      <c r="FE24">
        <f>SUM('1.Лок.смета.и.Акт'!GS47:'1.Лок.смета.и.Акт'!GS986)</f>
        <v>447847.19</v>
      </c>
      <c r="FF24">
        <f>SUM('1.Лок.смета.и.Акт'!GT47:'1.Лок.смета.и.Акт'!GT986)</f>
        <v>497100.63</v>
      </c>
      <c r="FG24">
        <f>SUM('1.Лок.смета.и.Акт'!GU47:'1.Лок.смета.и.Акт'!GU986)</f>
        <v>0</v>
      </c>
      <c r="FH24">
        <f>SUM('1.Лок.смета.и.Акт'!GV47:'1.Лок.смета.и.Акт'!GV986)</f>
        <v>497100.63</v>
      </c>
      <c r="FI24">
        <f>SUM('1.Лок.смета.и.Акт'!GW47:'1.Лок.смета.и.Акт'!GW986)</f>
        <v>0</v>
      </c>
      <c r="FJ24">
        <f>SUM('1.Лок.смета.и.Акт'!GX47:'1.Лок.смета.и.Акт'!GX986)</f>
        <v>0</v>
      </c>
      <c r="FK24">
        <f>SUM('1.Лок.смета.и.Акт'!GY47:'1.Лок.смета.и.Акт'!GY986)</f>
        <v>23126.019999999993</v>
      </c>
      <c r="FL24">
        <f>SUM('1.Лок.смета.и.Акт'!GZ47:'1.Лок.смета.и.Акт'!GZ986)</f>
        <v>13655.570000000003</v>
      </c>
      <c r="FM24">
        <f>SUM('1.Лок.смета.и.Акт'!HA47:'1.Лок.смета.и.Акт'!HA986)</f>
        <v>1006085.6300000005</v>
      </c>
      <c r="FN24">
        <f>SUM('1.Лок.смета.и.Акт'!HB47:'1.Лок.смета.и.Акт'!HB986)</f>
        <v>508984.99999999983</v>
      </c>
      <c r="FO24">
        <f>SUM('1.Лок.смета.и.Акт'!HC47:'1.Лок.смета.и.Акт'!HC986)</f>
        <v>0</v>
      </c>
      <c r="FP24">
        <f>SUM('1.Лок.смета.и.Акт'!HD47:'1.Лок.смета.и.Акт'!HD986)</f>
        <v>497100.63</v>
      </c>
      <c r="FQ24">
        <f>SUM('1.Лок.смета.и.Акт'!HE47:'1.Лок.смета.и.Акт'!HE986)</f>
        <v>0</v>
      </c>
      <c r="FR24">
        <f>SUM('1.Лок.смета.и.Акт'!HB47:'1.Лок.смета.и.Акт'!HB986)+SUM('1.Лок.смета.и.Акт'!HC47:'1.Лок.смета.и.Акт'!HC986)</f>
        <v>508984.99999999983</v>
      </c>
      <c r="FS24">
        <f>SUM('1.Лок.смета.и.Акт'!HG47:'1.Лок.смета.и.Акт'!HG986)</f>
        <v>0</v>
      </c>
      <c r="FT24">
        <f>SUM('1.Лок.смета.и.Акт'!HH47:'1.Лок.смета.и.Акт'!HH986)</f>
        <v>0</v>
      </c>
      <c r="FU24">
        <f>SUM('1.Лок.смета.и.Акт'!HI47:'1.Лок.смета.и.Акт'!HI986)</f>
        <v>0</v>
      </c>
      <c r="FV24">
        <f>SUM('1.Лок.смета.и.Акт'!HJ47:'1.Лок.смета.и.Акт'!HJ986)</f>
        <v>0</v>
      </c>
      <c r="FW24">
        <f>SUM('1.Лок.смета.и.Акт'!HK47:'1.Лок.смета.и.Акт'!HK986)</f>
        <v>0</v>
      </c>
      <c r="FX24">
        <f>SUMIF('1.Лок.смета.и.Акт'!CV47:'1.Лок.смета.и.Акт'!CV986,1,'1.Лок.смета.и.Акт'!GK47:'1.Лок.смета.и.Акт'!GK986)</f>
        <v>19230.87</v>
      </c>
      <c r="FY24">
        <f>SUMIF('1.Лок.смета.и.Акт'!CV47:'1.Лок.смета.и.Акт'!CV986,2,'1.Лок.смета.и.Акт'!GK47:'1.Лок.смета.и.Акт'!GK986)</f>
        <v>0</v>
      </c>
      <c r="FZ24">
        <f>SUMIF('1.Лок.смета.и.Акт'!CV47:'1.Лок.смета.и.Акт'!CV986,5,'1.Лок.смета.и.Акт'!GK47:'1.Лок.смета.и.Акт'!GK986)</f>
        <v>0</v>
      </c>
      <c r="GA24">
        <f>SUMIF('1.Лок.смета.и.Акт'!CV47:'1.Лок.смета.и.Акт'!CV986,4,'1.Лок.смета.и.Акт'!GK47:'1.Лок.смета.и.Акт'!GK986)</f>
        <v>0</v>
      </c>
      <c r="GB24">
        <f>SUMIF('1.Лок.смета.и.Акт'!CV47:'1.Лок.смета.и.Акт'!CV986,1,'1.Лок.смета.и.Акт'!GL47:'1.Лок.смета.и.Акт'!GL986)</f>
        <v>5125.3499999999995</v>
      </c>
      <c r="GC24">
        <f>SUMIF('1.Лок.смета.и.Акт'!CV47:'1.Лок.смета.и.Акт'!CV986,2,'1.Лок.смета.и.Акт'!GL47:'1.Лок.смета.и.Акт'!GL986)</f>
        <v>0</v>
      </c>
      <c r="GD24">
        <f>SUMIF('1.Лок.смета.и.Акт'!CV47:'1.Лок.смета.и.Акт'!CV986,4,'1.Лок.смета.и.Акт'!GL47:'1.Лок.смета.и.Акт'!GL986)</f>
        <v>0</v>
      </c>
      <c r="GE24">
        <f>SUMIF('1.Лок.смета.и.Акт'!CV47:'1.Лок.смета.и.Акт'!CV986,1,'1.Лок.смета.и.Акт'!GQ47:'1.Лок.смета.и.Акт'!GQ986)</f>
        <v>447847.19</v>
      </c>
      <c r="GF24">
        <f>SUMIF('1.Лок.смета.и.Акт'!CV47:'1.Лок.смета.и.Акт'!CV986,2,'1.Лок.смета.и.Акт'!GQ47:'1.Лок.смета.и.Акт'!GQ986)</f>
        <v>0</v>
      </c>
      <c r="GG24">
        <f>SUMIF('1.Лок.смета.и.Акт'!CV47:'1.Лок.смета.и.Акт'!CV986,4,'1.Лок.смета.и.Акт'!GQ47:'1.Лок.смета.и.Акт'!GQ986)</f>
        <v>0</v>
      </c>
      <c r="IB24">
        <f>SUM('1.Лок.смета.и.Акт'!HO47:'1.Лок.смета.и.Акт'!HO986)</f>
        <v>0</v>
      </c>
      <c r="IC24">
        <f>SUM('1.Лок.смета.и.Акт'!HQ47:'1.Лок.смета.и.Акт'!HQ986)</f>
        <v>0</v>
      </c>
      <c r="ID24">
        <f>SUM('1.Лок.смета.и.Акт'!HS47:'1.Лок.смета.и.Акт'!HS986)</f>
        <v>0</v>
      </c>
      <c r="IE24">
        <f>SUM('1.Лок.смета.и.Акт'!HU47:'1.Лок.смета.и.Акт'!HU986)</f>
        <v>0</v>
      </c>
      <c r="IF24">
        <f>SUM('1.Лок.смета.и.Акт'!HY47:'1.Лок.смета.и.Акт'!HY986)</f>
        <v>427750.24</v>
      </c>
      <c r="IG24">
        <f>SUM('1.Лок.смета.и.Акт'!HZ47:'1.Лок.смета.и.Акт'!HZ986)</f>
        <v>497100.63</v>
      </c>
      <c r="IH24">
        <f>SUM('1.Лок.смета.и.Акт'!HL47:'1.Лок.смета.и.Акт'!HL986)</f>
        <v>508984.99999999983</v>
      </c>
      <c r="II24">
        <f>SUM('1.Лок.смета.и.Акт'!HN47:'1.Лок.смета.и.Акт'!HN986)</f>
        <v>508984.99999999983</v>
      </c>
      <c r="IJ24">
        <f>SUM('1.Лок.смета.и.Акт'!HP47:'1.Лок.смета.и.Акт'!HP986)</f>
        <v>0</v>
      </c>
      <c r="IK24">
        <f>SUM('1.Лок.смета.и.Акт'!HR47:'1.Лок.смета.и.Акт'!HR986)</f>
        <v>497100.63</v>
      </c>
      <c r="IL24">
        <f>SUM('1.Лок.смета.и.Акт'!HT47:'1.Лок.смета.и.Акт'!HT986)</f>
        <v>0</v>
      </c>
      <c r="IM24">
        <f>SUM('1.Лок.смета.и.Акт'!HW47:'1.Лок.смета.и.Акт'!HW986)</f>
        <v>0</v>
      </c>
      <c r="IN24">
        <f>SUMIF('1.Лок.смета.и.Акт'!CV47:'1.Лок.смета.и.Акт'!CV986,1,'1.Лок.смета.и.Акт'!GY47:'1.Лок.смета.и.Акт'!GY986)</f>
        <v>23126.019999999993</v>
      </c>
      <c r="IO24">
        <f>SUMIF('1.Лок.смета.и.Акт'!CV47:'1.Лок.смета.и.Акт'!CV986,2,'1.Лок.смета.и.Акт'!GY47:'1.Лок.смета.и.Акт'!GY986)</f>
        <v>0</v>
      </c>
      <c r="IP24">
        <f>SUMIF('1.Лок.смета.и.Акт'!CV47:'1.Лок.смета.и.Акт'!CV986,5,'1.Лок.смета.и.Акт'!GY47:'1.Лок.смета.и.Акт'!GY986)</f>
        <v>0</v>
      </c>
      <c r="IQ24">
        <f>SUMIF('1.Лок.смета.и.Акт'!CV47:'1.Лок.смета.и.Акт'!CV986,4,'1.Лок.смета.и.Акт'!GY47:'1.Лок.смета.и.Акт'!GY986)</f>
        <v>0</v>
      </c>
      <c r="IR24">
        <f>SUMIF('1.Лок.смета.и.Акт'!CV47:'1.Лок.смета.и.Акт'!CV986,1,'1.Лок.смета.и.Акт'!GZ47:'1.Лок.смета.и.Акт'!GZ986)</f>
        <v>13655.570000000003</v>
      </c>
      <c r="IS24">
        <f>SUMIF('1.Лок.смета.и.Акт'!CV47:'1.Лок.смета.и.Акт'!CV986,2,'1.Лок.смета.и.Акт'!GZ47:'1.Лок.смета.и.Акт'!GZ986)</f>
        <v>0</v>
      </c>
      <c r="IT24">
        <f>SUMIF('1.Лок.смета.и.Акт'!CV47:'1.Лок.смета.и.Акт'!CV986,5,'1.Лок.смета.и.Акт'!GZ47:'1.Лок.смета.и.Акт'!GZ986)</f>
        <v>0</v>
      </c>
      <c r="IU24">
        <f>SUMIF('1.Лок.смета.и.Акт'!CV47:'1.Лок.смета.и.Акт'!CV986,4,'1.Лок.смета.и.Акт'!GZ47:'1.Лок.смета.и.Акт'!GZ986)</f>
        <v>0</v>
      </c>
    </row>
    <row r="25" spans="1:255" x14ac:dyDescent="0.2">
      <c r="A25">
        <v>999</v>
      </c>
      <c r="B25" t="s">
        <v>777</v>
      </c>
    </row>
    <row r="196" spans="57:68" x14ac:dyDescent="0.2">
      <c r="BE196">
        <f>SUMIF('1.Лок.смета.и.Акт'!CV49:'1.Лок.смета.и.Акт'!CV195,1,'1.Лок.смета.и.Акт'!AV49:'1.Лок.смета.и.Акт'!AV195)</f>
        <v>0</v>
      </c>
      <c r="BF196">
        <f>SUMIF('1.Лок.смета.и.Акт'!CV49:'1.Лок.смета.и.Акт'!CV195,2,'1.Лок.смета.и.Акт'!AV49:'1.Лок.смета.и.Акт'!AV195)</f>
        <v>0</v>
      </c>
      <c r="BG196">
        <f>SUMIF('1.Лок.смета.и.Акт'!CV49:'1.Лок.смета.и.Акт'!CV195,5,'1.Лок.смета.и.Акт'!AV49:'1.Лок.смета.и.Акт'!AV195)</f>
        <v>0</v>
      </c>
      <c r="BH196">
        <f>SUMIF('1.Лок.смета.и.Акт'!CV49:'1.Лок.смета.и.Акт'!CV195,4,'1.Лок.смета.и.Акт'!AV49:'1.Лок.смета.и.Акт'!AV195)</f>
        <v>0</v>
      </c>
      <c r="BI196">
        <f>SUMIF('1.Лок.смета.и.Акт'!CV49:'1.Лок.смета.и.Акт'!CV195,1,'1.Лок.смета.и.Акт'!AW49:'1.Лок.смета.и.Акт'!AW195)</f>
        <v>0</v>
      </c>
      <c r="BJ196">
        <f>SUMIF('1.Лок.смета.и.Акт'!CV49:'1.Лок.смета.и.Акт'!CV195,2,'1.Лок.смета.и.Акт'!AW49:'1.Лок.смета.и.Акт'!AW195)</f>
        <v>0</v>
      </c>
      <c r="BK196">
        <f>SUMIF('1.Лок.смета.и.Акт'!CV49:'1.Лок.смета.и.Акт'!CV195,5,'1.Лок.смета.и.Акт'!AW49:'1.Лок.смета.и.Акт'!AW195)</f>
        <v>0</v>
      </c>
      <c r="BL196">
        <f>SUMIF('1.Лок.смета.и.Акт'!CV49:'1.Лок.смета.и.Акт'!CV195,4,'1.Лок.смета.и.Акт'!AW49:'1.Лок.смета.и.Акт'!AW195)</f>
        <v>0</v>
      </c>
      <c r="BM196">
        <f>SUMIF('1.Лок.смета.и.Акт'!CV49:'1.Лок.смета.и.Акт'!CV195,1,'1.Лок.смета.и.Акт'!AX49:'1.Лок.смета.и.Акт'!AX195)</f>
        <v>0</v>
      </c>
      <c r="BN196">
        <f>SUMIF('1.Лок.смета.и.Акт'!CV49:'1.Лок.смета.и.Акт'!CV195,2,'1.Лок.смета.и.Акт'!AX49:'1.Лок.смета.и.Акт'!AX195)</f>
        <v>0</v>
      </c>
      <c r="BO196">
        <f>SUMIF('1.Лок.смета.и.Акт'!CV49:'1.Лок.смета.и.Акт'!CV195,5,'1.Лок.смета.и.Акт'!AX49:'1.Лок.смета.и.Акт'!AX195)</f>
        <v>0</v>
      </c>
      <c r="BP196">
        <f>SUMIF('1.Лок.смета.и.Акт'!CV49:'1.Лок.смета.и.Акт'!CV195,4,'1.Лок.смета.и.Акт'!AX49:'1.Лок.смета.и.Акт'!AX195)</f>
        <v>0</v>
      </c>
    </row>
    <row r="412" spans="57:68" x14ac:dyDescent="0.2">
      <c r="BE412">
        <f>SUMIF('1.Лок.смета.и.Акт'!CV265:'1.Лок.смета.и.Акт'!CV411,1,'1.Лок.смета.и.Акт'!AV265:'1.Лок.смета.и.Акт'!AV411)</f>
        <v>0</v>
      </c>
      <c r="BF412">
        <f>SUMIF('1.Лок.смета.и.Акт'!CV265:'1.Лок.смета.и.Акт'!CV411,2,'1.Лок.смета.и.Акт'!AV265:'1.Лок.смета.и.Акт'!AV411)</f>
        <v>0</v>
      </c>
      <c r="BG412">
        <f>SUMIF('1.Лок.смета.и.Акт'!CV265:'1.Лок.смета.и.Акт'!CV411,5,'1.Лок.смета.и.Акт'!AV265:'1.Лок.смета.и.Акт'!AV411)</f>
        <v>0</v>
      </c>
      <c r="BH412">
        <f>SUMIF('1.Лок.смета.и.Акт'!CV265:'1.Лок.смета.и.Акт'!CV411,4,'1.Лок.смета.и.Акт'!AV265:'1.Лок.смета.и.Акт'!AV411)</f>
        <v>0</v>
      </c>
      <c r="BI412">
        <f>SUMIF('1.Лок.смета.и.Акт'!CV265:'1.Лок.смета.и.Акт'!CV411,1,'1.Лок.смета.и.Акт'!AW265:'1.Лок.смета.и.Акт'!AW411)</f>
        <v>0</v>
      </c>
      <c r="BJ412">
        <f>SUMIF('1.Лок.смета.и.Акт'!CV265:'1.Лок.смета.и.Акт'!CV411,2,'1.Лок.смета.и.Акт'!AW265:'1.Лок.смета.и.Акт'!AW411)</f>
        <v>0</v>
      </c>
      <c r="BK412">
        <f>SUMIF('1.Лок.смета.и.Акт'!CV265:'1.Лок.смета.и.Акт'!CV411,5,'1.Лок.смета.и.Акт'!AW265:'1.Лок.смета.и.Акт'!AW411)</f>
        <v>0</v>
      </c>
      <c r="BL412">
        <f>SUMIF('1.Лок.смета.и.Акт'!CV265:'1.Лок.смета.и.Акт'!CV411,4,'1.Лок.смета.и.Акт'!AW265:'1.Лок.смета.и.Акт'!AW411)</f>
        <v>0</v>
      </c>
      <c r="BM412">
        <f>SUMIF('1.Лок.смета.и.Акт'!CV265:'1.Лок.смета.и.Акт'!CV411,1,'1.Лок.смета.и.Акт'!AX265:'1.Лок.смета.и.Акт'!AX411)</f>
        <v>0</v>
      </c>
      <c r="BN412">
        <f>SUMIF('1.Лок.смета.и.Акт'!CV265:'1.Лок.смета.и.Акт'!CV411,2,'1.Лок.смета.и.Акт'!AX265:'1.Лок.смета.и.Акт'!AX411)</f>
        <v>0</v>
      </c>
      <c r="BO412">
        <f>SUMIF('1.Лок.смета.и.Акт'!CV265:'1.Лок.смета.и.Акт'!CV411,5,'1.Лок.смета.и.Акт'!AX265:'1.Лок.смета.и.Акт'!AX411)</f>
        <v>0</v>
      </c>
      <c r="BP412">
        <f>SUMIF('1.Лок.смета.и.Акт'!CV265:'1.Лок.смета.и.Акт'!CV411,4,'1.Лок.смета.и.Акт'!AX265:'1.Лок.смета.и.Акт'!AX411)</f>
        <v>0</v>
      </c>
    </row>
    <row r="550" spans="57:68" x14ac:dyDescent="0.2">
      <c r="BE550">
        <f>SUMIF('1.Лок.смета.и.Акт'!CV481:'1.Лок.смета.и.Акт'!CV549,1,'1.Лок.смета.и.Акт'!AV481:'1.Лок.смета.и.Акт'!AV549)</f>
        <v>0</v>
      </c>
      <c r="BF550">
        <f>SUMIF('1.Лок.смета.и.Акт'!CV481:'1.Лок.смета.и.Акт'!CV549,2,'1.Лок.смета.и.Акт'!AV481:'1.Лок.смета.и.Акт'!AV549)</f>
        <v>0</v>
      </c>
      <c r="BG550">
        <f>SUMIF('1.Лок.смета.и.Акт'!CV481:'1.Лок.смета.и.Акт'!CV549,5,'1.Лок.смета.и.Акт'!AV481:'1.Лок.смета.и.Акт'!AV549)</f>
        <v>0</v>
      </c>
      <c r="BH550">
        <f>SUMIF('1.Лок.смета.и.Акт'!CV481:'1.Лок.смета.и.Акт'!CV549,4,'1.Лок.смета.и.Акт'!AV481:'1.Лок.смета.и.Акт'!AV549)</f>
        <v>0</v>
      </c>
      <c r="BI550">
        <f>SUMIF('1.Лок.смета.и.Акт'!CV481:'1.Лок.смета.и.Акт'!CV549,1,'1.Лок.смета.и.Акт'!AW481:'1.Лок.смета.и.Акт'!AW549)</f>
        <v>0</v>
      </c>
      <c r="BJ550">
        <f>SUMIF('1.Лок.смета.и.Акт'!CV481:'1.Лок.смета.и.Акт'!CV549,2,'1.Лок.смета.и.Акт'!AW481:'1.Лок.смета.и.Акт'!AW549)</f>
        <v>0</v>
      </c>
      <c r="BK550">
        <f>SUMIF('1.Лок.смета.и.Акт'!CV481:'1.Лок.смета.и.Акт'!CV549,5,'1.Лок.смета.и.Акт'!AW481:'1.Лок.смета.и.Акт'!AW549)</f>
        <v>0</v>
      </c>
      <c r="BL550">
        <f>SUMIF('1.Лок.смета.и.Акт'!CV481:'1.Лок.смета.и.Акт'!CV549,4,'1.Лок.смета.и.Акт'!AW481:'1.Лок.смета.и.Акт'!AW549)</f>
        <v>0</v>
      </c>
      <c r="BM550">
        <f>SUMIF('1.Лок.смета.и.Акт'!CV481:'1.Лок.смета.и.Акт'!CV549,1,'1.Лок.смета.и.Акт'!AX481:'1.Лок.смета.и.Акт'!AX549)</f>
        <v>0</v>
      </c>
      <c r="BN550">
        <f>SUMIF('1.Лок.смета.и.Акт'!CV481:'1.Лок.смета.и.Акт'!CV549,2,'1.Лок.смета.и.Акт'!AX481:'1.Лок.смета.и.Акт'!AX549)</f>
        <v>0</v>
      </c>
      <c r="BO550">
        <f>SUMIF('1.Лок.смета.и.Акт'!CV481:'1.Лок.смета.и.Акт'!CV549,5,'1.Лок.смета.и.Акт'!AX481:'1.Лок.смета.и.Акт'!AX549)</f>
        <v>0</v>
      </c>
      <c r="BP550">
        <f>SUMIF('1.Лок.смета.и.Акт'!CV481:'1.Лок.смета.и.Акт'!CV549,4,'1.Лок.смета.и.Акт'!AX481:'1.Лок.смета.и.Акт'!AX549)</f>
        <v>0</v>
      </c>
    </row>
    <row r="688" spans="57:68" x14ac:dyDescent="0.2">
      <c r="BE688">
        <f>SUMIF('1.Лок.смета.и.Акт'!CV619:'1.Лок.смета.и.Акт'!CV687,1,'1.Лок.смета.и.Акт'!AV619:'1.Лок.смета.и.Акт'!AV687)</f>
        <v>0</v>
      </c>
      <c r="BF688">
        <f>SUMIF('1.Лок.смета.и.Акт'!CV619:'1.Лок.смета.и.Акт'!CV687,2,'1.Лок.смета.и.Акт'!AV619:'1.Лок.смета.и.Акт'!AV687)</f>
        <v>0</v>
      </c>
      <c r="BG688">
        <f>SUMIF('1.Лок.смета.и.Акт'!CV619:'1.Лок.смета.и.Акт'!CV687,5,'1.Лок.смета.и.Акт'!AV619:'1.Лок.смета.и.Акт'!AV687)</f>
        <v>0</v>
      </c>
      <c r="BH688">
        <f>SUMIF('1.Лок.смета.и.Акт'!CV619:'1.Лок.смета.и.Акт'!CV687,4,'1.Лок.смета.и.Акт'!AV619:'1.Лок.смета.и.Акт'!AV687)</f>
        <v>0</v>
      </c>
      <c r="BI688">
        <f>SUMIF('1.Лок.смета.и.Акт'!CV619:'1.Лок.смета.и.Акт'!CV687,1,'1.Лок.смета.и.Акт'!AW619:'1.Лок.смета.и.Акт'!AW687)</f>
        <v>0</v>
      </c>
      <c r="BJ688">
        <f>SUMIF('1.Лок.смета.и.Акт'!CV619:'1.Лок.смета.и.Акт'!CV687,2,'1.Лок.смета.и.Акт'!AW619:'1.Лок.смета.и.Акт'!AW687)</f>
        <v>0</v>
      </c>
      <c r="BK688">
        <f>SUMIF('1.Лок.смета.и.Акт'!CV619:'1.Лок.смета.и.Акт'!CV687,5,'1.Лок.смета.и.Акт'!AW619:'1.Лок.смета.и.Акт'!AW687)</f>
        <v>0</v>
      </c>
      <c r="BL688">
        <f>SUMIF('1.Лок.смета.и.Акт'!CV619:'1.Лок.смета.и.Акт'!CV687,4,'1.Лок.смета.и.Акт'!AW619:'1.Лок.смета.и.Акт'!AW687)</f>
        <v>0</v>
      </c>
      <c r="BM688">
        <f>SUMIF('1.Лок.смета.и.Акт'!CV619:'1.Лок.смета.и.Акт'!CV687,1,'1.Лок.смета.и.Акт'!AX619:'1.Лок.смета.и.Акт'!AX687)</f>
        <v>0</v>
      </c>
      <c r="BN688">
        <f>SUMIF('1.Лок.смета.и.Акт'!CV619:'1.Лок.смета.и.Акт'!CV687,2,'1.Лок.смета.и.Акт'!AX619:'1.Лок.смета.и.Акт'!AX687)</f>
        <v>0</v>
      </c>
      <c r="BO688">
        <f>SUMIF('1.Лок.смета.и.Акт'!CV619:'1.Лок.смета.и.Акт'!CV687,5,'1.Лок.смета.и.Акт'!AX619:'1.Лок.смета.и.Акт'!AX687)</f>
        <v>0</v>
      </c>
      <c r="BP688">
        <f>SUMIF('1.Лок.смета.и.Акт'!CV619:'1.Лок.смета.и.Акт'!CV687,4,'1.Лок.смета.и.Акт'!AX619:'1.Лок.смета.и.Акт'!AX687)</f>
        <v>0</v>
      </c>
    </row>
    <row r="920" spans="57:68" x14ac:dyDescent="0.2">
      <c r="BE920">
        <f>SUMIF('1.Лок.смета.и.Акт'!CV757:'1.Лок.смета.и.Акт'!CV919,1,'1.Лок.смета.и.Акт'!AV757:'1.Лок.смета.и.Акт'!AV919)</f>
        <v>0</v>
      </c>
      <c r="BF920">
        <f>SUMIF('1.Лок.смета.и.Акт'!CV757:'1.Лок.смета.и.Акт'!CV919,2,'1.Лок.смета.и.Акт'!AV757:'1.Лок.смета.и.Акт'!AV919)</f>
        <v>0</v>
      </c>
      <c r="BG920">
        <f>SUMIF('1.Лок.смета.и.Акт'!CV757:'1.Лок.смета.и.Акт'!CV919,5,'1.Лок.смета.и.Акт'!AV757:'1.Лок.смета.и.Акт'!AV919)</f>
        <v>0</v>
      </c>
      <c r="BH920">
        <f>SUMIF('1.Лок.смета.и.Акт'!CV757:'1.Лок.смета.и.Акт'!CV919,4,'1.Лок.смета.и.Акт'!AV757:'1.Лок.смета.и.Акт'!AV919)</f>
        <v>0</v>
      </c>
      <c r="BI920">
        <f>SUMIF('1.Лок.смета.и.Акт'!CV757:'1.Лок.смета.и.Акт'!CV919,1,'1.Лок.смета.и.Акт'!AW757:'1.Лок.смета.и.Акт'!AW919)</f>
        <v>0</v>
      </c>
      <c r="BJ920">
        <f>SUMIF('1.Лок.смета.и.Акт'!CV757:'1.Лок.смета.и.Акт'!CV919,2,'1.Лок.смета.и.Акт'!AW757:'1.Лок.смета.и.Акт'!AW919)</f>
        <v>0</v>
      </c>
      <c r="BK920">
        <f>SUMIF('1.Лок.смета.и.Акт'!CV757:'1.Лок.смета.и.Акт'!CV919,5,'1.Лок.смета.и.Акт'!AW757:'1.Лок.смета.и.Акт'!AW919)</f>
        <v>0</v>
      </c>
      <c r="BL920">
        <f>SUMIF('1.Лок.смета.и.Акт'!CV757:'1.Лок.смета.и.Акт'!CV919,4,'1.Лок.смета.и.Акт'!AW757:'1.Лок.смета.и.Акт'!AW919)</f>
        <v>0</v>
      </c>
      <c r="BM920">
        <f>SUMIF('1.Лок.смета.и.Акт'!CV757:'1.Лок.смета.и.Акт'!CV919,1,'1.Лок.смета.и.Акт'!AX757:'1.Лок.смета.и.Акт'!AX919)</f>
        <v>0</v>
      </c>
      <c r="BN920">
        <f>SUMIF('1.Лок.смета.и.Акт'!CV757:'1.Лок.смета.и.Акт'!CV919,2,'1.Лок.смета.и.Акт'!AX757:'1.Лок.смета.и.Акт'!AX919)</f>
        <v>0</v>
      </c>
      <c r="BO920">
        <f>SUMIF('1.Лок.смета.и.Акт'!CV757:'1.Лок.смета.и.Акт'!CV919,5,'1.Лок.смета.и.Акт'!AX757:'1.Лок.смета.и.Акт'!AX919)</f>
        <v>0</v>
      </c>
      <c r="BP920">
        <f>SUMIF('1.Лок.смета.и.Акт'!CV757:'1.Лок.смета.и.Акт'!CV919,4,'1.Лок.смета.и.Акт'!AX757:'1.Лок.смета.и.Акт'!AX919)</f>
        <v>0</v>
      </c>
    </row>
    <row r="987" spans="57:68" x14ac:dyDescent="0.2">
      <c r="BE987">
        <f>SUMIF('1.Лок.смета.и.Акт'!CV47:'1.Лок.смета.и.Акт'!CV986,1,'1.Лок.смета.и.Акт'!AV47:'1.Лок.смета.и.Акт'!AV986)</f>
        <v>0</v>
      </c>
      <c r="BF987">
        <f>SUMIF('1.Лок.смета.и.Акт'!CV47:'1.Лок.смета.и.Акт'!CV986,2,'1.Лок.смета.и.Акт'!AV47:'1.Лок.смета.и.Акт'!AV986)</f>
        <v>0</v>
      </c>
      <c r="BG987">
        <f>SUMIF('1.Лок.смета.и.Акт'!CV47:'1.Лок.смета.и.Акт'!CV986,5,'1.Лок.смета.и.Акт'!AV47:'1.Лок.смета.и.Акт'!AV986)</f>
        <v>0</v>
      </c>
      <c r="BH987">
        <f>SUMIF('1.Лок.смета.и.Акт'!CV47:'1.Лок.смета.и.Акт'!CV986,4,'1.Лок.смета.и.Акт'!AV47:'1.Лок.смета.и.Акт'!AV986)</f>
        <v>0</v>
      </c>
      <c r="BI987">
        <f>SUMIF('1.Лок.смета.и.Акт'!CV47:'1.Лок.смета.и.Акт'!CV986,1,'1.Лок.смета.и.Акт'!AW47:'1.Лок.смета.и.Акт'!AW986)</f>
        <v>0</v>
      </c>
      <c r="BJ987">
        <f>SUMIF('1.Лок.смета.и.Акт'!CV47:'1.Лок.смета.и.Акт'!CV986,2,'1.Лок.смета.и.Акт'!AW47:'1.Лок.смета.и.Акт'!AW986)</f>
        <v>0</v>
      </c>
      <c r="BK987">
        <f>SUMIF('1.Лок.смета.и.Акт'!CV47:'1.Лок.смета.и.Акт'!CV986,5,'1.Лок.смета.и.Акт'!AW47:'1.Лок.смета.и.Акт'!AW986)</f>
        <v>0</v>
      </c>
      <c r="BL987">
        <f>SUMIF('1.Лок.смета.и.Акт'!CV47:'1.Лок.смета.и.Акт'!CV986,4,'1.Лок.смета.и.Акт'!AW47:'1.Лок.смета.и.Акт'!AW986)</f>
        <v>0</v>
      </c>
      <c r="BM987">
        <f>SUMIF('1.Лок.смета.и.Акт'!CV47:'1.Лок.смета.и.Акт'!CV986,1,'1.Лок.смета.и.Акт'!AX47:'1.Лок.смета.и.Акт'!AX986)</f>
        <v>0</v>
      </c>
      <c r="BN987">
        <f>SUMIF('1.Лок.смета.и.Акт'!CV47:'1.Лок.смета.и.Акт'!CV986,2,'1.Лок.смета.и.Акт'!AX47:'1.Лок.смета.и.Акт'!AX986)</f>
        <v>0</v>
      </c>
      <c r="BO987">
        <f>SUMIF('1.Лок.смета.и.Акт'!CV47:'1.Лок.смета.и.Акт'!CV986,5,'1.Лок.смета.и.Акт'!AX47:'1.Лок.смета.и.Акт'!AX986)</f>
        <v>0</v>
      </c>
      <c r="BP987">
        <f>SUMIF('1.Лок.смета.и.Акт'!CV47:'1.Лок.смета.и.Акт'!CV986,4,'1.Лок.смета.и.Акт'!AX47:'1.Лок.смета.и.Акт'!AX986)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405"/>
  <sheetViews>
    <sheetView workbookViewId="0">
      <selection activeCell="A401" sqref="A401:AN401"/>
    </sheetView>
  </sheetViews>
  <sheetFormatPr defaultColWidth="9.140625" defaultRowHeight="12.75" x14ac:dyDescent="0.2"/>
  <cols>
    <col min="1" max="256" width="9.140625" customWidth="1"/>
  </cols>
  <sheetData>
    <row r="1" spans="1:246" x14ac:dyDescent="0.2">
      <c r="A1">
        <v>0</v>
      </c>
      <c r="B1" t="s">
        <v>0</v>
      </c>
      <c r="D1" t="s">
        <v>1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26349</v>
      </c>
      <c r="M1">
        <v>59015436</v>
      </c>
      <c r="N1">
        <v>11</v>
      </c>
      <c r="O1">
        <v>11</v>
      </c>
      <c r="P1">
        <v>0</v>
      </c>
      <c r="Q1">
        <v>3</v>
      </c>
      <c r="IF1">
        <v>-1</v>
      </c>
    </row>
    <row r="2" spans="1:246" x14ac:dyDescent="0.2">
      <c r="IF2">
        <v>-1</v>
      </c>
      <c r="IK2" s="68" t="e">
        <f>#REF!</f>
        <v>#REF!</v>
      </c>
      <c r="IL2" t="s">
        <v>779</v>
      </c>
    </row>
    <row r="3" spans="1:246" x14ac:dyDescent="0.2">
      <c r="IF3">
        <v>-1</v>
      </c>
      <c r="IK3" s="68" t="e">
        <f>#REF!</f>
        <v>#REF!</v>
      </c>
      <c r="IL3" t="s">
        <v>780</v>
      </c>
    </row>
    <row r="4" spans="1:246" x14ac:dyDescent="0.2">
      <c r="A4" s="1">
        <v>1</v>
      </c>
      <c r="B4" s="1">
        <v>1</v>
      </c>
      <c r="C4" s="1">
        <v>-1</v>
      </c>
      <c r="D4" s="1"/>
      <c r="E4" s="1"/>
      <c r="F4" s="1" t="s">
        <v>4</v>
      </c>
      <c r="G4" s="1" t="s">
        <v>5</v>
      </c>
      <c r="H4" s="1" t="s">
        <v>6</v>
      </c>
      <c r="I4" s="1" t="s">
        <v>6</v>
      </c>
      <c r="J4" s="1" t="s">
        <v>6</v>
      </c>
      <c r="K4" s="1" t="s">
        <v>6</v>
      </c>
      <c r="L4" s="1" t="s">
        <v>6</v>
      </c>
      <c r="M4" s="1" t="s">
        <v>6</v>
      </c>
      <c r="N4" s="1" t="s">
        <v>6</v>
      </c>
      <c r="O4" s="1" t="s">
        <v>6</v>
      </c>
      <c r="P4" s="1">
        <v>1984</v>
      </c>
      <c r="Q4" s="1" t="s">
        <v>6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>
        <v>0</v>
      </c>
      <c r="BH4" t="s">
        <v>6</v>
      </c>
      <c r="BI4" t="s">
        <v>6</v>
      </c>
      <c r="BJ4" t="s">
        <v>6</v>
      </c>
      <c r="BK4" t="s">
        <v>6</v>
      </c>
      <c r="BL4" t="s">
        <v>6</v>
      </c>
      <c r="IF4">
        <v>-1</v>
      </c>
    </row>
    <row r="5" spans="1:246" x14ac:dyDescent="0.2">
      <c r="IF5">
        <v>-1</v>
      </c>
      <c r="IK5">
        <v>5</v>
      </c>
      <c r="IL5" t="s">
        <v>545</v>
      </c>
    </row>
    <row r="6" spans="1:246" x14ac:dyDescent="0.2">
      <c r="IF6">
        <v>-1</v>
      </c>
      <c r="IK6">
        <v>50</v>
      </c>
      <c r="IL6" t="s">
        <v>534</v>
      </c>
    </row>
    <row r="7" spans="1:246" x14ac:dyDescent="0.2">
      <c r="IF7">
        <v>-1</v>
      </c>
      <c r="IK7">
        <v>1</v>
      </c>
      <c r="IL7" t="s">
        <v>778</v>
      </c>
    </row>
    <row r="8" spans="1:246" x14ac:dyDescent="0.2">
      <c r="IF8">
        <v>-1</v>
      </c>
      <c r="IK8" t="e">
        <f>IF((Source!AR310&lt;&gt;'1.Лок.смета.и.Акт'!P987),0,1)</f>
        <v>#REF!</v>
      </c>
      <c r="IL8" t="s">
        <v>648</v>
      </c>
    </row>
    <row r="9" spans="1:246" x14ac:dyDescent="0.2">
      <c r="A9" s="1">
        <v>1</v>
      </c>
      <c r="B9" s="1">
        <v>1</v>
      </c>
      <c r="C9" s="1">
        <v>-1</v>
      </c>
      <c r="D9" s="1"/>
      <c r="E9" s="1"/>
      <c r="F9" s="1" t="s">
        <v>4</v>
      </c>
      <c r="G9" s="1" t="s">
        <v>7</v>
      </c>
      <c r="H9" s="1" t="s">
        <v>6</v>
      </c>
      <c r="I9" s="1" t="s">
        <v>6</v>
      </c>
      <c r="J9" s="1" t="s">
        <v>6</v>
      </c>
      <c r="K9" s="1" t="s">
        <v>6</v>
      </c>
      <c r="L9" s="1" t="s">
        <v>6</v>
      </c>
      <c r="M9" s="1" t="s">
        <v>6</v>
      </c>
      <c r="N9" s="1" t="s">
        <v>6</v>
      </c>
      <c r="O9" s="1" t="s">
        <v>6</v>
      </c>
      <c r="P9" s="1">
        <v>1984</v>
      </c>
      <c r="Q9" s="1" t="s">
        <v>6</v>
      </c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>
        <v>0</v>
      </c>
      <c r="BH9" t="s">
        <v>6</v>
      </c>
      <c r="BI9" t="s">
        <v>6</v>
      </c>
      <c r="BJ9" t="s">
        <v>6</v>
      </c>
      <c r="BK9" t="s">
        <v>6</v>
      </c>
      <c r="BL9" t="s">
        <v>6</v>
      </c>
      <c r="IF9">
        <v>-1</v>
      </c>
      <c r="IK9" s="10" t="s">
        <v>535</v>
      </c>
      <c r="IL9" t="s">
        <v>536</v>
      </c>
    </row>
    <row r="10" spans="1:246" x14ac:dyDescent="0.2">
      <c r="IF10">
        <v>-1</v>
      </c>
      <c r="IK10">
        <v>1</v>
      </c>
      <c r="IL10" t="s">
        <v>531</v>
      </c>
    </row>
    <row r="11" spans="1:246" x14ac:dyDescent="0.2">
      <c r="IF11">
        <v>-1</v>
      </c>
      <c r="IK11" t="s">
        <v>532</v>
      </c>
      <c r="IL11" t="s">
        <v>533</v>
      </c>
    </row>
    <row r="12" spans="1:246" x14ac:dyDescent="0.2">
      <c r="A12" s="1">
        <v>1</v>
      </c>
      <c r="B12" s="1">
        <v>400</v>
      </c>
      <c r="C12" s="1">
        <v>1</v>
      </c>
      <c r="D12" s="1">
        <f>ROW(A346)</f>
        <v>346</v>
      </c>
      <c r="E12" s="1">
        <v>0</v>
      </c>
      <c r="F12" s="1" t="s">
        <v>8</v>
      </c>
      <c r="G12" s="1" t="s">
        <v>5</v>
      </c>
      <c r="H12" s="1" t="s">
        <v>6</v>
      </c>
      <c r="I12" s="1">
        <v>0</v>
      </c>
      <c r="J12" s="1" t="s">
        <v>9</v>
      </c>
      <c r="K12" s="1">
        <v>0</v>
      </c>
      <c r="L12" s="1">
        <v>0</v>
      </c>
      <c r="M12" s="1">
        <v>11</v>
      </c>
      <c r="N12" s="1"/>
      <c r="O12" s="1">
        <v>0</v>
      </c>
      <c r="P12" s="1">
        <v>0</v>
      </c>
      <c r="Q12" s="1">
        <v>0</v>
      </c>
      <c r="R12" s="1">
        <v>0</v>
      </c>
      <c r="S12" s="1"/>
      <c r="T12" s="1">
        <v>4</v>
      </c>
      <c r="U12" s="1" t="s">
        <v>6</v>
      </c>
      <c r="V12" s="1">
        <v>0</v>
      </c>
      <c r="W12" s="1" t="s">
        <v>6</v>
      </c>
      <c r="X12" s="1" t="s">
        <v>6</v>
      </c>
      <c r="Y12" s="1" t="s">
        <v>6</v>
      </c>
      <c r="Z12" s="1" t="s">
        <v>6</v>
      </c>
      <c r="AA12" s="1" t="s">
        <v>6</v>
      </c>
      <c r="AB12" s="1" t="s">
        <v>6</v>
      </c>
      <c r="AC12" s="1" t="s">
        <v>6</v>
      </c>
      <c r="AD12" s="1" t="s">
        <v>6</v>
      </c>
      <c r="AE12" s="1" t="s">
        <v>6</v>
      </c>
      <c r="AF12" s="1" t="s">
        <v>6</v>
      </c>
      <c r="AG12" s="1" t="s">
        <v>6</v>
      </c>
      <c r="AH12" s="1" t="s">
        <v>6</v>
      </c>
      <c r="AI12" s="1" t="s">
        <v>6</v>
      </c>
      <c r="AJ12" s="1" t="s">
        <v>6</v>
      </c>
      <c r="AK12" s="1"/>
      <c r="AL12" s="1" t="s">
        <v>6</v>
      </c>
      <c r="AM12" s="1" t="s">
        <v>6</v>
      </c>
      <c r="AN12" s="1" t="s">
        <v>6</v>
      </c>
      <c r="AO12" s="1"/>
      <c r="AP12" s="1" t="s">
        <v>6</v>
      </c>
      <c r="AQ12" s="1" t="s">
        <v>6</v>
      </c>
      <c r="AR12" s="1" t="s">
        <v>6</v>
      </c>
      <c r="AS12" s="1"/>
      <c r="AT12" s="1"/>
      <c r="AU12" s="1"/>
      <c r="AV12" s="1"/>
      <c r="AW12" s="1"/>
      <c r="AX12" s="1" t="s">
        <v>6</v>
      </c>
      <c r="AY12" s="1" t="s">
        <v>6</v>
      </c>
      <c r="AZ12" s="1" t="s">
        <v>6</v>
      </c>
      <c r="BA12" s="1"/>
      <c r="BB12" s="1">
        <v>0</v>
      </c>
      <c r="BC12" s="1"/>
      <c r="BD12" s="1"/>
      <c r="BE12" s="1"/>
      <c r="BF12" s="1"/>
      <c r="BG12" s="1"/>
      <c r="BH12" s="1" t="s">
        <v>10</v>
      </c>
      <c r="BI12" s="1" t="s">
        <v>11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2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12</v>
      </c>
      <c r="BZ12" s="1" t="s">
        <v>13</v>
      </c>
      <c r="CA12" s="1" t="s">
        <v>14</v>
      </c>
      <c r="CB12" s="1" t="s">
        <v>14</v>
      </c>
      <c r="CC12" s="1" t="s">
        <v>14</v>
      </c>
      <c r="CD12" s="1" t="s">
        <v>14</v>
      </c>
      <c r="CE12" s="1" t="s">
        <v>15</v>
      </c>
      <c r="CF12" s="1">
        <v>0</v>
      </c>
      <c r="CG12" s="1">
        <v>0</v>
      </c>
      <c r="CH12" s="1">
        <v>489201672</v>
      </c>
      <c r="CI12" s="1" t="s">
        <v>6</v>
      </c>
      <c r="CJ12" s="1" t="s">
        <v>6</v>
      </c>
      <c r="CK12" s="1">
        <v>9</v>
      </c>
      <c r="CL12" s="1"/>
      <c r="CM12" s="1"/>
      <c r="CN12" s="1"/>
      <c r="CO12" s="1"/>
      <c r="CP12" s="1"/>
      <c r="CQ12" s="1" t="s">
        <v>530</v>
      </c>
      <c r="CR12" s="1" t="s">
        <v>16</v>
      </c>
      <c r="CS12" s="1">
        <v>44551</v>
      </c>
      <c r="CT12" s="1">
        <v>395</v>
      </c>
      <c r="CU12" s="1"/>
      <c r="CV12" s="1"/>
      <c r="CW12" s="1"/>
      <c r="CX12" s="1"/>
      <c r="CY12" s="1">
        <v>0</v>
      </c>
      <c r="CZ12" s="1" t="s">
        <v>6</v>
      </c>
      <c r="DA12" s="1" t="s">
        <v>6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  <c r="IF12">
        <v>-1</v>
      </c>
    </row>
    <row r="13" spans="1:246" x14ac:dyDescent="0.2">
      <c r="IF13">
        <v>-1</v>
      </c>
    </row>
    <row r="14" spans="1:246" x14ac:dyDescent="0.2">
      <c r="IF14">
        <v>-1</v>
      </c>
    </row>
    <row r="15" spans="1:246" x14ac:dyDescent="0.2">
      <c r="A15" s="1">
        <v>15</v>
      </c>
      <c r="B15" s="1">
        <v>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IF15">
        <v>-1</v>
      </c>
    </row>
    <row r="16" spans="1:246" x14ac:dyDescent="0.2">
      <c r="IF16">
        <v>-1</v>
      </c>
    </row>
    <row r="17" spans="1:245" x14ac:dyDescent="0.2">
      <c r="IF17">
        <v>-1</v>
      </c>
    </row>
    <row r="18" spans="1:245" x14ac:dyDescent="0.2">
      <c r="A18" s="2">
        <v>52</v>
      </c>
      <c r="B18" s="2">
        <f t="shared" ref="B18:G18" si="0">B346</f>
        <v>400</v>
      </c>
      <c r="C18" s="2">
        <f t="shared" si="0"/>
        <v>1</v>
      </c>
      <c r="D18" s="2">
        <f t="shared" si="0"/>
        <v>12</v>
      </c>
      <c r="E18" s="2">
        <f t="shared" si="0"/>
        <v>0</v>
      </c>
      <c r="F18" s="2" t="str">
        <f t="shared" si="0"/>
        <v>5.12.3.3 Система противодымной вентиляции (Лип. 12) Р</v>
      </c>
      <c r="G18" s="2" t="str">
        <f t="shared" si="0"/>
        <v>Многоквартирный дом поз. 12 со встроенными нежилыми помещениями, расположенный в 32,33 микрорайонах в г. Липецк на земельном участке с кадастровым номером 48:20:0043601:295</v>
      </c>
      <c r="H18" s="2"/>
      <c r="I18" s="2"/>
      <c r="J18" s="2"/>
      <c r="K18" s="2"/>
      <c r="L18" s="2"/>
      <c r="M18" s="2"/>
      <c r="N18" s="2"/>
      <c r="O18" s="2" t="e">
        <f t="shared" ref="O18:AT18" si="1">O346</f>
        <v>#REF!</v>
      </c>
      <c r="P18" s="2" t="e">
        <f t="shared" si="1"/>
        <v>#REF!</v>
      </c>
      <c r="Q18" s="2" t="e">
        <f t="shared" si="1"/>
        <v>#REF!</v>
      </c>
      <c r="R18" s="2" t="e">
        <f t="shared" si="1"/>
        <v>#REF!</v>
      </c>
      <c r="S18" s="2" t="e">
        <f t="shared" si="1"/>
        <v>#REF!</v>
      </c>
      <c r="T18" s="2" t="e">
        <f t="shared" si="1"/>
        <v>#REF!</v>
      </c>
      <c r="U18" s="2" t="e">
        <f t="shared" si="1"/>
        <v>#REF!</v>
      </c>
      <c r="V18" s="2" t="e">
        <f t="shared" si="1"/>
        <v>#REF!</v>
      </c>
      <c r="W18" s="2" t="e">
        <f t="shared" si="1"/>
        <v>#REF!</v>
      </c>
      <c r="X18" s="2" t="e">
        <f t="shared" si="1"/>
        <v>#REF!</v>
      </c>
      <c r="Y18" s="2" t="e">
        <f t="shared" si="1"/>
        <v>#REF!</v>
      </c>
      <c r="Z18" s="2">
        <f t="shared" si="1"/>
        <v>0</v>
      </c>
      <c r="AA18" s="2">
        <f t="shared" si="1"/>
        <v>0</v>
      </c>
      <c r="AB18" s="2">
        <f t="shared" si="1"/>
        <v>0</v>
      </c>
      <c r="AC18" s="2">
        <f t="shared" si="1"/>
        <v>0</v>
      </c>
      <c r="AD18" s="2">
        <f t="shared" si="1"/>
        <v>0</v>
      </c>
      <c r="AE18" s="2">
        <f t="shared" si="1"/>
        <v>0</v>
      </c>
      <c r="AF18" s="2">
        <f t="shared" si="1"/>
        <v>0</v>
      </c>
      <c r="AG18" s="2">
        <f t="shared" si="1"/>
        <v>0</v>
      </c>
      <c r="AH18" s="2">
        <f t="shared" si="1"/>
        <v>0</v>
      </c>
      <c r="AI18" s="2">
        <f t="shared" si="1"/>
        <v>0</v>
      </c>
      <c r="AJ18" s="2">
        <f t="shared" si="1"/>
        <v>0</v>
      </c>
      <c r="AK18" s="2">
        <f t="shared" si="1"/>
        <v>0</v>
      </c>
      <c r="AL18" s="2">
        <f t="shared" si="1"/>
        <v>0</v>
      </c>
      <c r="AM18" s="2">
        <f t="shared" si="1"/>
        <v>0</v>
      </c>
      <c r="AN18" s="2">
        <f t="shared" si="1"/>
        <v>0</v>
      </c>
      <c r="AO18" s="2">
        <f t="shared" si="1"/>
        <v>0</v>
      </c>
      <c r="AP18" s="2" t="e">
        <f t="shared" si="1"/>
        <v>#REF!</v>
      </c>
      <c r="AQ18" s="2">
        <f t="shared" si="1"/>
        <v>0</v>
      </c>
      <c r="AR18" s="2" t="e">
        <f t="shared" si="1"/>
        <v>#REF!</v>
      </c>
      <c r="AS18" s="2" t="e">
        <f t="shared" si="1"/>
        <v>#REF!</v>
      </c>
      <c r="AT18" s="2">
        <f t="shared" si="1"/>
        <v>0</v>
      </c>
      <c r="AU18" s="2">
        <f t="shared" ref="AU18:BZ18" si="2">AU346</f>
        <v>0</v>
      </c>
      <c r="AV18" s="2" t="e">
        <f t="shared" si="2"/>
        <v>#REF!</v>
      </c>
      <c r="AW18" s="2" t="e">
        <f t="shared" si="2"/>
        <v>#REF!</v>
      </c>
      <c r="AX18" s="2">
        <f t="shared" si="2"/>
        <v>0</v>
      </c>
      <c r="AY18" s="2" t="e">
        <f t="shared" si="2"/>
        <v>#REF!</v>
      </c>
      <c r="AZ18" s="2" t="e">
        <f t="shared" si="2"/>
        <v>#REF!</v>
      </c>
      <c r="BA18" s="2" t="e">
        <f t="shared" si="2"/>
        <v>#REF!</v>
      </c>
      <c r="BB18" s="2">
        <f t="shared" si="2"/>
        <v>0</v>
      </c>
      <c r="BC18" s="2">
        <f t="shared" si="2"/>
        <v>0</v>
      </c>
      <c r="BD18" s="2">
        <f t="shared" si="2"/>
        <v>0</v>
      </c>
      <c r="BE18" s="2">
        <f t="shared" si="2"/>
        <v>0</v>
      </c>
      <c r="BF18" s="2">
        <f t="shared" si="2"/>
        <v>0</v>
      </c>
      <c r="BG18" s="2">
        <f t="shared" si="2"/>
        <v>0</v>
      </c>
      <c r="BH18" s="2">
        <f t="shared" si="2"/>
        <v>0</v>
      </c>
      <c r="BI18" s="2">
        <f t="shared" si="2"/>
        <v>0</v>
      </c>
      <c r="BJ18" s="2">
        <f t="shared" si="2"/>
        <v>0</v>
      </c>
      <c r="BK18" s="2">
        <f t="shared" si="2"/>
        <v>0</v>
      </c>
      <c r="BL18" s="2">
        <f t="shared" si="2"/>
        <v>0</v>
      </c>
      <c r="BM18" s="2">
        <f t="shared" si="2"/>
        <v>0</v>
      </c>
      <c r="BN18" s="2">
        <f t="shared" si="2"/>
        <v>0</v>
      </c>
      <c r="BO18" s="2">
        <f t="shared" si="2"/>
        <v>0</v>
      </c>
      <c r="BP18" s="2">
        <f t="shared" si="2"/>
        <v>0</v>
      </c>
      <c r="BQ18" s="2">
        <f t="shared" si="2"/>
        <v>0</v>
      </c>
      <c r="BR18" s="2">
        <f t="shared" si="2"/>
        <v>0</v>
      </c>
      <c r="BS18" s="2">
        <f t="shared" si="2"/>
        <v>0</v>
      </c>
      <c r="BT18" s="2">
        <f t="shared" si="2"/>
        <v>0</v>
      </c>
      <c r="BU18" s="2">
        <f t="shared" si="2"/>
        <v>0</v>
      </c>
      <c r="BV18" s="2">
        <f t="shared" si="2"/>
        <v>0</v>
      </c>
      <c r="BW18" s="2">
        <f t="shared" si="2"/>
        <v>0</v>
      </c>
      <c r="BX18" s="2">
        <f t="shared" si="2"/>
        <v>0</v>
      </c>
      <c r="BY18" s="2">
        <f t="shared" si="2"/>
        <v>0</v>
      </c>
      <c r="BZ18" s="2">
        <f t="shared" si="2"/>
        <v>0</v>
      </c>
      <c r="CA18" s="2">
        <f t="shared" ref="CA18:DF18" si="3">CA346</f>
        <v>0</v>
      </c>
      <c r="CB18" s="2">
        <f t="shared" si="3"/>
        <v>0</v>
      </c>
      <c r="CC18" s="2">
        <f t="shared" si="3"/>
        <v>0</v>
      </c>
      <c r="CD18" s="2">
        <f t="shared" si="3"/>
        <v>0</v>
      </c>
      <c r="CE18" s="2">
        <f t="shared" si="3"/>
        <v>0</v>
      </c>
      <c r="CF18" s="2">
        <f t="shared" si="3"/>
        <v>0</v>
      </c>
      <c r="CG18" s="2">
        <f t="shared" si="3"/>
        <v>0</v>
      </c>
      <c r="CH18" s="2">
        <f t="shared" si="3"/>
        <v>0</v>
      </c>
      <c r="CI18" s="2">
        <f t="shared" si="3"/>
        <v>0</v>
      </c>
      <c r="CJ18" s="2">
        <f t="shared" si="3"/>
        <v>0</v>
      </c>
      <c r="CK18" s="2">
        <f t="shared" si="3"/>
        <v>0</v>
      </c>
      <c r="CL18" s="2">
        <f t="shared" si="3"/>
        <v>0</v>
      </c>
      <c r="CM18" s="2">
        <f t="shared" si="3"/>
        <v>0</v>
      </c>
      <c r="CN18" s="2">
        <f t="shared" si="3"/>
        <v>0</v>
      </c>
      <c r="CO18" s="2">
        <f t="shared" si="3"/>
        <v>0</v>
      </c>
      <c r="CP18" s="2">
        <f t="shared" si="3"/>
        <v>0</v>
      </c>
      <c r="CQ18" s="2">
        <f t="shared" si="3"/>
        <v>0</v>
      </c>
      <c r="CR18" s="2">
        <f t="shared" si="3"/>
        <v>0</v>
      </c>
      <c r="CS18" s="2">
        <f t="shared" si="3"/>
        <v>0</v>
      </c>
      <c r="CT18" s="2">
        <f t="shared" si="3"/>
        <v>0</v>
      </c>
      <c r="CU18" s="2">
        <f t="shared" si="3"/>
        <v>0</v>
      </c>
      <c r="CV18" s="2">
        <f t="shared" si="3"/>
        <v>0</v>
      </c>
      <c r="CW18" s="2">
        <f t="shared" si="3"/>
        <v>0</v>
      </c>
      <c r="CX18" s="2">
        <f t="shared" si="3"/>
        <v>0</v>
      </c>
      <c r="CY18" s="2">
        <f t="shared" si="3"/>
        <v>0</v>
      </c>
      <c r="CZ18" s="2">
        <f t="shared" si="3"/>
        <v>0</v>
      </c>
      <c r="DA18" s="2">
        <f t="shared" si="3"/>
        <v>0</v>
      </c>
      <c r="DB18" s="2">
        <f t="shared" si="3"/>
        <v>0</v>
      </c>
      <c r="DC18" s="2">
        <f t="shared" si="3"/>
        <v>0</v>
      </c>
      <c r="DD18" s="2">
        <f t="shared" si="3"/>
        <v>0</v>
      </c>
      <c r="DE18" s="2">
        <f t="shared" si="3"/>
        <v>0</v>
      </c>
      <c r="DF18" s="2">
        <f t="shared" si="3"/>
        <v>0</v>
      </c>
      <c r="DG18" s="3">
        <f t="shared" ref="DG18:EL18" si="4">DG346</f>
        <v>0</v>
      </c>
      <c r="DH18" s="3">
        <f t="shared" si="4"/>
        <v>0</v>
      </c>
      <c r="DI18" s="3">
        <f t="shared" si="4"/>
        <v>0</v>
      </c>
      <c r="DJ18" s="3">
        <f t="shared" si="4"/>
        <v>0</v>
      </c>
      <c r="DK18" s="3">
        <f t="shared" si="4"/>
        <v>0</v>
      </c>
      <c r="DL18" s="3">
        <f t="shared" si="4"/>
        <v>0</v>
      </c>
      <c r="DM18" s="3">
        <f t="shared" si="4"/>
        <v>0</v>
      </c>
      <c r="DN18" s="3">
        <f t="shared" si="4"/>
        <v>0</v>
      </c>
      <c r="DO18" s="3">
        <f t="shared" si="4"/>
        <v>0</v>
      </c>
      <c r="DP18" s="3">
        <f t="shared" si="4"/>
        <v>0</v>
      </c>
      <c r="DQ18" s="3">
        <f t="shared" si="4"/>
        <v>0</v>
      </c>
      <c r="DR18" s="3">
        <f t="shared" si="4"/>
        <v>0</v>
      </c>
      <c r="DS18" s="3">
        <f t="shared" si="4"/>
        <v>0</v>
      </c>
      <c r="DT18" s="3">
        <f t="shared" si="4"/>
        <v>0</v>
      </c>
      <c r="DU18" s="3">
        <f t="shared" si="4"/>
        <v>0</v>
      </c>
      <c r="DV18" s="3">
        <f t="shared" si="4"/>
        <v>0</v>
      </c>
      <c r="DW18" s="3">
        <f t="shared" si="4"/>
        <v>0</v>
      </c>
      <c r="DX18" s="3">
        <f t="shared" si="4"/>
        <v>0</v>
      </c>
      <c r="DY18" s="3">
        <f t="shared" si="4"/>
        <v>0</v>
      </c>
      <c r="DZ18" s="3">
        <f t="shared" si="4"/>
        <v>0</v>
      </c>
      <c r="EA18" s="3">
        <f t="shared" si="4"/>
        <v>0</v>
      </c>
      <c r="EB18" s="3">
        <f t="shared" si="4"/>
        <v>0</v>
      </c>
      <c r="EC18" s="3">
        <f t="shared" si="4"/>
        <v>0</v>
      </c>
      <c r="ED18" s="3">
        <f t="shared" si="4"/>
        <v>0</v>
      </c>
      <c r="EE18" s="3">
        <f t="shared" si="4"/>
        <v>0</v>
      </c>
      <c r="EF18" s="3">
        <f t="shared" si="4"/>
        <v>0</v>
      </c>
      <c r="EG18" s="3">
        <f t="shared" si="4"/>
        <v>0</v>
      </c>
      <c r="EH18" s="3">
        <f t="shared" si="4"/>
        <v>0</v>
      </c>
      <c r="EI18" s="3">
        <f t="shared" si="4"/>
        <v>0</v>
      </c>
      <c r="EJ18" s="3">
        <f t="shared" si="4"/>
        <v>0</v>
      </c>
      <c r="EK18" s="3">
        <f t="shared" si="4"/>
        <v>0</v>
      </c>
      <c r="EL18" s="3">
        <f t="shared" si="4"/>
        <v>0</v>
      </c>
      <c r="EM18" s="3">
        <f t="shared" ref="EM18:FR18" si="5">EM346</f>
        <v>0</v>
      </c>
      <c r="EN18" s="3">
        <f t="shared" si="5"/>
        <v>0</v>
      </c>
      <c r="EO18" s="3">
        <f t="shared" si="5"/>
        <v>0</v>
      </c>
      <c r="EP18" s="3">
        <f t="shared" si="5"/>
        <v>0</v>
      </c>
      <c r="EQ18" s="3">
        <f t="shared" si="5"/>
        <v>0</v>
      </c>
      <c r="ER18" s="3">
        <f t="shared" si="5"/>
        <v>0</v>
      </c>
      <c r="ES18" s="3">
        <f t="shared" si="5"/>
        <v>0</v>
      </c>
      <c r="ET18" s="3">
        <f t="shared" si="5"/>
        <v>0</v>
      </c>
      <c r="EU18" s="3">
        <f t="shared" si="5"/>
        <v>0</v>
      </c>
      <c r="EV18" s="3">
        <f t="shared" si="5"/>
        <v>0</v>
      </c>
      <c r="EW18" s="3">
        <f t="shared" si="5"/>
        <v>0</v>
      </c>
      <c r="EX18" s="3">
        <f t="shared" si="5"/>
        <v>0</v>
      </c>
      <c r="EY18" s="3">
        <f t="shared" si="5"/>
        <v>0</v>
      </c>
      <c r="EZ18" s="3">
        <f t="shared" si="5"/>
        <v>0</v>
      </c>
      <c r="FA18" s="3">
        <f t="shared" si="5"/>
        <v>0</v>
      </c>
      <c r="FB18" s="3">
        <f t="shared" si="5"/>
        <v>0</v>
      </c>
      <c r="FC18" s="3">
        <f t="shared" si="5"/>
        <v>0</v>
      </c>
      <c r="FD18" s="3">
        <f t="shared" si="5"/>
        <v>0</v>
      </c>
      <c r="FE18" s="3">
        <f t="shared" si="5"/>
        <v>0</v>
      </c>
      <c r="FF18" s="3">
        <f t="shared" si="5"/>
        <v>0</v>
      </c>
      <c r="FG18" s="3">
        <f t="shared" si="5"/>
        <v>0</v>
      </c>
      <c r="FH18" s="3">
        <f t="shared" si="5"/>
        <v>0</v>
      </c>
      <c r="FI18" s="3">
        <f t="shared" si="5"/>
        <v>0</v>
      </c>
      <c r="FJ18" s="3">
        <f t="shared" si="5"/>
        <v>0</v>
      </c>
      <c r="FK18" s="3">
        <f t="shared" si="5"/>
        <v>0</v>
      </c>
      <c r="FL18" s="3">
        <f t="shared" si="5"/>
        <v>0</v>
      </c>
      <c r="FM18" s="3">
        <f t="shared" si="5"/>
        <v>0</v>
      </c>
      <c r="FN18" s="3">
        <f t="shared" si="5"/>
        <v>0</v>
      </c>
      <c r="FO18" s="3">
        <f t="shared" si="5"/>
        <v>0</v>
      </c>
      <c r="FP18" s="3">
        <f t="shared" si="5"/>
        <v>0</v>
      </c>
      <c r="FQ18" s="3">
        <f t="shared" si="5"/>
        <v>0</v>
      </c>
      <c r="FR18" s="3">
        <f t="shared" si="5"/>
        <v>0</v>
      </c>
      <c r="FS18" s="3">
        <f t="shared" ref="FS18:GX18" si="6">FS346</f>
        <v>0</v>
      </c>
      <c r="FT18" s="3">
        <f t="shared" si="6"/>
        <v>0</v>
      </c>
      <c r="FU18" s="3">
        <f t="shared" si="6"/>
        <v>0</v>
      </c>
      <c r="FV18" s="3">
        <f t="shared" si="6"/>
        <v>0</v>
      </c>
      <c r="FW18" s="3">
        <f t="shared" si="6"/>
        <v>0</v>
      </c>
      <c r="FX18" s="3">
        <f t="shared" si="6"/>
        <v>0</v>
      </c>
      <c r="FY18" s="3">
        <f t="shared" si="6"/>
        <v>0</v>
      </c>
      <c r="FZ18" s="3">
        <f t="shared" si="6"/>
        <v>0</v>
      </c>
      <c r="GA18" s="3">
        <f t="shared" si="6"/>
        <v>0</v>
      </c>
      <c r="GB18" s="3">
        <f t="shared" si="6"/>
        <v>0</v>
      </c>
      <c r="GC18" s="3">
        <f t="shared" si="6"/>
        <v>0</v>
      </c>
      <c r="GD18" s="3">
        <f t="shared" si="6"/>
        <v>0</v>
      </c>
      <c r="GE18" s="3">
        <f t="shared" si="6"/>
        <v>0</v>
      </c>
      <c r="GF18" s="3">
        <f t="shared" si="6"/>
        <v>0</v>
      </c>
      <c r="GG18" s="3">
        <f t="shared" si="6"/>
        <v>0</v>
      </c>
      <c r="GH18" s="3">
        <f t="shared" si="6"/>
        <v>0</v>
      </c>
      <c r="GI18" s="3">
        <f t="shared" si="6"/>
        <v>0</v>
      </c>
      <c r="GJ18" s="3">
        <f t="shared" si="6"/>
        <v>0</v>
      </c>
      <c r="GK18" s="3">
        <f t="shared" si="6"/>
        <v>0</v>
      </c>
      <c r="GL18" s="3">
        <f t="shared" si="6"/>
        <v>0</v>
      </c>
      <c r="GM18" s="3">
        <f t="shared" si="6"/>
        <v>0</v>
      </c>
      <c r="GN18" s="3">
        <f t="shared" si="6"/>
        <v>0</v>
      </c>
      <c r="GO18" s="3">
        <f t="shared" si="6"/>
        <v>0</v>
      </c>
      <c r="GP18" s="3">
        <f t="shared" si="6"/>
        <v>0</v>
      </c>
      <c r="GQ18" s="3">
        <f t="shared" si="6"/>
        <v>0</v>
      </c>
      <c r="GR18" s="3">
        <f t="shared" si="6"/>
        <v>0</v>
      </c>
      <c r="GS18" s="3">
        <f t="shared" si="6"/>
        <v>0</v>
      </c>
      <c r="GT18" s="3">
        <f t="shared" si="6"/>
        <v>0</v>
      </c>
      <c r="GU18" s="3">
        <f t="shared" si="6"/>
        <v>0</v>
      </c>
      <c r="GV18" s="3">
        <f t="shared" si="6"/>
        <v>0</v>
      </c>
      <c r="GW18" s="3">
        <f t="shared" si="6"/>
        <v>0</v>
      </c>
      <c r="GX18" s="3">
        <f t="shared" si="6"/>
        <v>0</v>
      </c>
      <c r="IF18">
        <v>-1</v>
      </c>
    </row>
    <row r="19" spans="1:245" x14ac:dyDescent="0.2">
      <c r="IF19">
        <v>-1</v>
      </c>
    </row>
    <row r="20" spans="1:245" x14ac:dyDescent="0.2">
      <c r="A20" s="1">
        <v>3</v>
      </c>
      <c r="B20" s="1">
        <v>1</v>
      </c>
      <c r="C20" s="1"/>
      <c r="D20" s="1">
        <f>ROW(A310)</f>
        <v>310</v>
      </c>
      <c r="E20" s="1"/>
      <c r="F20" s="1" t="s">
        <v>17</v>
      </c>
      <c r="G20" s="1" t="s">
        <v>18</v>
      </c>
      <c r="H20" s="1" t="s">
        <v>6</v>
      </c>
      <c r="I20" s="1">
        <v>0</v>
      </c>
      <c r="J20" s="1" t="s">
        <v>6</v>
      </c>
      <c r="K20" s="1">
        <v>-1</v>
      </c>
      <c r="L20" s="1" t="s">
        <v>17</v>
      </c>
      <c r="M20" s="1" t="s">
        <v>6</v>
      </c>
      <c r="N20" s="1"/>
      <c r="O20" s="1"/>
      <c r="P20" s="1"/>
      <c r="Q20" s="1"/>
      <c r="R20" s="1"/>
      <c r="S20" s="1">
        <v>0</v>
      </c>
      <c r="T20" s="1"/>
      <c r="U20" s="1" t="s">
        <v>6</v>
      </c>
      <c r="V20" s="1">
        <v>0</v>
      </c>
      <c r="W20" s="1"/>
      <c r="X20" s="1"/>
      <c r="Y20" s="1"/>
      <c r="Z20" s="1"/>
      <c r="AA20" s="1"/>
      <c r="AB20" s="1" t="s">
        <v>6</v>
      </c>
      <c r="AC20" s="1" t="s">
        <v>6</v>
      </c>
      <c r="AD20" s="1" t="s">
        <v>6</v>
      </c>
      <c r="AE20" s="1" t="s">
        <v>6</v>
      </c>
      <c r="AF20" s="1" t="s">
        <v>6</v>
      </c>
      <c r="AG20" s="1" t="s">
        <v>6</v>
      </c>
      <c r="AH20" s="1"/>
      <c r="AI20" s="1"/>
      <c r="AJ20" s="1"/>
      <c r="AK20" s="1"/>
      <c r="AL20" s="1"/>
      <c r="AM20" s="1"/>
      <c r="AN20" s="1"/>
      <c r="AO20" s="1"/>
      <c r="AP20" s="1" t="s">
        <v>6</v>
      </c>
      <c r="AQ20" s="1" t="s">
        <v>6</v>
      </c>
      <c r="AR20" s="1" t="s">
        <v>6</v>
      </c>
      <c r="AS20" s="1"/>
      <c r="AT20" s="1"/>
      <c r="AU20" s="1"/>
      <c r="AV20" s="1"/>
      <c r="AW20" s="1"/>
      <c r="AX20" s="1"/>
      <c r="AY20" s="1"/>
      <c r="AZ20" s="1" t="s">
        <v>6</v>
      </c>
      <c r="BA20" s="1"/>
      <c r="BB20" s="1" t="s">
        <v>6</v>
      </c>
      <c r="BC20" s="1" t="s">
        <v>6</v>
      </c>
      <c r="BD20" s="1" t="s">
        <v>6</v>
      </c>
      <c r="BE20" s="1" t="s">
        <v>6</v>
      </c>
      <c r="BF20" s="1" t="s">
        <v>6</v>
      </c>
      <c r="BG20" s="1" t="s">
        <v>6</v>
      </c>
      <c r="BH20" s="1" t="s">
        <v>6</v>
      </c>
      <c r="BI20" s="1" t="s">
        <v>6</v>
      </c>
      <c r="BJ20" s="1" t="s">
        <v>6</v>
      </c>
      <c r="BK20" s="1" t="s">
        <v>6</v>
      </c>
      <c r="BL20" s="1" t="s">
        <v>6</v>
      </c>
      <c r="BM20" s="1" t="s">
        <v>6</v>
      </c>
      <c r="BN20" s="1" t="s">
        <v>6</v>
      </c>
      <c r="BO20" s="1" t="s">
        <v>6</v>
      </c>
      <c r="BP20" s="1" t="s">
        <v>6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6</v>
      </c>
      <c r="CJ20" s="1" t="s">
        <v>6</v>
      </c>
      <c r="CK20" t="s">
        <v>6</v>
      </c>
      <c r="CL20" t="s">
        <v>6</v>
      </c>
      <c r="CM20" t="s">
        <v>6</v>
      </c>
      <c r="CN20" t="s">
        <v>6</v>
      </c>
      <c r="CO20" t="s">
        <v>6</v>
      </c>
      <c r="CP20" t="s">
        <v>6</v>
      </c>
      <c r="CQ20" t="s">
        <v>6</v>
      </c>
      <c r="IF20">
        <v>-1</v>
      </c>
    </row>
    <row r="21" spans="1:245" x14ac:dyDescent="0.2">
      <c r="IF21">
        <v>-1</v>
      </c>
    </row>
    <row r="22" spans="1:245" x14ac:dyDescent="0.2">
      <c r="A22" s="2">
        <v>52</v>
      </c>
      <c r="B22" s="2">
        <f t="shared" ref="B22:G22" si="7">B310</f>
        <v>1</v>
      </c>
      <c r="C22" s="2">
        <f t="shared" si="7"/>
        <v>3</v>
      </c>
      <c r="D22" s="2">
        <f t="shared" si="7"/>
        <v>20</v>
      </c>
      <c r="E22" s="2">
        <f t="shared" si="7"/>
        <v>0</v>
      </c>
      <c r="F22" s="2" t="str">
        <f t="shared" si="7"/>
        <v>5.12.3.3</v>
      </c>
      <c r="G22" s="2" t="str">
        <f t="shared" si="7"/>
        <v>Система противодымной вентиляции</v>
      </c>
      <c r="H22" s="2"/>
      <c r="I22" s="2"/>
      <c r="J22" s="2"/>
      <c r="K22" s="2"/>
      <c r="L22" s="2"/>
      <c r="M22" s="2"/>
      <c r="N22" s="2"/>
      <c r="O22" s="2" t="e">
        <f t="shared" ref="O22:AT22" si="8">O310</f>
        <v>#REF!</v>
      </c>
      <c r="P22" s="2" t="e">
        <f t="shared" si="8"/>
        <v>#REF!</v>
      </c>
      <c r="Q22" s="2" t="e">
        <f t="shared" si="8"/>
        <v>#REF!</v>
      </c>
      <c r="R22" s="2" t="e">
        <f t="shared" si="8"/>
        <v>#REF!</v>
      </c>
      <c r="S22" s="2" t="e">
        <f t="shared" si="8"/>
        <v>#REF!</v>
      </c>
      <c r="T22" s="2" t="e">
        <f t="shared" si="8"/>
        <v>#REF!</v>
      </c>
      <c r="U22" s="2" t="e">
        <f t="shared" si="8"/>
        <v>#REF!</v>
      </c>
      <c r="V22" s="2" t="e">
        <f t="shared" si="8"/>
        <v>#REF!</v>
      </c>
      <c r="W22" s="2" t="e">
        <f t="shared" si="8"/>
        <v>#REF!</v>
      </c>
      <c r="X22" s="2" t="e">
        <f t="shared" si="8"/>
        <v>#REF!</v>
      </c>
      <c r="Y22" s="2" t="e">
        <f t="shared" si="8"/>
        <v>#REF!</v>
      </c>
      <c r="Z22" s="2">
        <f t="shared" si="8"/>
        <v>0</v>
      </c>
      <c r="AA22" s="2">
        <f t="shared" si="8"/>
        <v>0</v>
      </c>
      <c r="AB22" s="2">
        <f t="shared" si="8"/>
        <v>0</v>
      </c>
      <c r="AC22" s="2">
        <f t="shared" si="8"/>
        <v>0</v>
      </c>
      <c r="AD22" s="2">
        <f t="shared" si="8"/>
        <v>0</v>
      </c>
      <c r="AE22" s="2">
        <f t="shared" si="8"/>
        <v>0</v>
      </c>
      <c r="AF22" s="2">
        <f t="shared" si="8"/>
        <v>0</v>
      </c>
      <c r="AG22" s="2">
        <f t="shared" si="8"/>
        <v>0</v>
      </c>
      <c r="AH22" s="2">
        <f t="shared" si="8"/>
        <v>0</v>
      </c>
      <c r="AI22" s="2">
        <f t="shared" si="8"/>
        <v>0</v>
      </c>
      <c r="AJ22" s="2">
        <f t="shared" si="8"/>
        <v>0</v>
      </c>
      <c r="AK22" s="2">
        <f t="shared" si="8"/>
        <v>0</v>
      </c>
      <c r="AL22" s="2">
        <f t="shared" si="8"/>
        <v>0</v>
      </c>
      <c r="AM22" s="2">
        <f t="shared" si="8"/>
        <v>0</v>
      </c>
      <c r="AN22" s="2">
        <f t="shared" si="8"/>
        <v>0</v>
      </c>
      <c r="AO22" s="2">
        <f t="shared" si="8"/>
        <v>0</v>
      </c>
      <c r="AP22" s="2" t="e">
        <f t="shared" si="8"/>
        <v>#REF!</v>
      </c>
      <c r="AQ22" s="2">
        <f t="shared" si="8"/>
        <v>0</v>
      </c>
      <c r="AR22" s="2" t="e">
        <f t="shared" si="8"/>
        <v>#REF!</v>
      </c>
      <c r="AS22" s="2" t="e">
        <f t="shared" si="8"/>
        <v>#REF!</v>
      </c>
      <c r="AT22" s="2">
        <f t="shared" si="8"/>
        <v>0</v>
      </c>
      <c r="AU22" s="2">
        <f t="shared" ref="AU22:BZ22" si="9">AU310</f>
        <v>0</v>
      </c>
      <c r="AV22" s="2" t="e">
        <f t="shared" si="9"/>
        <v>#REF!</v>
      </c>
      <c r="AW22" s="2" t="e">
        <f t="shared" si="9"/>
        <v>#REF!</v>
      </c>
      <c r="AX22" s="2">
        <f t="shared" si="9"/>
        <v>0</v>
      </c>
      <c r="AY22" s="2" t="e">
        <f t="shared" si="9"/>
        <v>#REF!</v>
      </c>
      <c r="AZ22" s="2" t="e">
        <f t="shared" si="9"/>
        <v>#REF!</v>
      </c>
      <c r="BA22" s="2" t="e">
        <f t="shared" si="9"/>
        <v>#REF!</v>
      </c>
      <c r="BB22" s="2">
        <f t="shared" si="9"/>
        <v>0</v>
      </c>
      <c r="BC22" s="2">
        <f t="shared" si="9"/>
        <v>0</v>
      </c>
      <c r="BD22" s="2">
        <f t="shared" si="9"/>
        <v>0</v>
      </c>
      <c r="BE22" s="2">
        <f t="shared" si="9"/>
        <v>0</v>
      </c>
      <c r="BF22" s="2">
        <f t="shared" si="9"/>
        <v>0</v>
      </c>
      <c r="BG22" s="2">
        <f t="shared" si="9"/>
        <v>0</v>
      </c>
      <c r="BH22" s="2">
        <f t="shared" si="9"/>
        <v>0</v>
      </c>
      <c r="BI22" s="2">
        <f t="shared" si="9"/>
        <v>0</v>
      </c>
      <c r="BJ22" s="2">
        <f t="shared" si="9"/>
        <v>0</v>
      </c>
      <c r="BK22" s="2">
        <f t="shared" si="9"/>
        <v>0</v>
      </c>
      <c r="BL22" s="2">
        <f t="shared" si="9"/>
        <v>0</v>
      </c>
      <c r="BM22" s="2">
        <f t="shared" si="9"/>
        <v>0</v>
      </c>
      <c r="BN22" s="2">
        <f t="shared" si="9"/>
        <v>0</v>
      </c>
      <c r="BO22" s="2">
        <f t="shared" si="9"/>
        <v>0</v>
      </c>
      <c r="BP22" s="2">
        <f t="shared" si="9"/>
        <v>0</v>
      </c>
      <c r="BQ22" s="2">
        <f t="shared" si="9"/>
        <v>0</v>
      </c>
      <c r="BR22" s="2">
        <f t="shared" si="9"/>
        <v>0</v>
      </c>
      <c r="BS22" s="2">
        <f t="shared" si="9"/>
        <v>0</v>
      </c>
      <c r="BT22" s="2">
        <f t="shared" si="9"/>
        <v>0</v>
      </c>
      <c r="BU22" s="2">
        <f t="shared" si="9"/>
        <v>0</v>
      </c>
      <c r="BV22" s="2">
        <f t="shared" si="9"/>
        <v>0</v>
      </c>
      <c r="BW22" s="2">
        <f t="shared" si="9"/>
        <v>0</v>
      </c>
      <c r="BX22" s="2">
        <f t="shared" si="9"/>
        <v>0</v>
      </c>
      <c r="BY22" s="2">
        <f t="shared" si="9"/>
        <v>0</v>
      </c>
      <c r="BZ22" s="2">
        <f t="shared" si="9"/>
        <v>0</v>
      </c>
      <c r="CA22" s="2">
        <f t="shared" ref="CA22:DF22" si="10">CA310</f>
        <v>0</v>
      </c>
      <c r="CB22" s="2">
        <f t="shared" si="10"/>
        <v>0</v>
      </c>
      <c r="CC22" s="2">
        <f t="shared" si="10"/>
        <v>0</v>
      </c>
      <c r="CD22" s="2">
        <f t="shared" si="10"/>
        <v>0</v>
      </c>
      <c r="CE22" s="2">
        <f t="shared" si="10"/>
        <v>0</v>
      </c>
      <c r="CF22" s="2">
        <f t="shared" si="10"/>
        <v>0</v>
      </c>
      <c r="CG22" s="2">
        <f t="shared" si="10"/>
        <v>0</v>
      </c>
      <c r="CH22" s="2">
        <f t="shared" si="10"/>
        <v>0</v>
      </c>
      <c r="CI22" s="2">
        <f t="shared" si="10"/>
        <v>0</v>
      </c>
      <c r="CJ22" s="2">
        <f t="shared" si="10"/>
        <v>0</v>
      </c>
      <c r="CK22" s="2">
        <f t="shared" si="10"/>
        <v>0</v>
      </c>
      <c r="CL22" s="2">
        <f t="shared" si="10"/>
        <v>0</v>
      </c>
      <c r="CM22" s="2">
        <f t="shared" si="10"/>
        <v>0</v>
      </c>
      <c r="CN22" s="2">
        <f t="shared" si="10"/>
        <v>0</v>
      </c>
      <c r="CO22" s="2">
        <f t="shared" si="10"/>
        <v>0</v>
      </c>
      <c r="CP22" s="2">
        <f t="shared" si="10"/>
        <v>0</v>
      </c>
      <c r="CQ22" s="2">
        <f t="shared" si="10"/>
        <v>0</v>
      </c>
      <c r="CR22" s="2">
        <f t="shared" si="10"/>
        <v>0</v>
      </c>
      <c r="CS22" s="2">
        <f t="shared" si="10"/>
        <v>0</v>
      </c>
      <c r="CT22" s="2">
        <f t="shared" si="10"/>
        <v>0</v>
      </c>
      <c r="CU22" s="2">
        <f t="shared" si="10"/>
        <v>0</v>
      </c>
      <c r="CV22" s="2">
        <f t="shared" si="10"/>
        <v>0</v>
      </c>
      <c r="CW22" s="2">
        <f t="shared" si="10"/>
        <v>0</v>
      </c>
      <c r="CX22" s="2">
        <f t="shared" si="10"/>
        <v>0</v>
      </c>
      <c r="CY22" s="2">
        <f t="shared" si="10"/>
        <v>0</v>
      </c>
      <c r="CZ22" s="2">
        <f t="shared" si="10"/>
        <v>0</v>
      </c>
      <c r="DA22" s="2">
        <f t="shared" si="10"/>
        <v>0</v>
      </c>
      <c r="DB22" s="2">
        <f t="shared" si="10"/>
        <v>0</v>
      </c>
      <c r="DC22" s="2">
        <f t="shared" si="10"/>
        <v>0</v>
      </c>
      <c r="DD22" s="2">
        <f t="shared" si="10"/>
        <v>0</v>
      </c>
      <c r="DE22" s="2">
        <f t="shared" si="10"/>
        <v>0</v>
      </c>
      <c r="DF22" s="2">
        <f t="shared" si="10"/>
        <v>0</v>
      </c>
      <c r="DG22" s="3">
        <f t="shared" ref="DG22:EL22" si="11">DG310</f>
        <v>0</v>
      </c>
      <c r="DH22" s="3">
        <f t="shared" si="11"/>
        <v>0</v>
      </c>
      <c r="DI22" s="3">
        <f t="shared" si="11"/>
        <v>0</v>
      </c>
      <c r="DJ22" s="3">
        <f t="shared" si="11"/>
        <v>0</v>
      </c>
      <c r="DK22" s="3">
        <f t="shared" si="11"/>
        <v>0</v>
      </c>
      <c r="DL22" s="3">
        <f t="shared" si="11"/>
        <v>0</v>
      </c>
      <c r="DM22" s="3">
        <f t="shared" si="11"/>
        <v>0</v>
      </c>
      <c r="DN22" s="3">
        <f t="shared" si="11"/>
        <v>0</v>
      </c>
      <c r="DO22" s="3">
        <f t="shared" si="11"/>
        <v>0</v>
      </c>
      <c r="DP22" s="3">
        <f t="shared" si="11"/>
        <v>0</v>
      </c>
      <c r="DQ22" s="3">
        <f t="shared" si="11"/>
        <v>0</v>
      </c>
      <c r="DR22" s="3">
        <f t="shared" si="11"/>
        <v>0</v>
      </c>
      <c r="DS22" s="3">
        <f t="shared" si="11"/>
        <v>0</v>
      </c>
      <c r="DT22" s="3">
        <f t="shared" si="11"/>
        <v>0</v>
      </c>
      <c r="DU22" s="3">
        <f t="shared" si="11"/>
        <v>0</v>
      </c>
      <c r="DV22" s="3">
        <f t="shared" si="11"/>
        <v>0</v>
      </c>
      <c r="DW22" s="3">
        <f t="shared" si="11"/>
        <v>0</v>
      </c>
      <c r="DX22" s="3">
        <f t="shared" si="11"/>
        <v>0</v>
      </c>
      <c r="DY22" s="3">
        <f t="shared" si="11"/>
        <v>0</v>
      </c>
      <c r="DZ22" s="3">
        <f t="shared" si="11"/>
        <v>0</v>
      </c>
      <c r="EA22" s="3">
        <f t="shared" si="11"/>
        <v>0</v>
      </c>
      <c r="EB22" s="3">
        <f t="shared" si="11"/>
        <v>0</v>
      </c>
      <c r="EC22" s="3">
        <f t="shared" si="11"/>
        <v>0</v>
      </c>
      <c r="ED22" s="3">
        <f t="shared" si="11"/>
        <v>0</v>
      </c>
      <c r="EE22" s="3">
        <f t="shared" si="11"/>
        <v>0</v>
      </c>
      <c r="EF22" s="3">
        <f t="shared" si="11"/>
        <v>0</v>
      </c>
      <c r="EG22" s="3">
        <f t="shared" si="11"/>
        <v>0</v>
      </c>
      <c r="EH22" s="3">
        <f t="shared" si="11"/>
        <v>0</v>
      </c>
      <c r="EI22" s="3">
        <f t="shared" si="11"/>
        <v>0</v>
      </c>
      <c r="EJ22" s="3">
        <f t="shared" si="11"/>
        <v>0</v>
      </c>
      <c r="EK22" s="3">
        <f t="shared" si="11"/>
        <v>0</v>
      </c>
      <c r="EL22" s="3">
        <f t="shared" si="11"/>
        <v>0</v>
      </c>
      <c r="EM22" s="3">
        <f t="shared" ref="EM22:FR22" si="12">EM310</f>
        <v>0</v>
      </c>
      <c r="EN22" s="3">
        <f t="shared" si="12"/>
        <v>0</v>
      </c>
      <c r="EO22" s="3">
        <f t="shared" si="12"/>
        <v>0</v>
      </c>
      <c r="EP22" s="3">
        <f t="shared" si="12"/>
        <v>0</v>
      </c>
      <c r="EQ22" s="3">
        <f t="shared" si="12"/>
        <v>0</v>
      </c>
      <c r="ER22" s="3">
        <f t="shared" si="12"/>
        <v>0</v>
      </c>
      <c r="ES22" s="3">
        <f t="shared" si="12"/>
        <v>0</v>
      </c>
      <c r="ET22" s="3">
        <f t="shared" si="12"/>
        <v>0</v>
      </c>
      <c r="EU22" s="3">
        <f t="shared" si="12"/>
        <v>0</v>
      </c>
      <c r="EV22" s="3">
        <f t="shared" si="12"/>
        <v>0</v>
      </c>
      <c r="EW22" s="3">
        <f t="shared" si="12"/>
        <v>0</v>
      </c>
      <c r="EX22" s="3">
        <f t="shared" si="12"/>
        <v>0</v>
      </c>
      <c r="EY22" s="3">
        <f t="shared" si="12"/>
        <v>0</v>
      </c>
      <c r="EZ22" s="3">
        <f t="shared" si="12"/>
        <v>0</v>
      </c>
      <c r="FA22" s="3">
        <f t="shared" si="12"/>
        <v>0</v>
      </c>
      <c r="FB22" s="3">
        <f t="shared" si="12"/>
        <v>0</v>
      </c>
      <c r="FC22" s="3">
        <f t="shared" si="12"/>
        <v>0</v>
      </c>
      <c r="FD22" s="3">
        <f t="shared" si="12"/>
        <v>0</v>
      </c>
      <c r="FE22" s="3">
        <f t="shared" si="12"/>
        <v>0</v>
      </c>
      <c r="FF22" s="3">
        <f t="shared" si="12"/>
        <v>0</v>
      </c>
      <c r="FG22" s="3">
        <f t="shared" si="12"/>
        <v>0</v>
      </c>
      <c r="FH22" s="3">
        <f t="shared" si="12"/>
        <v>0</v>
      </c>
      <c r="FI22" s="3">
        <f t="shared" si="12"/>
        <v>0</v>
      </c>
      <c r="FJ22" s="3">
        <f t="shared" si="12"/>
        <v>0</v>
      </c>
      <c r="FK22" s="3">
        <f t="shared" si="12"/>
        <v>0</v>
      </c>
      <c r="FL22" s="3">
        <f t="shared" si="12"/>
        <v>0</v>
      </c>
      <c r="FM22" s="3">
        <f t="shared" si="12"/>
        <v>0</v>
      </c>
      <c r="FN22" s="3">
        <f t="shared" si="12"/>
        <v>0</v>
      </c>
      <c r="FO22" s="3">
        <f t="shared" si="12"/>
        <v>0</v>
      </c>
      <c r="FP22" s="3">
        <f t="shared" si="12"/>
        <v>0</v>
      </c>
      <c r="FQ22" s="3">
        <f t="shared" si="12"/>
        <v>0</v>
      </c>
      <c r="FR22" s="3">
        <f t="shared" si="12"/>
        <v>0</v>
      </c>
      <c r="FS22" s="3">
        <f t="shared" ref="FS22:GX22" si="13">FS310</f>
        <v>0</v>
      </c>
      <c r="FT22" s="3">
        <f t="shared" si="13"/>
        <v>0</v>
      </c>
      <c r="FU22" s="3">
        <f t="shared" si="13"/>
        <v>0</v>
      </c>
      <c r="FV22" s="3">
        <f t="shared" si="13"/>
        <v>0</v>
      </c>
      <c r="FW22" s="3">
        <f t="shared" si="13"/>
        <v>0</v>
      </c>
      <c r="FX22" s="3">
        <f t="shared" si="13"/>
        <v>0</v>
      </c>
      <c r="FY22" s="3">
        <f t="shared" si="13"/>
        <v>0</v>
      </c>
      <c r="FZ22" s="3">
        <f t="shared" si="13"/>
        <v>0</v>
      </c>
      <c r="GA22" s="3">
        <f t="shared" si="13"/>
        <v>0</v>
      </c>
      <c r="GB22" s="3">
        <f t="shared" si="13"/>
        <v>0</v>
      </c>
      <c r="GC22" s="3">
        <f t="shared" si="13"/>
        <v>0</v>
      </c>
      <c r="GD22" s="3">
        <f t="shared" si="13"/>
        <v>0</v>
      </c>
      <c r="GE22" s="3">
        <f t="shared" si="13"/>
        <v>0</v>
      </c>
      <c r="GF22" s="3">
        <f t="shared" si="13"/>
        <v>0</v>
      </c>
      <c r="GG22" s="3">
        <f t="shared" si="13"/>
        <v>0</v>
      </c>
      <c r="GH22" s="3">
        <f t="shared" si="13"/>
        <v>0</v>
      </c>
      <c r="GI22" s="3">
        <f t="shared" si="13"/>
        <v>0</v>
      </c>
      <c r="GJ22" s="3">
        <f t="shared" si="13"/>
        <v>0</v>
      </c>
      <c r="GK22" s="3">
        <f t="shared" si="13"/>
        <v>0</v>
      </c>
      <c r="GL22" s="3">
        <f t="shared" si="13"/>
        <v>0</v>
      </c>
      <c r="GM22" s="3">
        <f t="shared" si="13"/>
        <v>0</v>
      </c>
      <c r="GN22" s="3">
        <f t="shared" si="13"/>
        <v>0</v>
      </c>
      <c r="GO22" s="3">
        <f t="shared" si="13"/>
        <v>0</v>
      </c>
      <c r="GP22" s="3">
        <f t="shared" si="13"/>
        <v>0</v>
      </c>
      <c r="GQ22" s="3">
        <f t="shared" si="13"/>
        <v>0</v>
      </c>
      <c r="GR22" s="3">
        <f t="shared" si="13"/>
        <v>0</v>
      </c>
      <c r="GS22" s="3">
        <f t="shared" si="13"/>
        <v>0</v>
      </c>
      <c r="GT22" s="3">
        <f t="shared" si="13"/>
        <v>0</v>
      </c>
      <c r="GU22" s="3">
        <f t="shared" si="13"/>
        <v>0</v>
      </c>
      <c r="GV22" s="3">
        <f t="shared" si="13"/>
        <v>0</v>
      </c>
      <c r="GW22" s="3">
        <f t="shared" si="13"/>
        <v>0</v>
      </c>
      <c r="GX22" s="3">
        <f t="shared" si="13"/>
        <v>0</v>
      </c>
      <c r="IF22">
        <v>-1</v>
      </c>
    </row>
    <row r="23" spans="1:245" x14ac:dyDescent="0.2">
      <c r="IF23">
        <v>-1</v>
      </c>
    </row>
    <row r="24" spans="1:245" x14ac:dyDescent="0.2">
      <c r="A24" s="1">
        <v>4</v>
      </c>
      <c r="B24" s="1">
        <v>1</v>
      </c>
      <c r="C24" s="1"/>
      <c r="D24" s="1">
        <f>ROW(A59)</f>
        <v>59</v>
      </c>
      <c r="E24" s="1"/>
      <c r="F24" s="1" t="s">
        <v>6</v>
      </c>
      <c r="G24" s="1" t="s">
        <v>19</v>
      </c>
      <c r="H24" s="1" t="s">
        <v>6</v>
      </c>
      <c r="I24" s="1">
        <v>0</v>
      </c>
      <c r="J24" s="1"/>
      <c r="K24" s="1">
        <v>-1</v>
      </c>
      <c r="L24" s="1"/>
      <c r="M24" s="1" t="s">
        <v>6</v>
      </c>
      <c r="N24" s="1"/>
      <c r="O24" s="1"/>
      <c r="P24" s="1"/>
      <c r="Q24" s="1"/>
      <c r="R24" s="1"/>
      <c r="S24" s="1">
        <v>0</v>
      </c>
      <c r="T24" s="1"/>
      <c r="U24" s="1" t="s">
        <v>6</v>
      </c>
      <c r="V24" s="1">
        <v>0</v>
      </c>
      <c r="W24" s="1"/>
      <c r="X24" s="1"/>
      <c r="Y24" s="1"/>
      <c r="Z24" s="1"/>
      <c r="AA24" s="1"/>
      <c r="AB24" s="1" t="s">
        <v>6</v>
      </c>
      <c r="AC24" s="1" t="s">
        <v>6</v>
      </c>
      <c r="AD24" s="1" t="s">
        <v>6</v>
      </c>
      <c r="AE24" s="1" t="s">
        <v>6</v>
      </c>
      <c r="AF24" s="1" t="s">
        <v>6</v>
      </c>
      <c r="AG24" s="1" t="s">
        <v>6</v>
      </c>
      <c r="AH24" s="1"/>
      <c r="AI24" s="1"/>
      <c r="AJ24" s="1"/>
      <c r="AK24" s="1"/>
      <c r="AL24" s="1"/>
      <c r="AM24" s="1"/>
      <c r="AN24" s="1"/>
      <c r="AO24" s="1"/>
      <c r="AP24" s="1" t="s">
        <v>6</v>
      </c>
      <c r="AQ24" s="1" t="s">
        <v>6</v>
      </c>
      <c r="AR24" s="1" t="s">
        <v>6</v>
      </c>
      <c r="AS24" s="1"/>
      <c r="AT24" s="1"/>
      <c r="AU24" s="1"/>
      <c r="AV24" s="1"/>
      <c r="AW24" s="1"/>
      <c r="AX24" s="1"/>
      <c r="AY24" s="1"/>
      <c r="AZ24" s="1" t="s">
        <v>6</v>
      </c>
      <c r="BA24" s="1"/>
      <c r="BB24" s="1" t="s">
        <v>6</v>
      </c>
      <c r="BC24" s="1" t="s">
        <v>6</v>
      </c>
      <c r="BD24" s="1" t="s">
        <v>6</v>
      </c>
      <c r="BE24" s="1" t="s">
        <v>6</v>
      </c>
      <c r="BF24" s="1" t="s">
        <v>6</v>
      </c>
      <c r="BG24" s="1" t="s">
        <v>6</v>
      </c>
      <c r="BH24" s="1" t="s">
        <v>6</v>
      </c>
      <c r="BI24" s="1" t="s">
        <v>6</v>
      </c>
      <c r="BJ24" s="1" t="s">
        <v>6</v>
      </c>
      <c r="BK24" s="1" t="s">
        <v>6</v>
      </c>
      <c r="BL24" s="1" t="s">
        <v>6</v>
      </c>
      <c r="BM24" s="1" t="s">
        <v>6</v>
      </c>
      <c r="BN24" s="1" t="s">
        <v>6</v>
      </c>
      <c r="BO24" s="1" t="s">
        <v>6</v>
      </c>
      <c r="BP24" s="1" t="s">
        <v>6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  <c r="IF24">
        <v>-1</v>
      </c>
    </row>
    <row r="25" spans="1:245" x14ac:dyDescent="0.2">
      <c r="IF25">
        <v>-1</v>
      </c>
    </row>
    <row r="26" spans="1:245" x14ac:dyDescent="0.2">
      <c r="A26" s="2">
        <v>52</v>
      </c>
      <c r="B26" s="2">
        <f t="shared" ref="B26:G26" si="14">B59</f>
        <v>1</v>
      </c>
      <c r="C26" s="2">
        <f t="shared" si="14"/>
        <v>4</v>
      </c>
      <c r="D26" s="2">
        <f t="shared" si="14"/>
        <v>24</v>
      </c>
      <c r="E26" s="2">
        <f t="shared" si="14"/>
        <v>0</v>
      </c>
      <c r="F26" s="2" t="str">
        <f t="shared" si="14"/>
        <v/>
      </c>
      <c r="G26" s="2" t="str">
        <f t="shared" si="14"/>
        <v>ДУ1.1, ДУ1.2, ДУ1.3</v>
      </c>
      <c r="H26" s="2"/>
      <c r="I26" s="2"/>
      <c r="J26" s="2"/>
      <c r="K26" s="2"/>
      <c r="L26" s="2"/>
      <c r="M26" s="2"/>
      <c r="N26" s="2"/>
      <c r="O26" s="2" t="e">
        <f t="shared" ref="O26:AT26" si="15">O59</f>
        <v>#REF!</v>
      </c>
      <c r="P26" s="2" t="e">
        <f t="shared" si="15"/>
        <v>#REF!</v>
      </c>
      <c r="Q26" s="2" t="e">
        <f t="shared" si="15"/>
        <v>#REF!</v>
      </c>
      <c r="R26" s="2" t="e">
        <f t="shared" si="15"/>
        <v>#REF!</v>
      </c>
      <c r="S26" s="2" t="e">
        <f t="shared" si="15"/>
        <v>#REF!</v>
      </c>
      <c r="T26" s="2" t="e">
        <f t="shared" si="15"/>
        <v>#REF!</v>
      </c>
      <c r="U26" s="2" t="e">
        <f t="shared" si="15"/>
        <v>#REF!</v>
      </c>
      <c r="V26" s="2" t="e">
        <f t="shared" si="15"/>
        <v>#REF!</v>
      </c>
      <c r="W26" s="2" t="e">
        <f t="shared" si="15"/>
        <v>#REF!</v>
      </c>
      <c r="X26" s="2" t="e">
        <f t="shared" si="15"/>
        <v>#REF!</v>
      </c>
      <c r="Y26" s="2" t="e">
        <f t="shared" si="15"/>
        <v>#REF!</v>
      </c>
      <c r="Z26" s="2">
        <f t="shared" si="15"/>
        <v>0</v>
      </c>
      <c r="AA26" s="2">
        <f t="shared" si="15"/>
        <v>0</v>
      </c>
      <c r="AB26" s="2" t="e">
        <f t="shared" si="15"/>
        <v>#REF!</v>
      </c>
      <c r="AC26" s="2" t="e">
        <f t="shared" si="15"/>
        <v>#REF!</v>
      </c>
      <c r="AD26" s="2" t="e">
        <f t="shared" si="15"/>
        <v>#REF!</v>
      </c>
      <c r="AE26" s="2" t="e">
        <f t="shared" si="15"/>
        <v>#REF!</v>
      </c>
      <c r="AF26" s="2" t="e">
        <f t="shared" si="15"/>
        <v>#REF!</v>
      </c>
      <c r="AG26" s="2" t="e">
        <f t="shared" si="15"/>
        <v>#REF!</v>
      </c>
      <c r="AH26" s="2" t="e">
        <f t="shared" si="15"/>
        <v>#REF!</v>
      </c>
      <c r="AI26" s="2" t="e">
        <f t="shared" si="15"/>
        <v>#REF!</v>
      </c>
      <c r="AJ26" s="2" t="e">
        <f t="shared" si="15"/>
        <v>#REF!</v>
      </c>
      <c r="AK26" s="2" t="e">
        <f t="shared" si="15"/>
        <v>#REF!</v>
      </c>
      <c r="AL26" s="2" t="e">
        <f t="shared" si="15"/>
        <v>#REF!</v>
      </c>
      <c r="AM26" s="2">
        <f t="shared" si="15"/>
        <v>0</v>
      </c>
      <c r="AN26" s="2">
        <f t="shared" si="15"/>
        <v>0</v>
      </c>
      <c r="AO26" s="2">
        <f t="shared" si="15"/>
        <v>0</v>
      </c>
      <c r="AP26" s="2" t="e">
        <f t="shared" si="15"/>
        <v>#REF!</v>
      </c>
      <c r="AQ26" s="2">
        <f t="shared" si="15"/>
        <v>0</v>
      </c>
      <c r="AR26" s="2" t="e">
        <f t="shared" si="15"/>
        <v>#REF!</v>
      </c>
      <c r="AS26" s="2" t="e">
        <f t="shared" si="15"/>
        <v>#REF!</v>
      </c>
      <c r="AT26" s="2">
        <f t="shared" si="15"/>
        <v>0</v>
      </c>
      <c r="AU26" s="2">
        <f t="shared" ref="AU26:BZ26" si="16">AU59</f>
        <v>0</v>
      </c>
      <c r="AV26" s="2" t="e">
        <f t="shared" si="16"/>
        <v>#REF!</v>
      </c>
      <c r="AW26" s="2" t="e">
        <f t="shared" si="16"/>
        <v>#REF!</v>
      </c>
      <c r="AX26" s="2">
        <f t="shared" si="16"/>
        <v>0</v>
      </c>
      <c r="AY26" s="2" t="e">
        <f t="shared" si="16"/>
        <v>#REF!</v>
      </c>
      <c r="AZ26" s="2" t="e">
        <f t="shared" si="16"/>
        <v>#REF!</v>
      </c>
      <c r="BA26" s="2" t="e">
        <f t="shared" si="16"/>
        <v>#REF!</v>
      </c>
      <c r="BB26" s="2">
        <f t="shared" si="16"/>
        <v>0</v>
      </c>
      <c r="BC26" s="2">
        <f t="shared" si="16"/>
        <v>0</v>
      </c>
      <c r="BD26" s="2">
        <f t="shared" si="16"/>
        <v>0</v>
      </c>
      <c r="BE26" s="2">
        <f t="shared" si="16"/>
        <v>0</v>
      </c>
      <c r="BF26" s="2">
        <f t="shared" si="16"/>
        <v>0</v>
      </c>
      <c r="BG26" s="2">
        <f t="shared" si="16"/>
        <v>0</v>
      </c>
      <c r="BH26" s="2">
        <f t="shared" si="16"/>
        <v>0</v>
      </c>
      <c r="BI26" s="2">
        <f t="shared" si="16"/>
        <v>0</v>
      </c>
      <c r="BJ26" s="2">
        <f t="shared" si="16"/>
        <v>0</v>
      </c>
      <c r="BK26" s="2">
        <f t="shared" si="16"/>
        <v>0</v>
      </c>
      <c r="BL26" s="2">
        <f t="shared" si="16"/>
        <v>0</v>
      </c>
      <c r="BM26" s="2">
        <f t="shared" si="16"/>
        <v>0</v>
      </c>
      <c r="BN26" s="2">
        <f t="shared" si="16"/>
        <v>0</v>
      </c>
      <c r="BO26" s="2">
        <f t="shared" si="16"/>
        <v>0</v>
      </c>
      <c r="BP26" s="2">
        <f t="shared" si="16"/>
        <v>0</v>
      </c>
      <c r="BQ26" s="2">
        <f t="shared" si="16"/>
        <v>0</v>
      </c>
      <c r="BR26" s="2">
        <f t="shared" si="16"/>
        <v>0</v>
      </c>
      <c r="BS26" s="2">
        <f t="shared" si="16"/>
        <v>0</v>
      </c>
      <c r="BT26" s="2">
        <f t="shared" si="16"/>
        <v>0</v>
      </c>
      <c r="BU26" s="2">
        <f t="shared" si="16"/>
        <v>0</v>
      </c>
      <c r="BV26" s="2">
        <f t="shared" si="16"/>
        <v>0</v>
      </c>
      <c r="BW26" s="2">
        <f t="shared" si="16"/>
        <v>0</v>
      </c>
      <c r="BX26" s="2">
        <f t="shared" si="16"/>
        <v>0</v>
      </c>
      <c r="BY26" s="2" t="e">
        <f t="shared" si="16"/>
        <v>#REF!</v>
      </c>
      <c r="BZ26" s="2">
        <f t="shared" si="16"/>
        <v>0</v>
      </c>
      <c r="CA26" s="2" t="e">
        <f t="shared" ref="CA26:DF26" si="17">CA59</f>
        <v>#REF!</v>
      </c>
      <c r="CB26" s="2" t="e">
        <f t="shared" si="17"/>
        <v>#REF!</v>
      </c>
      <c r="CC26" s="2">
        <f t="shared" si="17"/>
        <v>0</v>
      </c>
      <c r="CD26" s="2">
        <f t="shared" si="17"/>
        <v>0</v>
      </c>
      <c r="CE26" s="2" t="e">
        <f t="shared" si="17"/>
        <v>#REF!</v>
      </c>
      <c r="CF26" s="2" t="e">
        <f t="shared" si="17"/>
        <v>#REF!</v>
      </c>
      <c r="CG26" s="2">
        <f t="shared" si="17"/>
        <v>0</v>
      </c>
      <c r="CH26" s="2" t="e">
        <f t="shared" si="17"/>
        <v>#REF!</v>
      </c>
      <c r="CI26" s="2" t="e">
        <f t="shared" si="17"/>
        <v>#REF!</v>
      </c>
      <c r="CJ26" s="2" t="e">
        <f t="shared" si="17"/>
        <v>#REF!</v>
      </c>
      <c r="CK26" s="2">
        <f t="shared" si="17"/>
        <v>0</v>
      </c>
      <c r="CL26" s="2">
        <f t="shared" si="17"/>
        <v>0</v>
      </c>
      <c r="CM26" s="2">
        <f t="shared" si="17"/>
        <v>0</v>
      </c>
      <c r="CN26" s="2">
        <f t="shared" si="17"/>
        <v>0</v>
      </c>
      <c r="CO26" s="2">
        <f t="shared" si="17"/>
        <v>0</v>
      </c>
      <c r="CP26" s="2">
        <f t="shared" si="17"/>
        <v>0</v>
      </c>
      <c r="CQ26" s="2">
        <f t="shared" si="17"/>
        <v>0</v>
      </c>
      <c r="CR26" s="2">
        <f t="shared" si="17"/>
        <v>0</v>
      </c>
      <c r="CS26" s="2">
        <f t="shared" si="17"/>
        <v>0</v>
      </c>
      <c r="CT26" s="2">
        <f t="shared" si="17"/>
        <v>0</v>
      </c>
      <c r="CU26" s="2">
        <f t="shared" si="17"/>
        <v>0</v>
      </c>
      <c r="CV26" s="2">
        <f t="shared" si="17"/>
        <v>0</v>
      </c>
      <c r="CW26" s="2">
        <f t="shared" si="17"/>
        <v>0</v>
      </c>
      <c r="CX26" s="2">
        <f t="shared" si="17"/>
        <v>0</v>
      </c>
      <c r="CY26" s="2">
        <f t="shared" si="17"/>
        <v>0</v>
      </c>
      <c r="CZ26" s="2">
        <f t="shared" si="17"/>
        <v>0</v>
      </c>
      <c r="DA26" s="2">
        <f t="shared" si="17"/>
        <v>0</v>
      </c>
      <c r="DB26" s="2">
        <f t="shared" si="17"/>
        <v>0</v>
      </c>
      <c r="DC26" s="2">
        <f t="shared" si="17"/>
        <v>0</v>
      </c>
      <c r="DD26" s="2">
        <f t="shared" si="17"/>
        <v>0</v>
      </c>
      <c r="DE26" s="2">
        <f t="shared" si="17"/>
        <v>0</v>
      </c>
      <c r="DF26" s="2">
        <f t="shared" si="17"/>
        <v>0</v>
      </c>
      <c r="DG26" s="3">
        <f t="shared" ref="DG26:EL26" si="18">DG59</f>
        <v>0</v>
      </c>
      <c r="DH26" s="3">
        <f t="shared" si="18"/>
        <v>0</v>
      </c>
      <c r="DI26" s="3">
        <f t="shared" si="18"/>
        <v>0</v>
      </c>
      <c r="DJ26" s="3">
        <f t="shared" si="18"/>
        <v>0</v>
      </c>
      <c r="DK26" s="3">
        <f t="shared" si="18"/>
        <v>0</v>
      </c>
      <c r="DL26" s="3">
        <f t="shared" si="18"/>
        <v>0</v>
      </c>
      <c r="DM26" s="3">
        <f t="shared" si="18"/>
        <v>0</v>
      </c>
      <c r="DN26" s="3">
        <f t="shared" si="18"/>
        <v>0</v>
      </c>
      <c r="DO26" s="3">
        <f t="shared" si="18"/>
        <v>0</v>
      </c>
      <c r="DP26" s="3">
        <f t="shared" si="18"/>
        <v>0</v>
      </c>
      <c r="DQ26" s="3">
        <f t="shared" si="18"/>
        <v>0</v>
      </c>
      <c r="DR26" s="3">
        <f t="shared" si="18"/>
        <v>0</v>
      </c>
      <c r="DS26" s="3">
        <f t="shared" si="18"/>
        <v>0</v>
      </c>
      <c r="DT26" s="3">
        <f t="shared" si="18"/>
        <v>0</v>
      </c>
      <c r="DU26" s="3">
        <f t="shared" si="18"/>
        <v>0</v>
      </c>
      <c r="DV26" s="3">
        <f t="shared" si="18"/>
        <v>0</v>
      </c>
      <c r="DW26" s="3">
        <f t="shared" si="18"/>
        <v>0</v>
      </c>
      <c r="DX26" s="3">
        <f t="shared" si="18"/>
        <v>0</v>
      </c>
      <c r="DY26" s="3">
        <f t="shared" si="18"/>
        <v>0</v>
      </c>
      <c r="DZ26" s="3">
        <f t="shared" si="18"/>
        <v>0</v>
      </c>
      <c r="EA26" s="3">
        <f t="shared" si="18"/>
        <v>0</v>
      </c>
      <c r="EB26" s="3">
        <f t="shared" si="18"/>
        <v>0</v>
      </c>
      <c r="EC26" s="3">
        <f t="shared" si="18"/>
        <v>0</v>
      </c>
      <c r="ED26" s="3">
        <f t="shared" si="18"/>
        <v>0</v>
      </c>
      <c r="EE26" s="3">
        <f t="shared" si="18"/>
        <v>0</v>
      </c>
      <c r="EF26" s="3">
        <f t="shared" si="18"/>
        <v>0</v>
      </c>
      <c r="EG26" s="3">
        <f t="shared" si="18"/>
        <v>0</v>
      </c>
      <c r="EH26" s="3">
        <f t="shared" si="18"/>
        <v>0</v>
      </c>
      <c r="EI26" s="3">
        <f t="shared" si="18"/>
        <v>0</v>
      </c>
      <c r="EJ26" s="3">
        <f t="shared" si="18"/>
        <v>0</v>
      </c>
      <c r="EK26" s="3">
        <f t="shared" si="18"/>
        <v>0</v>
      </c>
      <c r="EL26" s="3">
        <f t="shared" si="18"/>
        <v>0</v>
      </c>
      <c r="EM26" s="3">
        <f t="shared" ref="EM26:FR26" si="19">EM59</f>
        <v>0</v>
      </c>
      <c r="EN26" s="3">
        <f t="shared" si="19"/>
        <v>0</v>
      </c>
      <c r="EO26" s="3">
        <f t="shared" si="19"/>
        <v>0</v>
      </c>
      <c r="EP26" s="3">
        <f t="shared" si="19"/>
        <v>0</v>
      </c>
      <c r="EQ26" s="3">
        <f t="shared" si="19"/>
        <v>0</v>
      </c>
      <c r="ER26" s="3">
        <f t="shared" si="19"/>
        <v>0</v>
      </c>
      <c r="ES26" s="3">
        <f t="shared" si="19"/>
        <v>0</v>
      </c>
      <c r="ET26" s="3">
        <f t="shared" si="19"/>
        <v>0</v>
      </c>
      <c r="EU26" s="3">
        <f t="shared" si="19"/>
        <v>0</v>
      </c>
      <c r="EV26" s="3">
        <f t="shared" si="19"/>
        <v>0</v>
      </c>
      <c r="EW26" s="3">
        <f t="shared" si="19"/>
        <v>0</v>
      </c>
      <c r="EX26" s="3">
        <f t="shared" si="19"/>
        <v>0</v>
      </c>
      <c r="EY26" s="3">
        <f t="shared" si="19"/>
        <v>0</v>
      </c>
      <c r="EZ26" s="3">
        <f t="shared" si="19"/>
        <v>0</v>
      </c>
      <c r="FA26" s="3">
        <f t="shared" si="19"/>
        <v>0</v>
      </c>
      <c r="FB26" s="3">
        <f t="shared" si="19"/>
        <v>0</v>
      </c>
      <c r="FC26" s="3">
        <f t="shared" si="19"/>
        <v>0</v>
      </c>
      <c r="FD26" s="3">
        <f t="shared" si="19"/>
        <v>0</v>
      </c>
      <c r="FE26" s="3">
        <f t="shared" si="19"/>
        <v>0</v>
      </c>
      <c r="FF26" s="3">
        <f t="shared" si="19"/>
        <v>0</v>
      </c>
      <c r="FG26" s="3">
        <f t="shared" si="19"/>
        <v>0</v>
      </c>
      <c r="FH26" s="3">
        <f t="shared" si="19"/>
        <v>0</v>
      </c>
      <c r="FI26" s="3">
        <f t="shared" si="19"/>
        <v>0</v>
      </c>
      <c r="FJ26" s="3">
        <f t="shared" si="19"/>
        <v>0</v>
      </c>
      <c r="FK26" s="3">
        <f t="shared" si="19"/>
        <v>0</v>
      </c>
      <c r="FL26" s="3">
        <f t="shared" si="19"/>
        <v>0</v>
      </c>
      <c r="FM26" s="3">
        <f t="shared" si="19"/>
        <v>0</v>
      </c>
      <c r="FN26" s="3">
        <f t="shared" si="19"/>
        <v>0</v>
      </c>
      <c r="FO26" s="3">
        <f t="shared" si="19"/>
        <v>0</v>
      </c>
      <c r="FP26" s="3">
        <f t="shared" si="19"/>
        <v>0</v>
      </c>
      <c r="FQ26" s="3">
        <f t="shared" si="19"/>
        <v>0</v>
      </c>
      <c r="FR26" s="3">
        <f t="shared" si="19"/>
        <v>0</v>
      </c>
      <c r="FS26" s="3">
        <f t="shared" ref="FS26:GX26" si="20">FS59</f>
        <v>0</v>
      </c>
      <c r="FT26" s="3">
        <f t="shared" si="20"/>
        <v>0</v>
      </c>
      <c r="FU26" s="3">
        <f t="shared" si="20"/>
        <v>0</v>
      </c>
      <c r="FV26" s="3">
        <f t="shared" si="20"/>
        <v>0</v>
      </c>
      <c r="FW26" s="3">
        <f t="shared" si="20"/>
        <v>0</v>
      </c>
      <c r="FX26" s="3">
        <f t="shared" si="20"/>
        <v>0</v>
      </c>
      <c r="FY26" s="3">
        <f t="shared" si="20"/>
        <v>0</v>
      </c>
      <c r="FZ26" s="3">
        <f t="shared" si="20"/>
        <v>0</v>
      </c>
      <c r="GA26" s="3">
        <f t="shared" si="20"/>
        <v>0</v>
      </c>
      <c r="GB26" s="3">
        <f t="shared" si="20"/>
        <v>0</v>
      </c>
      <c r="GC26" s="3">
        <f t="shared" si="20"/>
        <v>0</v>
      </c>
      <c r="GD26" s="3">
        <f t="shared" si="20"/>
        <v>0</v>
      </c>
      <c r="GE26" s="3">
        <f t="shared" si="20"/>
        <v>0</v>
      </c>
      <c r="GF26" s="3">
        <f t="shared" si="20"/>
        <v>0</v>
      </c>
      <c r="GG26" s="3">
        <f t="shared" si="20"/>
        <v>0</v>
      </c>
      <c r="GH26" s="3">
        <f t="shared" si="20"/>
        <v>0</v>
      </c>
      <c r="GI26" s="3">
        <f t="shared" si="20"/>
        <v>0</v>
      </c>
      <c r="GJ26" s="3">
        <f t="shared" si="20"/>
        <v>0</v>
      </c>
      <c r="GK26" s="3">
        <f t="shared" si="20"/>
        <v>0</v>
      </c>
      <c r="GL26" s="3">
        <f t="shared" si="20"/>
        <v>0</v>
      </c>
      <c r="GM26" s="3">
        <f t="shared" si="20"/>
        <v>0</v>
      </c>
      <c r="GN26" s="3">
        <f t="shared" si="20"/>
        <v>0</v>
      </c>
      <c r="GO26" s="3">
        <f t="shared" si="20"/>
        <v>0</v>
      </c>
      <c r="GP26" s="3">
        <f t="shared" si="20"/>
        <v>0</v>
      </c>
      <c r="GQ26" s="3">
        <f t="shared" si="20"/>
        <v>0</v>
      </c>
      <c r="GR26" s="3">
        <f t="shared" si="20"/>
        <v>0</v>
      </c>
      <c r="GS26" s="3">
        <f t="shared" si="20"/>
        <v>0</v>
      </c>
      <c r="GT26" s="3">
        <f t="shared" si="20"/>
        <v>0</v>
      </c>
      <c r="GU26" s="3">
        <f t="shared" si="20"/>
        <v>0</v>
      </c>
      <c r="GV26" s="3">
        <f t="shared" si="20"/>
        <v>0</v>
      </c>
      <c r="GW26" s="3">
        <f t="shared" si="20"/>
        <v>0</v>
      </c>
      <c r="GX26" s="3">
        <f t="shared" si="20"/>
        <v>0</v>
      </c>
      <c r="IF26">
        <v>-1</v>
      </c>
    </row>
    <row r="27" spans="1:245" x14ac:dyDescent="0.2">
      <c r="IF27">
        <v>-1</v>
      </c>
    </row>
    <row r="28" spans="1:245" x14ac:dyDescent="0.2">
      <c r="A28">
        <v>17</v>
      </c>
      <c r="B28">
        <v>1</v>
      </c>
      <c r="C28">
        <f>ROW(SmtRes!A9)</f>
        <v>9</v>
      </c>
      <c r="D28">
        <f>ROW(EtalonRes!A8)</f>
        <v>8</v>
      </c>
      <c r="E28" t="s">
        <v>20</v>
      </c>
      <c r="F28" t="s">
        <v>21</v>
      </c>
      <c r="G28" t="s">
        <v>22</v>
      </c>
      <c r="H28" t="s">
        <v>23</v>
      </c>
      <c r="I28">
        <f>'1.Лок.смета.и.Акт'!E50</f>
        <v>1</v>
      </c>
      <c r="J28">
        <v>0</v>
      </c>
      <c r="K28">
        <v>1</v>
      </c>
      <c r="O28">
        <f t="shared" ref="O28:O57" si="21">ROUND(CP28,0)</f>
        <v>5476</v>
      </c>
      <c r="P28">
        <f t="shared" ref="P28:P57" si="22">ROUND(CQ28*I28,0)</f>
        <v>691</v>
      </c>
      <c r="Q28">
        <f t="shared" ref="Q28:Q57" si="23">ROUND(CR28*I28,0)</f>
        <v>1142</v>
      </c>
      <c r="R28">
        <f t="shared" ref="R28:R57" si="24">ROUND(CS28*I28,0)</f>
        <v>360</v>
      </c>
      <c r="S28">
        <f t="shared" ref="S28:S57" si="25">ROUND(CT28*I28,0)</f>
        <v>3643</v>
      </c>
      <c r="T28">
        <f t="shared" ref="T28:T57" si="26">ROUND(CU28*I28,0)</f>
        <v>0</v>
      </c>
      <c r="U28">
        <f t="shared" ref="U28:U57" si="27">ROUND(CV28*I28,7)</f>
        <v>11.34</v>
      </c>
      <c r="V28">
        <f t="shared" ref="V28:V57" si="28">ROUND(CW28*I28,7)</f>
        <v>0.87150000000000005</v>
      </c>
      <c r="W28">
        <f t="shared" ref="W28:W57" si="29">ROUND(CX28*I28,0)</f>
        <v>0</v>
      </c>
      <c r="X28">
        <f t="shared" ref="X28:X57" si="30">ROUND(CY28,0)</f>
        <v>4844</v>
      </c>
      <c r="Y28">
        <f t="shared" ref="Y28:Y57" si="31">ROUND(CZ28,0)</f>
        <v>2882</v>
      </c>
      <c r="AA28">
        <v>74764386</v>
      </c>
      <c r="AB28">
        <f t="shared" ref="AB28:AB57" si="32">ROUND((AC28+AD28+AF28),2)</f>
        <v>271.12</v>
      </c>
      <c r="AC28">
        <f t="shared" ref="AC28:AC57" si="33">ROUND((ES28),2)</f>
        <v>75.900000000000006</v>
      </c>
      <c r="AD28">
        <f>ROUND(((((ET28*ROUND(1.05,7)))-((EU28*ROUND(1.05,7))))+AE28),2)</f>
        <v>86.12</v>
      </c>
      <c r="AE28">
        <f>ROUND(((EU28*ROUND(1.05,7))),2)</f>
        <v>10.77</v>
      </c>
      <c r="AF28">
        <f>ROUND(((EV28*ROUND(1.05,7))),2)</f>
        <v>109.1</v>
      </c>
      <c r="AG28">
        <f t="shared" ref="AG28:AG57" si="34">ROUND((AP28),2)</f>
        <v>0</v>
      </c>
      <c r="AH28">
        <f>((EW28*ROUND(1.05,7)))</f>
        <v>11.340000000000002</v>
      </c>
      <c r="AI28">
        <f>((EX28*ROUND(1.05,7)))</f>
        <v>0.87149999999999994</v>
      </c>
      <c r="AJ28">
        <f t="shared" ref="AJ28:AJ57" si="35">(AS28)</f>
        <v>0</v>
      </c>
      <c r="AK28">
        <f>AL28+AM28+AO28</f>
        <v>261.82000000000005</v>
      </c>
      <c r="AL28" s="68">
        <f>'1.Лок.смета.и.Акт'!F54</f>
        <v>75.900000000000006</v>
      </c>
      <c r="AM28" s="68">
        <f>'1.Лок.смета.и.Акт'!F52</f>
        <v>82.02</v>
      </c>
      <c r="AN28" s="68">
        <f>'1.Лок.смета.и.Акт'!F53</f>
        <v>10.26</v>
      </c>
      <c r="AO28" s="68">
        <f>'1.Лок.смета.и.Акт'!F51</f>
        <v>103.9</v>
      </c>
      <c r="AP28">
        <v>0</v>
      </c>
      <c r="AQ28">
        <f>'1.Лок.смета.и.Акт'!E57</f>
        <v>10.8</v>
      </c>
      <c r="AR28">
        <v>0.83</v>
      </c>
      <c r="AS28">
        <v>0</v>
      </c>
      <c r="AT28">
        <v>121</v>
      </c>
      <c r="AU28">
        <v>72</v>
      </c>
      <c r="AV28">
        <v>1</v>
      </c>
      <c r="AW28">
        <v>1</v>
      </c>
      <c r="AZ28">
        <v>1</v>
      </c>
      <c r="BA28">
        <f>'1.Лок.смета.и.Акт'!J51</f>
        <v>33.39</v>
      </c>
      <c r="BB28">
        <f>'1.Лок.смета.и.Акт'!J52</f>
        <v>13.26</v>
      </c>
      <c r="BC28">
        <f>'1.Лок.смета.и.Акт'!J54</f>
        <v>9.11</v>
      </c>
      <c r="BD28" t="s">
        <v>6</v>
      </c>
      <c r="BE28" t="s">
        <v>6</v>
      </c>
      <c r="BF28" t="s">
        <v>6</v>
      </c>
      <c r="BG28" t="s">
        <v>6</v>
      </c>
      <c r="BH28">
        <v>0</v>
      </c>
      <c r="BI28">
        <v>1</v>
      </c>
      <c r="BJ28" t="s">
        <v>24</v>
      </c>
      <c r="BM28">
        <v>20001</v>
      </c>
      <c r="BN28">
        <v>0</v>
      </c>
      <c r="BO28" t="s">
        <v>6</v>
      </c>
      <c r="BP28">
        <v>0</v>
      </c>
      <c r="BQ28">
        <v>22</v>
      </c>
      <c r="BR28">
        <v>0</v>
      </c>
      <c r="BS28">
        <f>'1.Лок.смета.и.Акт'!J53</f>
        <v>33.39</v>
      </c>
      <c r="BT28">
        <v>1</v>
      </c>
      <c r="BU28">
        <v>1</v>
      </c>
      <c r="BV28">
        <v>1</v>
      </c>
      <c r="BW28">
        <v>1</v>
      </c>
      <c r="BX28">
        <v>1</v>
      </c>
      <c r="BY28" t="s">
        <v>6</v>
      </c>
      <c r="BZ28">
        <v>121</v>
      </c>
      <c r="CA28">
        <v>72</v>
      </c>
      <c r="CB28" t="s">
        <v>6</v>
      </c>
      <c r="CE28">
        <v>0</v>
      </c>
      <c r="CF28">
        <v>0</v>
      </c>
      <c r="CG28">
        <v>0</v>
      </c>
      <c r="CM28">
        <v>0</v>
      </c>
      <c r="CN28" t="s">
        <v>25</v>
      </c>
      <c r="CO28">
        <v>0</v>
      </c>
      <c r="CP28">
        <f t="shared" ref="CP28:CP57" si="36">(P28+Q28+S28)</f>
        <v>5476</v>
      </c>
      <c r="CQ28">
        <f>AC28*BC28</f>
        <v>691.44899999999996</v>
      </c>
      <c r="CR28">
        <f>AD28*BB28</f>
        <v>1141.9512</v>
      </c>
      <c r="CS28">
        <f t="shared" ref="CS28:CS57" si="37">AE28*BS28</f>
        <v>359.6103</v>
      </c>
      <c r="CT28">
        <f t="shared" ref="CT28:CT57" si="38">AF28*BA28</f>
        <v>3642.8489999999997</v>
      </c>
      <c r="CU28">
        <f t="shared" ref="CU28:CU57" si="39">AG28</f>
        <v>0</v>
      </c>
      <c r="CV28">
        <f t="shared" ref="CV28:CV57" si="40">AH28</f>
        <v>11.340000000000002</v>
      </c>
      <c r="CW28">
        <f t="shared" ref="CW28:CW57" si="41">AI28</f>
        <v>0.87149999999999994</v>
      </c>
      <c r="CX28">
        <f t="shared" ref="CX28:CX57" si="42">AJ28</f>
        <v>0</v>
      </c>
      <c r="CY28">
        <f>(((S28+R28)*AT28)/100)</f>
        <v>4843.63</v>
      </c>
      <c r="CZ28">
        <f>(((S28+R28)*AU28)/100)</f>
        <v>2882.16</v>
      </c>
      <c r="DC28" t="s">
        <v>6</v>
      </c>
      <c r="DD28" t="s">
        <v>6</v>
      </c>
      <c r="DE28" t="s">
        <v>26</v>
      </c>
      <c r="DF28" t="s">
        <v>26</v>
      </c>
      <c r="DG28" t="s">
        <v>26</v>
      </c>
      <c r="DH28" t="s">
        <v>6</v>
      </c>
      <c r="DI28" t="s">
        <v>26</v>
      </c>
      <c r="DJ28" t="s">
        <v>26</v>
      </c>
      <c r="DK28" t="s">
        <v>6</v>
      </c>
      <c r="DL28" t="s">
        <v>6</v>
      </c>
      <c r="DM28" t="s">
        <v>6</v>
      </c>
      <c r="DN28">
        <v>0</v>
      </c>
      <c r="DO28">
        <v>0</v>
      </c>
      <c r="DP28">
        <v>1</v>
      </c>
      <c r="DQ28">
        <v>1</v>
      </c>
      <c r="DU28">
        <v>1013</v>
      </c>
      <c r="DV28" t="s">
        <v>23</v>
      </c>
      <c r="DW28" t="str">
        <f>'1.Лок.смета.и.Акт'!D50</f>
        <v>ШТ</v>
      </c>
      <c r="DX28">
        <v>1</v>
      </c>
      <c r="DZ28" t="s">
        <v>6</v>
      </c>
      <c r="EA28" t="s">
        <v>6</v>
      </c>
      <c r="EB28" t="s">
        <v>6</v>
      </c>
      <c r="EC28" t="s">
        <v>6</v>
      </c>
      <c r="EE28">
        <v>59207217</v>
      </c>
      <c r="EF28">
        <v>22</v>
      </c>
      <c r="EG28" t="s">
        <v>27</v>
      </c>
      <c r="EH28">
        <v>16</v>
      </c>
      <c r="EI28" t="s">
        <v>28</v>
      </c>
      <c r="EJ28">
        <v>1</v>
      </c>
      <c r="EK28">
        <v>20001</v>
      </c>
      <c r="EL28" t="s">
        <v>29</v>
      </c>
      <c r="EM28" t="s">
        <v>30</v>
      </c>
      <c r="EO28" t="s">
        <v>31</v>
      </c>
      <c r="EQ28">
        <v>0</v>
      </c>
      <c r="ER28">
        <f>ES28+ET28+EV28</f>
        <v>261.82000000000005</v>
      </c>
      <c r="ES28" s="68">
        <f>'1.Лок.смета.и.Акт'!F54</f>
        <v>75.900000000000006</v>
      </c>
      <c r="ET28" s="68">
        <f>'1.Лок.смета.и.Акт'!F52</f>
        <v>82.02</v>
      </c>
      <c r="EU28" s="68">
        <f>'1.Лок.смета.и.Акт'!F53</f>
        <v>10.26</v>
      </c>
      <c r="EV28" s="68">
        <f>'1.Лок.смета.и.Акт'!F51</f>
        <v>103.9</v>
      </c>
      <c r="EW28">
        <f>'1.Лок.смета.и.Акт'!E57</f>
        <v>10.8</v>
      </c>
      <c r="EX28">
        <v>0.83</v>
      </c>
      <c r="EY28">
        <v>0</v>
      </c>
      <c r="FQ28">
        <v>0</v>
      </c>
      <c r="FR28">
        <f t="shared" ref="FR28:FR57" si="43">ROUND(IF(BI28=3,GM28,0),0)</f>
        <v>0</v>
      </c>
      <c r="FS28">
        <v>0</v>
      </c>
      <c r="FX28">
        <v>121</v>
      </c>
      <c r="FY28">
        <v>72</v>
      </c>
      <c r="GA28" t="s">
        <v>6</v>
      </c>
      <c r="GD28">
        <v>1</v>
      </c>
      <c r="GF28">
        <v>160143107</v>
      </c>
      <c r="GG28">
        <v>2</v>
      </c>
      <c r="GH28">
        <v>1</v>
      </c>
      <c r="GI28">
        <v>4</v>
      </c>
      <c r="GJ28">
        <v>0</v>
      </c>
      <c r="GK28">
        <v>0</v>
      </c>
      <c r="GL28">
        <f t="shared" ref="GL28:GL57" si="44">ROUND(IF(AND(BH28=3,BI28=3,FS28&lt;&gt;0),P28,0),0)</f>
        <v>0</v>
      </c>
      <c r="GM28">
        <f t="shared" ref="GM28:GM57" si="45">ROUND(O28+X28+Y28,0)+GX28</f>
        <v>13202</v>
      </c>
      <c r="GN28">
        <f t="shared" ref="GN28:GN57" si="46">IF(OR(BI28=0,BI28=1),GM28-GX28,0)</f>
        <v>13202</v>
      </c>
      <c r="GO28">
        <f t="shared" ref="GO28:GO57" si="47">IF(BI28=2,GM28-GX28,0)</f>
        <v>0</v>
      </c>
      <c r="GP28">
        <f t="shared" ref="GP28:GP57" si="48">IF(BI28=4,GM28-GX28,0)</f>
        <v>0</v>
      </c>
      <c r="GR28">
        <v>0</v>
      </c>
      <c r="GS28">
        <v>3</v>
      </c>
      <c r="GT28">
        <v>0</v>
      </c>
      <c r="GU28" t="s">
        <v>6</v>
      </c>
      <c r="GV28">
        <f t="shared" ref="GV28:GV57" si="49">ROUND((GT28),2)</f>
        <v>0</v>
      </c>
      <c r="GW28">
        <v>1</v>
      </c>
      <c r="GX28">
        <f t="shared" ref="GX28:GX57" si="50">ROUND(HC28*I28,0)</f>
        <v>0</v>
      </c>
      <c r="HA28">
        <v>0</v>
      </c>
      <c r="HB28">
        <v>0</v>
      </c>
      <c r="HC28">
        <f t="shared" ref="HC28:HC57" si="51">GV28*GW28</f>
        <v>0</v>
      </c>
      <c r="HE28" t="s">
        <v>6</v>
      </c>
      <c r="HF28" t="s">
        <v>6</v>
      </c>
      <c r="HM28" t="s">
        <v>6</v>
      </c>
      <c r="HN28" t="s">
        <v>32</v>
      </c>
      <c r="HO28" t="s">
        <v>33</v>
      </c>
      <c r="HP28" t="s">
        <v>28</v>
      </c>
      <c r="HQ28" t="s">
        <v>28</v>
      </c>
      <c r="IF28">
        <v>-1</v>
      </c>
      <c r="IK28">
        <v>0</v>
      </c>
    </row>
    <row r="29" spans="1:245" x14ac:dyDescent="0.2">
      <c r="A29">
        <v>18</v>
      </c>
      <c r="B29">
        <v>1</v>
      </c>
      <c r="C29">
        <v>9</v>
      </c>
      <c r="E29" t="s">
        <v>34</v>
      </c>
      <c r="F29" t="str">
        <f>'1.Лок.смета.и.Акт'!B58</f>
        <v>Прайс</v>
      </c>
      <c r="G29" t="s">
        <v>36</v>
      </c>
      <c r="H29" t="s">
        <v>23</v>
      </c>
      <c r="I29" t="e">
        <f>I28*J29</f>
        <v>#REF!</v>
      </c>
      <c r="J29" s="181" t="e">
        <f>#REF!</f>
        <v>#REF!</v>
      </c>
      <c r="K29">
        <v>1</v>
      </c>
      <c r="O29" t="e">
        <f t="shared" si="21"/>
        <v>#REF!</v>
      </c>
      <c r="P29" t="e">
        <f t="shared" si="22"/>
        <v>#REF!</v>
      </c>
      <c r="Q29" t="e">
        <f t="shared" si="23"/>
        <v>#REF!</v>
      </c>
      <c r="R29" t="e">
        <f t="shared" si="24"/>
        <v>#REF!</v>
      </c>
      <c r="S29" t="e">
        <f t="shared" si="25"/>
        <v>#REF!</v>
      </c>
      <c r="T29" t="e">
        <f t="shared" si="26"/>
        <v>#REF!</v>
      </c>
      <c r="U29" t="e">
        <f t="shared" si="27"/>
        <v>#REF!</v>
      </c>
      <c r="V29" t="e">
        <f t="shared" si="28"/>
        <v>#REF!</v>
      </c>
      <c r="W29" t="e">
        <f t="shared" si="29"/>
        <v>#REF!</v>
      </c>
      <c r="X29">
        <f t="shared" si="30"/>
        <v>0</v>
      </c>
      <c r="Y29">
        <f t="shared" si="31"/>
        <v>0</v>
      </c>
      <c r="AA29">
        <v>74764386</v>
      </c>
      <c r="AB29">
        <f t="shared" si="32"/>
        <v>197910.97</v>
      </c>
      <c r="AC29">
        <f t="shared" si="33"/>
        <v>197910.97</v>
      </c>
      <c r="AD29">
        <f>ROUND((ET29),2)</f>
        <v>0</v>
      </c>
      <c r="AE29">
        <f>ROUND((EU29),2)</f>
        <v>0</v>
      </c>
      <c r="AF29">
        <f>ROUND((EV29),2)</f>
        <v>0</v>
      </c>
      <c r="AG29">
        <f t="shared" si="34"/>
        <v>0</v>
      </c>
      <c r="AH29">
        <f>(EW29)</f>
        <v>0</v>
      </c>
      <c r="AI29">
        <f>(EX29)</f>
        <v>0</v>
      </c>
      <c r="AJ29">
        <f t="shared" si="35"/>
        <v>0</v>
      </c>
      <c r="AK29">
        <v>197910.97</v>
      </c>
      <c r="AL29" s="68">
        <f>'1.Лок.смета.и.Акт'!F58</f>
        <v>197910.97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f>'1.Лок.смета.и.Акт'!J58</f>
        <v>6.13</v>
      </c>
      <c r="BD29" t="s">
        <v>6</v>
      </c>
      <c r="BE29" t="s">
        <v>6</v>
      </c>
      <c r="BF29" t="s">
        <v>6</v>
      </c>
      <c r="BG29" t="s">
        <v>6</v>
      </c>
      <c r="BH29">
        <v>3</v>
      </c>
      <c r="BI29">
        <v>3</v>
      </c>
      <c r="BJ29" t="s">
        <v>6</v>
      </c>
      <c r="BM29">
        <v>902</v>
      </c>
      <c r="BN29">
        <v>0</v>
      </c>
      <c r="BO29" t="s">
        <v>6</v>
      </c>
      <c r="BP29">
        <v>0</v>
      </c>
      <c r="BQ29">
        <v>92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6</v>
      </c>
      <c r="BZ29">
        <v>121</v>
      </c>
      <c r="CA29">
        <v>72</v>
      </c>
      <c r="CB29" t="s">
        <v>6</v>
      </c>
      <c r="CE29">
        <v>0</v>
      </c>
      <c r="CF29">
        <v>0</v>
      </c>
      <c r="CG29">
        <v>0</v>
      </c>
      <c r="CM29">
        <v>0</v>
      </c>
      <c r="CN29" t="s">
        <v>6</v>
      </c>
      <c r="CO29">
        <v>0</v>
      </c>
      <c r="CP29" t="e">
        <f t="shared" si="36"/>
        <v>#REF!</v>
      </c>
      <c r="CQ29">
        <f>AC29</f>
        <v>197910.97</v>
      </c>
      <c r="CR29">
        <f>AD29</f>
        <v>0</v>
      </c>
      <c r="CS29">
        <f t="shared" si="37"/>
        <v>0</v>
      </c>
      <c r="CT29">
        <f t="shared" si="38"/>
        <v>0</v>
      </c>
      <c r="CU29">
        <f t="shared" si="39"/>
        <v>0</v>
      </c>
      <c r="CV29">
        <f t="shared" si="40"/>
        <v>0</v>
      </c>
      <c r="CW29">
        <f t="shared" si="41"/>
        <v>0</v>
      </c>
      <c r="CX29">
        <f t="shared" si="42"/>
        <v>0</v>
      </c>
      <c r="CY29">
        <f>0</f>
        <v>0</v>
      </c>
      <c r="CZ29">
        <f>0</f>
        <v>0</v>
      </c>
      <c r="DC29" t="s">
        <v>6</v>
      </c>
      <c r="DD29" t="s">
        <v>6</v>
      </c>
      <c r="DE29" t="s">
        <v>6</v>
      </c>
      <c r="DF29" t="s">
        <v>6</v>
      </c>
      <c r="DG29" t="s">
        <v>6</v>
      </c>
      <c r="DH29" t="s">
        <v>6</v>
      </c>
      <c r="DI29" t="s">
        <v>6</v>
      </c>
      <c r="DJ29" t="s">
        <v>6</v>
      </c>
      <c r="DK29" t="s">
        <v>6</v>
      </c>
      <c r="DL29" t="s">
        <v>6</v>
      </c>
      <c r="DM29" t="s">
        <v>6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23</v>
      </c>
      <c r="DW29" t="str">
        <f>'1.Лок.смета.и.Акт'!D58</f>
        <v>ШТ</v>
      </c>
      <c r="DX29">
        <v>1</v>
      </c>
      <c r="DZ29" t="s">
        <v>6</v>
      </c>
      <c r="EA29" t="s">
        <v>6</v>
      </c>
      <c r="EB29" t="s">
        <v>6</v>
      </c>
      <c r="EC29" t="s">
        <v>6</v>
      </c>
      <c r="EE29">
        <v>59207033</v>
      </c>
      <c r="EF29">
        <v>92</v>
      </c>
      <c r="EG29" t="s">
        <v>37</v>
      </c>
      <c r="EH29">
        <v>0</v>
      </c>
      <c r="EI29" t="s">
        <v>6</v>
      </c>
      <c r="EJ29">
        <v>3</v>
      </c>
      <c r="EK29">
        <v>902</v>
      </c>
      <c r="EL29" t="s">
        <v>37</v>
      </c>
      <c r="EM29" t="s">
        <v>38</v>
      </c>
      <c r="EO29" t="s">
        <v>6</v>
      </c>
      <c r="EQ29">
        <v>0</v>
      </c>
      <c r="ER29">
        <v>197910.97</v>
      </c>
      <c r="ES29" s="68">
        <f>'1.Лок.смета.и.Акт'!F58</f>
        <v>197910.97</v>
      </c>
      <c r="ET29">
        <v>0</v>
      </c>
      <c r="EU29">
        <v>0</v>
      </c>
      <c r="EV29">
        <v>0</v>
      </c>
      <c r="EW29">
        <v>0</v>
      </c>
      <c r="EX29">
        <v>0</v>
      </c>
      <c r="EZ29">
        <v>5</v>
      </c>
      <c r="FC29">
        <v>0</v>
      </c>
      <c r="FD29">
        <v>18</v>
      </c>
      <c r="FF29">
        <v>189684</v>
      </c>
      <c r="FQ29">
        <v>0</v>
      </c>
      <c r="FR29" t="e">
        <f t="shared" si="43"/>
        <v>#REF!</v>
      </c>
      <c r="FS29">
        <v>0</v>
      </c>
      <c r="FX29">
        <v>121</v>
      </c>
      <c r="FY29">
        <v>72</v>
      </c>
      <c r="GA29" t="s">
        <v>39</v>
      </c>
      <c r="GD29">
        <v>1</v>
      </c>
      <c r="GF29">
        <v>1137878222</v>
      </c>
      <c r="GG29">
        <v>2</v>
      </c>
      <c r="GH29">
        <v>3</v>
      </c>
      <c r="GI29">
        <v>4</v>
      </c>
      <c r="GJ29">
        <v>0</v>
      </c>
      <c r="GK29">
        <v>0</v>
      </c>
      <c r="GL29">
        <f t="shared" si="44"/>
        <v>0</v>
      </c>
      <c r="GM29" t="e">
        <f t="shared" si="45"/>
        <v>#REF!</v>
      </c>
      <c r="GN29">
        <f t="shared" si="46"/>
        <v>0</v>
      </c>
      <c r="GO29">
        <f t="shared" si="47"/>
        <v>0</v>
      </c>
      <c r="GP29">
        <f t="shared" si="48"/>
        <v>0</v>
      </c>
      <c r="GR29">
        <v>1</v>
      </c>
      <c r="GS29">
        <v>1</v>
      </c>
      <c r="GT29">
        <v>0</v>
      </c>
      <c r="GU29" t="s">
        <v>6</v>
      </c>
      <c r="GV29">
        <f t="shared" si="49"/>
        <v>0</v>
      </c>
      <c r="GW29">
        <v>1</v>
      </c>
      <c r="GX29" t="e">
        <f t="shared" si="50"/>
        <v>#REF!</v>
      </c>
      <c r="HA29">
        <v>0</v>
      </c>
      <c r="HB29">
        <v>0</v>
      </c>
      <c r="HC29">
        <f t="shared" si="51"/>
        <v>0</v>
      </c>
      <c r="HE29" t="s">
        <v>40</v>
      </c>
      <c r="HF29" t="s">
        <v>41</v>
      </c>
      <c r="HH29" t="e">
        <f>ROUND(AC29*I29,0)</f>
        <v>#REF!</v>
      </c>
      <c r="HM29" t="s">
        <v>6</v>
      </c>
      <c r="HN29" t="s">
        <v>6</v>
      </c>
      <c r="HO29" t="s">
        <v>6</v>
      </c>
      <c r="HP29" t="s">
        <v>6</v>
      </c>
      <c r="HQ29" t="s">
        <v>6</v>
      </c>
      <c r="IF29">
        <v>-1</v>
      </c>
      <c r="IK29">
        <v>0</v>
      </c>
    </row>
    <row r="30" spans="1:245" x14ac:dyDescent="0.2">
      <c r="A30">
        <v>17</v>
      </c>
      <c r="B30">
        <v>1</v>
      </c>
      <c r="C30">
        <f>ROW(SmtRes!A18)</f>
        <v>18</v>
      </c>
      <c r="D30">
        <f>ROW(EtalonRes!A16)</f>
        <v>16</v>
      </c>
      <c r="E30" t="s">
        <v>42</v>
      </c>
      <c r="F30" t="s">
        <v>21</v>
      </c>
      <c r="G30" t="s">
        <v>43</v>
      </c>
      <c r="H30" t="s">
        <v>23</v>
      </c>
      <c r="I30">
        <f>'1.Лок.смета.и.Акт'!E63</f>
        <v>1</v>
      </c>
      <c r="J30">
        <v>0</v>
      </c>
      <c r="K30">
        <v>1</v>
      </c>
      <c r="O30">
        <f t="shared" si="21"/>
        <v>5476</v>
      </c>
      <c r="P30">
        <f t="shared" si="22"/>
        <v>691</v>
      </c>
      <c r="Q30">
        <f t="shared" si="23"/>
        <v>1142</v>
      </c>
      <c r="R30">
        <f t="shared" si="24"/>
        <v>360</v>
      </c>
      <c r="S30">
        <f t="shared" si="25"/>
        <v>3643</v>
      </c>
      <c r="T30">
        <f t="shared" si="26"/>
        <v>0</v>
      </c>
      <c r="U30">
        <f t="shared" si="27"/>
        <v>11.34</v>
      </c>
      <c r="V30">
        <f t="shared" si="28"/>
        <v>0.87150000000000005</v>
      </c>
      <c r="W30">
        <f t="shared" si="29"/>
        <v>0</v>
      </c>
      <c r="X30">
        <f t="shared" si="30"/>
        <v>4844</v>
      </c>
      <c r="Y30">
        <f t="shared" si="31"/>
        <v>2882</v>
      </c>
      <c r="AA30">
        <v>74764386</v>
      </c>
      <c r="AB30">
        <f t="shared" si="32"/>
        <v>271.12</v>
      </c>
      <c r="AC30">
        <f t="shared" si="33"/>
        <v>75.900000000000006</v>
      </c>
      <c r="AD30">
        <f>ROUND(((((ET30*ROUND(1.05,7)))-((EU30*ROUND(1.05,7))))+AE30),2)</f>
        <v>86.12</v>
      </c>
      <c r="AE30">
        <f>ROUND(((EU30*ROUND(1.05,7))),2)</f>
        <v>10.77</v>
      </c>
      <c r="AF30">
        <f>ROUND(((EV30*ROUND(1.05,7))),2)</f>
        <v>109.1</v>
      </c>
      <c r="AG30">
        <f t="shared" si="34"/>
        <v>0</v>
      </c>
      <c r="AH30">
        <f>((EW30*ROUND(1.05,7)))</f>
        <v>11.340000000000002</v>
      </c>
      <c r="AI30">
        <f>((EX30*ROUND(1.05,7)))</f>
        <v>0.87149999999999994</v>
      </c>
      <c r="AJ30">
        <f t="shared" si="35"/>
        <v>0</v>
      </c>
      <c r="AK30">
        <f>AL30+AM30+AO30</f>
        <v>261.82000000000005</v>
      </c>
      <c r="AL30" s="68">
        <f>'1.Лок.смета.и.Акт'!F67</f>
        <v>75.900000000000006</v>
      </c>
      <c r="AM30" s="68">
        <f>'1.Лок.смета.и.Акт'!F65</f>
        <v>82.02</v>
      </c>
      <c r="AN30" s="68">
        <f>'1.Лок.смета.и.Акт'!F66</f>
        <v>10.26</v>
      </c>
      <c r="AO30" s="68">
        <f>'1.Лок.смета.и.Акт'!F64</f>
        <v>103.9</v>
      </c>
      <c r="AP30">
        <v>0</v>
      </c>
      <c r="AQ30">
        <f>'1.Лок.смета.и.Акт'!E70</f>
        <v>10.8</v>
      </c>
      <c r="AR30">
        <v>0.83</v>
      </c>
      <c r="AS30">
        <v>0</v>
      </c>
      <c r="AT30">
        <v>121</v>
      </c>
      <c r="AU30">
        <v>72</v>
      </c>
      <c r="AV30">
        <v>1</v>
      </c>
      <c r="AW30">
        <v>1</v>
      </c>
      <c r="AZ30">
        <v>1</v>
      </c>
      <c r="BA30">
        <f>'1.Лок.смета.и.Акт'!J64</f>
        <v>33.39</v>
      </c>
      <c r="BB30">
        <f>'1.Лок.смета.и.Акт'!J65</f>
        <v>13.26</v>
      </c>
      <c r="BC30">
        <f>'1.Лок.смета.и.Акт'!J67</f>
        <v>9.11</v>
      </c>
      <c r="BD30" t="s">
        <v>6</v>
      </c>
      <c r="BE30" t="s">
        <v>6</v>
      </c>
      <c r="BF30" t="s">
        <v>6</v>
      </c>
      <c r="BG30" t="s">
        <v>6</v>
      </c>
      <c r="BH30">
        <v>0</v>
      </c>
      <c r="BI30">
        <v>1</v>
      </c>
      <c r="BJ30" t="s">
        <v>24</v>
      </c>
      <c r="BM30">
        <v>20001</v>
      </c>
      <c r="BN30">
        <v>0</v>
      </c>
      <c r="BO30" t="s">
        <v>6</v>
      </c>
      <c r="BP30">
        <v>0</v>
      </c>
      <c r="BQ30">
        <v>22</v>
      </c>
      <c r="BR30">
        <v>0</v>
      </c>
      <c r="BS30">
        <f>'1.Лок.смета.и.Акт'!J66</f>
        <v>33.39</v>
      </c>
      <c r="BT30">
        <v>1</v>
      </c>
      <c r="BU30">
        <v>1</v>
      </c>
      <c r="BV30">
        <v>1</v>
      </c>
      <c r="BW30">
        <v>1</v>
      </c>
      <c r="BX30">
        <v>1</v>
      </c>
      <c r="BY30" t="s">
        <v>6</v>
      </c>
      <c r="BZ30">
        <v>121</v>
      </c>
      <c r="CA30">
        <v>72</v>
      </c>
      <c r="CB30" t="s">
        <v>6</v>
      </c>
      <c r="CE30">
        <v>0</v>
      </c>
      <c r="CF30">
        <v>0</v>
      </c>
      <c r="CG30">
        <v>0</v>
      </c>
      <c r="CM30">
        <v>0</v>
      </c>
      <c r="CN30" t="s">
        <v>25</v>
      </c>
      <c r="CO30">
        <v>0</v>
      </c>
      <c r="CP30">
        <f t="shared" si="36"/>
        <v>5476</v>
      </c>
      <c r="CQ30">
        <f>AC30*BC30</f>
        <v>691.44899999999996</v>
      </c>
      <c r="CR30">
        <f>AD30*BB30</f>
        <v>1141.9512</v>
      </c>
      <c r="CS30">
        <f t="shared" si="37"/>
        <v>359.6103</v>
      </c>
      <c r="CT30">
        <f t="shared" si="38"/>
        <v>3642.8489999999997</v>
      </c>
      <c r="CU30">
        <f t="shared" si="39"/>
        <v>0</v>
      </c>
      <c r="CV30">
        <f t="shared" si="40"/>
        <v>11.340000000000002</v>
      </c>
      <c r="CW30">
        <f t="shared" si="41"/>
        <v>0.87149999999999994</v>
      </c>
      <c r="CX30">
        <f t="shared" si="42"/>
        <v>0</v>
      </c>
      <c r="CY30">
        <f>(((S30+R30)*AT30)/100)</f>
        <v>4843.63</v>
      </c>
      <c r="CZ30">
        <f>(((S30+R30)*AU30)/100)</f>
        <v>2882.16</v>
      </c>
      <c r="DC30" t="s">
        <v>6</v>
      </c>
      <c r="DD30" t="s">
        <v>6</v>
      </c>
      <c r="DE30" t="s">
        <v>26</v>
      </c>
      <c r="DF30" t="s">
        <v>26</v>
      </c>
      <c r="DG30" t="s">
        <v>26</v>
      </c>
      <c r="DH30" t="s">
        <v>6</v>
      </c>
      <c r="DI30" t="s">
        <v>26</v>
      </c>
      <c r="DJ30" t="s">
        <v>26</v>
      </c>
      <c r="DK30" t="s">
        <v>6</v>
      </c>
      <c r="DL30" t="s">
        <v>6</v>
      </c>
      <c r="DM30" t="s">
        <v>6</v>
      </c>
      <c r="DN30">
        <v>0</v>
      </c>
      <c r="DO30">
        <v>0</v>
      </c>
      <c r="DP30">
        <v>1</v>
      </c>
      <c r="DQ30">
        <v>1</v>
      </c>
      <c r="DU30">
        <v>1013</v>
      </c>
      <c r="DV30" t="s">
        <v>23</v>
      </c>
      <c r="DW30" t="str">
        <f>'1.Лок.смета.и.Акт'!D63</f>
        <v>ШТ</v>
      </c>
      <c r="DX30">
        <v>1</v>
      </c>
      <c r="DZ30" t="s">
        <v>6</v>
      </c>
      <c r="EA30" t="s">
        <v>6</v>
      </c>
      <c r="EB30" t="s">
        <v>6</v>
      </c>
      <c r="EC30" t="s">
        <v>6</v>
      </c>
      <c r="EE30">
        <v>59207217</v>
      </c>
      <c r="EF30">
        <v>22</v>
      </c>
      <c r="EG30" t="s">
        <v>27</v>
      </c>
      <c r="EH30">
        <v>16</v>
      </c>
      <c r="EI30" t="s">
        <v>28</v>
      </c>
      <c r="EJ30">
        <v>1</v>
      </c>
      <c r="EK30">
        <v>20001</v>
      </c>
      <c r="EL30" t="s">
        <v>29</v>
      </c>
      <c r="EM30" t="s">
        <v>30</v>
      </c>
      <c r="EO30" t="s">
        <v>31</v>
      </c>
      <c r="EQ30">
        <v>0</v>
      </c>
      <c r="ER30">
        <f>ES30+ET30+EV30</f>
        <v>261.82000000000005</v>
      </c>
      <c r="ES30" s="68">
        <f>'1.Лок.смета.и.Акт'!F67</f>
        <v>75.900000000000006</v>
      </c>
      <c r="ET30" s="68">
        <f>'1.Лок.смета.и.Акт'!F65</f>
        <v>82.02</v>
      </c>
      <c r="EU30" s="68">
        <f>'1.Лок.смета.и.Акт'!F66</f>
        <v>10.26</v>
      </c>
      <c r="EV30" s="68">
        <f>'1.Лок.смета.и.Акт'!F64</f>
        <v>103.9</v>
      </c>
      <c r="EW30">
        <f>'1.Лок.смета.и.Акт'!E70</f>
        <v>10.8</v>
      </c>
      <c r="EX30">
        <v>0.83</v>
      </c>
      <c r="EY30">
        <v>0</v>
      </c>
      <c r="FQ30">
        <v>0</v>
      </c>
      <c r="FR30">
        <f t="shared" si="43"/>
        <v>0</v>
      </c>
      <c r="FS30">
        <v>0</v>
      </c>
      <c r="FX30">
        <v>121</v>
      </c>
      <c r="FY30">
        <v>72</v>
      </c>
      <c r="GA30" t="s">
        <v>6</v>
      </c>
      <c r="GD30">
        <v>1</v>
      </c>
      <c r="GF30">
        <v>122229675</v>
      </c>
      <c r="GG30">
        <v>2</v>
      </c>
      <c r="GH30">
        <v>1</v>
      </c>
      <c r="GI30">
        <v>4</v>
      </c>
      <c r="GJ30">
        <v>0</v>
      </c>
      <c r="GK30">
        <v>0</v>
      </c>
      <c r="GL30">
        <f t="shared" si="44"/>
        <v>0</v>
      </c>
      <c r="GM30">
        <f t="shared" si="45"/>
        <v>13202</v>
      </c>
      <c r="GN30">
        <f t="shared" si="46"/>
        <v>13202</v>
      </c>
      <c r="GO30">
        <f t="shared" si="47"/>
        <v>0</v>
      </c>
      <c r="GP30">
        <f t="shared" si="48"/>
        <v>0</v>
      </c>
      <c r="GR30">
        <v>0</v>
      </c>
      <c r="GS30">
        <v>3</v>
      </c>
      <c r="GT30">
        <v>0</v>
      </c>
      <c r="GU30" t="s">
        <v>6</v>
      </c>
      <c r="GV30">
        <f t="shared" si="49"/>
        <v>0</v>
      </c>
      <c r="GW30">
        <v>1</v>
      </c>
      <c r="GX30">
        <f t="shared" si="50"/>
        <v>0</v>
      </c>
      <c r="HA30">
        <v>0</v>
      </c>
      <c r="HB30">
        <v>0</v>
      </c>
      <c r="HC30">
        <f t="shared" si="51"/>
        <v>0</v>
      </c>
      <c r="HE30" t="s">
        <v>6</v>
      </c>
      <c r="HF30" t="s">
        <v>6</v>
      </c>
      <c r="HM30" t="s">
        <v>6</v>
      </c>
      <c r="HN30" t="s">
        <v>32</v>
      </c>
      <c r="HO30" t="s">
        <v>33</v>
      </c>
      <c r="HP30" t="s">
        <v>28</v>
      </c>
      <c r="HQ30" t="s">
        <v>28</v>
      </c>
      <c r="IF30">
        <v>-1</v>
      </c>
      <c r="IK30">
        <v>0</v>
      </c>
    </row>
    <row r="31" spans="1:245" x14ac:dyDescent="0.2">
      <c r="A31">
        <v>18</v>
      </c>
      <c r="B31">
        <v>1</v>
      </c>
      <c r="C31">
        <v>18</v>
      </c>
      <c r="E31" t="s">
        <v>44</v>
      </c>
      <c r="F31" t="str">
        <f>'1.Лок.смета.и.Акт'!B71</f>
        <v>Прайс</v>
      </c>
      <c r="G31" t="s">
        <v>45</v>
      </c>
      <c r="H31" t="s">
        <v>23</v>
      </c>
      <c r="I31" t="e">
        <f>I30*J31</f>
        <v>#REF!</v>
      </c>
      <c r="J31" s="181" t="e">
        <f>#REF!</f>
        <v>#REF!</v>
      </c>
      <c r="K31">
        <v>1</v>
      </c>
      <c r="O31" t="e">
        <f t="shared" si="21"/>
        <v>#REF!</v>
      </c>
      <c r="P31" t="e">
        <f t="shared" si="22"/>
        <v>#REF!</v>
      </c>
      <c r="Q31" t="e">
        <f t="shared" si="23"/>
        <v>#REF!</v>
      </c>
      <c r="R31" t="e">
        <f t="shared" si="24"/>
        <v>#REF!</v>
      </c>
      <c r="S31" t="e">
        <f t="shared" si="25"/>
        <v>#REF!</v>
      </c>
      <c r="T31" t="e">
        <f t="shared" si="26"/>
        <v>#REF!</v>
      </c>
      <c r="U31" t="e">
        <f t="shared" si="27"/>
        <v>#REF!</v>
      </c>
      <c r="V31" t="e">
        <f t="shared" si="28"/>
        <v>#REF!</v>
      </c>
      <c r="W31" t="e">
        <f t="shared" si="29"/>
        <v>#REF!</v>
      </c>
      <c r="X31">
        <f t="shared" si="30"/>
        <v>0</v>
      </c>
      <c r="Y31">
        <f t="shared" si="31"/>
        <v>0</v>
      </c>
      <c r="AA31">
        <v>74764386</v>
      </c>
      <c r="AB31">
        <f t="shared" si="32"/>
        <v>267737.59999999998</v>
      </c>
      <c r="AC31">
        <f t="shared" si="33"/>
        <v>267737.59999999998</v>
      </c>
      <c r="AD31">
        <f>ROUND((ET31),2)</f>
        <v>0</v>
      </c>
      <c r="AE31">
        <f>ROUND((EU31),2)</f>
        <v>0</v>
      </c>
      <c r="AF31">
        <f>ROUND((EV31),2)</f>
        <v>0</v>
      </c>
      <c r="AG31">
        <f t="shared" si="34"/>
        <v>0</v>
      </c>
      <c r="AH31">
        <f>(EW31)</f>
        <v>0</v>
      </c>
      <c r="AI31">
        <f>(EX31)</f>
        <v>0</v>
      </c>
      <c r="AJ31">
        <f t="shared" si="35"/>
        <v>0</v>
      </c>
      <c r="AK31">
        <v>267737.59999999998</v>
      </c>
      <c r="AL31" s="68">
        <f>'1.Лок.смета.и.Акт'!F71</f>
        <v>267737.59999999998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f>'1.Лок.смета.и.Акт'!J71</f>
        <v>6.13</v>
      </c>
      <c r="BD31" t="s">
        <v>6</v>
      </c>
      <c r="BE31" t="s">
        <v>6</v>
      </c>
      <c r="BF31" t="s">
        <v>6</v>
      </c>
      <c r="BG31" t="s">
        <v>6</v>
      </c>
      <c r="BH31">
        <v>3</v>
      </c>
      <c r="BI31">
        <v>3</v>
      </c>
      <c r="BJ31" t="s">
        <v>6</v>
      </c>
      <c r="BM31">
        <v>902</v>
      </c>
      <c r="BN31">
        <v>0</v>
      </c>
      <c r="BO31" t="s">
        <v>6</v>
      </c>
      <c r="BP31">
        <v>0</v>
      </c>
      <c r="BQ31">
        <v>92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6</v>
      </c>
      <c r="BZ31">
        <v>121</v>
      </c>
      <c r="CA31">
        <v>72</v>
      </c>
      <c r="CB31" t="s">
        <v>6</v>
      </c>
      <c r="CE31">
        <v>0</v>
      </c>
      <c r="CF31">
        <v>0</v>
      </c>
      <c r="CG31">
        <v>0</v>
      </c>
      <c r="CM31">
        <v>0</v>
      </c>
      <c r="CN31" t="s">
        <v>6</v>
      </c>
      <c r="CO31">
        <v>0</v>
      </c>
      <c r="CP31" t="e">
        <f t="shared" si="36"/>
        <v>#REF!</v>
      </c>
      <c r="CQ31">
        <f>AC31</f>
        <v>267737.59999999998</v>
      </c>
      <c r="CR31">
        <f>AD31</f>
        <v>0</v>
      </c>
      <c r="CS31">
        <f t="shared" si="37"/>
        <v>0</v>
      </c>
      <c r="CT31">
        <f t="shared" si="38"/>
        <v>0</v>
      </c>
      <c r="CU31">
        <f t="shared" si="39"/>
        <v>0</v>
      </c>
      <c r="CV31">
        <f t="shared" si="40"/>
        <v>0</v>
      </c>
      <c r="CW31">
        <f t="shared" si="41"/>
        <v>0</v>
      </c>
      <c r="CX31">
        <f t="shared" si="42"/>
        <v>0</v>
      </c>
      <c r="CY31">
        <f>0</f>
        <v>0</v>
      </c>
      <c r="CZ31">
        <f>0</f>
        <v>0</v>
      </c>
      <c r="DC31" t="s">
        <v>6</v>
      </c>
      <c r="DD31" t="s">
        <v>6</v>
      </c>
      <c r="DE31" t="s">
        <v>6</v>
      </c>
      <c r="DF31" t="s">
        <v>6</v>
      </c>
      <c r="DG31" t="s">
        <v>6</v>
      </c>
      <c r="DH31" t="s">
        <v>6</v>
      </c>
      <c r="DI31" t="s">
        <v>6</v>
      </c>
      <c r="DJ31" t="s">
        <v>6</v>
      </c>
      <c r="DK31" t="s">
        <v>6</v>
      </c>
      <c r="DL31" t="s">
        <v>6</v>
      </c>
      <c r="DM31" t="s">
        <v>6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23</v>
      </c>
      <c r="DW31" t="str">
        <f>'1.Лок.смета.и.Акт'!D71</f>
        <v>ШТ</v>
      </c>
      <c r="DX31">
        <v>1</v>
      </c>
      <c r="DZ31" t="s">
        <v>6</v>
      </c>
      <c r="EA31" t="s">
        <v>6</v>
      </c>
      <c r="EB31" t="s">
        <v>6</v>
      </c>
      <c r="EC31" t="s">
        <v>6</v>
      </c>
      <c r="EE31">
        <v>59207033</v>
      </c>
      <c r="EF31">
        <v>92</v>
      </c>
      <c r="EG31" t="s">
        <v>37</v>
      </c>
      <c r="EH31">
        <v>0</v>
      </c>
      <c r="EI31" t="s">
        <v>6</v>
      </c>
      <c r="EJ31">
        <v>3</v>
      </c>
      <c r="EK31">
        <v>902</v>
      </c>
      <c r="EL31" t="s">
        <v>37</v>
      </c>
      <c r="EM31" t="s">
        <v>38</v>
      </c>
      <c r="EO31" t="s">
        <v>6</v>
      </c>
      <c r="EQ31">
        <v>0</v>
      </c>
      <c r="ER31">
        <v>267737.59999999998</v>
      </c>
      <c r="ES31" s="68">
        <f>'1.Лок.смета.и.Акт'!F71</f>
        <v>267737.59999999998</v>
      </c>
      <c r="ET31">
        <v>0</v>
      </c>
      <c r="EU31">
        <v>0</v>
      </c>
      <c r="EV31">
        <v>0</v>
      </c>
      <c r="EW31">
        <v>0</v>
      </c>
      <c r="EX31">
        <v>0</v>
      </c>
      <c r="EZ31">
        <v>5</v>
      </c>
      <c r="FC31">
        <v>0</v>
      </c>
      <c r="FD31">
        <v>18</v>
      </c>
      <c r="FF31">
        <v>256608</v>
      </c>
      <c r="FQ31">
        <v>0</v>
      </c>
      <c r="FR31" t="e">
        <f t="shared" si="43"/>
        <v>#REF!</v>
      </c>
      <c r="FS31">
        <v>0</v>
      </c>
      <c r="FX31">
        <v>121</v>
      </c>
      <c r="FY31">
        <v>72</v>
      </c>
      <c r="GA31" t="s">
        <v>46</v>
      </c>
      <c r="GD31">
        <v>1</v>
      </c>
      <c r="GF31">
        <v>-1727613693</v>
      </c>
      <c r="GG31">
        <v>2</v>
      </c>
      <c r="GH31">
        <v>3</v>
      </c>
      <c r="GI31">
        <v>4</v>
      </c>
      <c r="GJ31">
        <v>0</v>
      </c>
      <c r="GK31">
        <v>0</v>
      </c>
      <c r="GL31">
        <f t="shared" si="44"/>
        <v>0</v>
      </c>
      <c r="GM31" t="e">
        <f t="shared" si="45"/>
        <v>#REF!</v>
      </c>
      <c r="GN31">
        <f t="shared" si="46"/>
        <v>0</v>
      </c>
      <c r="GO31">
        <f t="shared" si="47"/>
        <v>0</v>
      </c>
      <c r="GP31">
        <f t="shared" si="48"/>
        <v>0</v>
      </c>
      <c r="GR31">
        <v>1</v>
      </c>
      <c r="GS31">
        <v>1</v>
      </c>
      <c r="GT31">
        <v>0</v>
      </c>
      <c r="GU31" t="s">
        <v>6</v>
      </c>
      <c r="GV31">
        <f t="shared" si="49"/>
        <v>0</v>
      </c>
      <c r="GW31">
        <v>1</v>
      </c>
      <c r="GX31" t="e">
        <f t="shared" si="50"/>
        <v>#REF!</v>
      </c>
      <c r="HA31">
        <v>0</v>
      </c>
      <c r="HB31">
        <v>0</v>
      </c>
      <c r="HC31">
        <f t="shared" si="51"/>
        <v>0</v>
      </c>
      <c r="HE31" t="s">
        <v>40</v>
      </c>
      <c r="HF31" t="s">
        <v>41</v>
      </c>
      <c r="HH31" t="e">
        <f>ROUND(AC31*I31,0)</f>
        <v>#REF!</v>
      </c>
      <c r="HM31" t="s">
        <v>6</v>
      </c>
      <c r="HN31" t="s">
        <v>6</v>
      </c>
      <c r="HO31" t="s">
        <v>6</v>
      </c>
      <c r="HP31" t="s">
        <v>6</v>
      </c>
      <c r="HQ31" t="s">
        <v>6</v>
      </c>
      <c r="IF31">
        <v>-1</v>
      </c>
      <c r="IK31">
        <v>0</v>
      </c>
    </row>
    <row r="32" spans="1:245" x14ac:dyDescent="0.2">
      <c r="A32">
        <v>17</v>
      </c>
      <c r="B32">
        <v>1</v>
      </c>
      <c r="C32">
        <f>ROW(SmtRes!A27)</f>
        <v>27</v>
      </c>
      <c r="D32">
        <f>ROW(EtalonRes!A24)</f>
        <v>24</v>
      </c>
      <c r="E32" t="s">
        <v>47</v>
      </c>
      <c r="F32" t="s">
        <v>21</v>
      </c>
      <c r="G32" t="s">
        <v>48</v>
      </c>
      <c r="H32" t="s">
        <v>23</v>
      </c>
      <c r="I32">
        <f>'1.Лок.смета.и.Акт'!E76</f>
        <v>1</v>
      </c>
      <c r="J32">
        <v>0</v>
      </c>
      <c r="K32">
        <v>1</v>
      </c>
      <c r="O32">
        <f t="shared" si="21"/>
        <v>5476</v>
      </c>
      <c r="P32">
        <f t="shared" si="22"/>
        <v>691</v>
      </c>
      <c r="Q32">
        <f t="shared" si="23"/>
        <v>1142</v>
      </c>
      <c r="R32">
        <f t="shared" si="24"/>
        <v>360</v>
      </c>
      <c r="S32">
        <f t="shared" si="25"/>
        <v>3643</v>
      </c>
      <c r="T32">
        <f t="shared" si="26"/>
        <v>0</v>
      </c>
      <c r="U32">
        <f t="shared" si="27"/>
        <v>11.34</v>
      </c>
      <c r="V32">
        <f t="shared" si="28"/>
        <v>0.87150000000000005</v>
      </c>
      <c r="W32">
        <f t="shared" si="29"/>
        <v>0</v>
      </c>
      <c r="X32">
        <f t="shared" si="30"/>
        <v>4844</v>
      </c>
      <c r="Y32">
        <f t="shared" si="31"/>
        <v>2882</v>
      </c>
      <c r="AA32">
        <v>74764386</v>
      </c>
      <c r="AB32">
        <f t="shared" si="32"/>
        <v>271.12</v>
      </c>
      <c r="AC32">
        <f t="shared" si="33"/>
        <v>75.900000000000006</v>
      </c>
      <c r="AD32">
        <f>ROUND(((((ET32*ROUND(1.05,7)))-((EU32*ROUND(1.05,7))))+AE32),2)</f>
        <v>86.12</v>
      </c>
      <c r="AE32">
        <f>ROUND(((EU32*ROUND(1.05,7))),2)</f>
        <v>10.77</v>
      </c>
      <c r="AF32">
        <f>ROUND(((EV32*ROUND(1.05,7))),2)</f>
        <v>109.1</v>
      </c>
      <c r="AG32">
        <f t="shared" si="34"/>
        <v>0</v>
      </c>
      <c r="AH32">
        <f>((EW32*ROUND(1.05,7)))</f>
        <v>11.340000000000002</v>
      </c>
      <c r="AI32">
        <f>((EX32*ROUND(1.05,7)))</f>
        <v>0.87149999999999994</v>
      </c>
      <c r="AJ32">
        <f t="shared" si="35"/>
        <v>0</v>
      </c>
      <c r="AK32">
        <f>AL32+AM32+AO32</f>
        <v>261.82000000000005</v>
      </c>
      <c r="AL32" s="68">
        <f>'1.Лок.смета.и.Акт'!F80</f>
        <v>75.900000000000006</v>
      </c>
      <c r="AM32" s="68">
        <f>'1.Лок.смета.и.Акт'!F78</f>
        <v>82.02</v>
      </c>
      <c r="AN32" s="68">
        <f>'1.Лок.смета.и.Акт'!F79</f>
        <v>10.26</v>
      </c>
      <c r="AO32" s="68">
        <f>'1.Лок.смета.и.Акт'!F77</f>
        <v>103.9</v>
      </c>
      <c r="AP32">
        <v>0</v>
      </c>
      <c r="AQ32">
        <f>'1.Лок.смета.и.Акт'!E83</f>
        <v>10.8</v>
      </c>
      <c r="AR32">
        <v>0.83</v>
      </c>
      <c r="AS32">
        <v>0</v>
      </c>
      <c r="AT32">
        <v>121</v>
      </c>
      <c r="AU32">
        <v>72</v>
      </c>
      <c r="AV32">
        <v>1</v>
      </c>
      <c r="AW32">
        <v>1</v>
      </c>
      <c r="AZ32">
        <v>1</v>
      </c>
      <c r="BA32">
        <f>'1.Лок.смета.и.Акт'!J77</f>
        <v>33.39</v>
      </c>
      <c r="BB32">
        <f>'1.Лок.смета.и.Акт'!J78</f>
        <v>13.26</v>
      </c>
      <c r="BC32">
        <f>'1.Лок.смета.и.Акт'!J80</f>
        <v>9.11</v>
      </c>
      <c r="BD32" t="s">
        <v>6</v>
      </c>
      <c r="BE32" t="s">
        <v>6</v>
      </c>
      <c r="BF32" t="s">
        <v>6</v>
      </c>
      <c r="BG32" t="s">
        <v>6</v>
      </c>
      <c r="BH32">
        <v>0</v>
      </c>
      <c r="BI32">
        <v>1</v>
      </c>
      <c r="BJ32" t="s">
        <v>24</v>
      </c>
      <c r="BM32">
        <v>20001</v>
      </c>
      <c r="BN32">
        <v>0</v>
      </c>
      <c r="BO32" t="s">
        <v>6</v>
      </c>
      <c r="BP32">
        <v>0</v>
      </c>
      <c r="BQ32">
        <v>22</v>
      </c>
      <c r="BR32">
        <v>0</v>
      </c>
      <c r="BS32">
        <f>'1.Лок.смета.и.Акт'!J79</f>
        <v>33.39</v>
      </c>
      <c r="BT32">
        <v>1</v>
      </c>
      <c r="BU32">
        <v>1</v>
      </c>
      <c r="BV32">
        <v>1</v>
      </c>
      <c r="BW32">
        <v>1</v>
      </c>
      <c r="BX32">
        <v>1</v>
      </c>
      <c r="BY32" t="s">
        <v>6</v>
      </c>
      <c r="BZ32">
        <v>121</v>
      </c>
      <c r="CA32">
        <v>72</v>
      </c>
      <c r="CB32" t="s">
        <v>6</v>
      </c>
      <c r="CE32">
        <v>0</v>
      </c>
      <c r="CF32">
        <v>0</v>
      </c>
      <c r="CG32">
        <v>0</v>
      </c>
      <c r="CM32">
        <v>0</v>
      </c>
      <c r="CN32" t="s">
        <v>25</v>
      </c>
      <c r="CO32">
        <v>0</v>
      </c>
      <c r="CP32">
        <f t="shared" si="36"/>
        <v>5476</v>
      </c>
      <c r="CQ32">
        <f>AC32*BC32</f>
        <v>691.44899999999996</v>
      </c>
      <c r="CR32">
        <f>AD32*BB32</f>
        <v>1141.9512</v>
      </c>
      <c r="CS32">
        <f t="shared" si="37"/>
        <v>359.6103</v>
      </c>
      <c r="CT32">
        <f t="shared" si="38"/>
        <v>3642.8489999999997</v>
      </c>
      <c r="CU32">
        <f t="shared" si="39"/>
        <v>0</v>
      </c>
      <c r="CV32">
        <f t="shared" si="40"/>
        <v>11.340000000000002</v>
      </c>
      <c r="CW32">
        <f t="shared" si="41"/>
        <v>0.87149999999999994</v>
      </c>
      <c r="CX32">
        <f t="shared" si="42"/>
        <v>0</v>
      </c>
      <c r="CY32">
        <f>(((S32+R32)*AT32)/100)</f>
        <v>4843.63</v>
      </c>
      <c r="CZ32">
        <f>(((S32+R32)*AU32)/100)</f>
        <v>2882.16</v>
      </c>
      <c r="DC32" t="s">
        <v>6</v>
      </c>
      <c r="DD32" t="s">
        <v>6</v>
      </c>
      <c r="DE32" t="s">
        <v>26</v>
      </c>
      <c r="DF32" t="s">
        <v>26</v>
      </c>
      <c r="DG32" t="s">
        <v>26</v>
      </c>
      <c r="DH32" t="s">
        <v>6</v>
      </c>
      <c r="DI32" t="s">
        <v>26</v>
      </c>
      <c r="DJ32" t="s">
        <v>26</v>
      </c>
      <c r="DK32" t="s">
        <v>6</v>
      </c>
      <c r="DL32" t="s">
        <v>6</v>
      </c>
      <c r="DM32" t="s">
        <v>6</v>
      </c>
      <c r="DN32">
        <v>0</v>
      </c>
      <c r="DO32">
        <v>0</v>
      </c>
      <c r="DP32">
        <v>1</v>
      </c>
      <c r="DQ32">
        <v>1</v>
      </c>
      <c r="DU32">
        <v>1013</v>
      </c>
      <c r="DV32" t="s">
        <v>23</v>
      </c>
      <c r="DW32" t="str">
        <f>'1.Лок.смета.и.Акт'!D76</f>
        <v>ШТ</v>
      </c>
      <c r="DX32">
        <v>1</v>
      </c>
      <c r="DZ32" t="s">
        <v>6</v>
      </c>
      <c r="EA32" t="s">
        <v>6</v>
      </c>
      <c r="EB32" t="s">
        <v>6</v>
      </c>
      <c r="EC32" t="s">
        <v>6</v>
      </c>
      <c r="EE32">
        <v>59207217</v>
      </c>
      <c r="EF32">
        <v>22</v>
      </c>
      <c r="EG32" t="s">
        <v>27</v>
      </c>
      <c r="EH32">
        <v>16</v>
      </c>
      <c r="EI32" t="s">
        <v>28</v>
      </c>
      <c r="EJ32">
        <v>1</v>
      </c>
      <c r="EK32">
        <v>20001</v>
      </c>
      <c r="EL32" t="s">
        <v>29</v>
      </c>
      <c r="EM32" t="s">
        <v>30</v>
      </c>
      <c r="EO32" t="s">
        <v>31</v>
      </c>
      <c r="EQ32">
        <v>0</v>
      </c>
      <c r="ER32">
        <f>ES32+ET32+EV32</f>
        <v>261.82000000000005</v>
      </c>
      <c r="ES32" s="68">
        <f>'1.Лок.смета.и.Акт'!F80</f>
        <v>75.900000000000006</v>
      </c>
      <c r="ET32" s="68">
        <f>'1.Лок.смета.и.Акт'!F78</f>
        <v>82.02</v>
      </c>
      <c r="EU32" s="68">
        <f>'1.Лок.смета.и.Акт'!F79</f>
        <v>10.26</v>
      </c>
      <c r="EV32" s="68">
        <f>'1.Лок.смета.и.Акт'!F77</f>
        <v>103.9</v>
      </c>
      <c r="EW32">
        <f>'1.Лок.смета.и.Акт'!E83</f>
        <v>10.8</v>
      </c>
      <c r="EX32">
        <v>0.83</v>
      </c>
      <c r="EY32">
        <v>0</v>
      </c>
      <c r="FQ32">
        <v>0</v>
      </c>
      <c r="FR32">
        <f t="shared" si="43"/>
        <v>0</v>
      </c>
      <c r="FS32">
        <v>0</v>
      </c>
      <c r="FX32">
        <v>121</v>
      </c>
      <c r="FY32">
        <v>72</v>
      </c>
      <c r="GA32" t="s">
        <v>6</v>
      </c>
      <c r="GD32">
        <v>1</v>
      </c>
      <c r="GF32">
        <v>-1049537937</v>
      </c>
      <c r="GG32">
        <v>2</v>
      </c>
      <c r="GH32">
        <v>1</v>
      </c>
      <c r="GI32">
        <v>4</v>
      </c>
      <c r="GJ32">
        <v>0</v>
      </c>
      <c r="GK32">
        <v>0</v>
      </c>
      <c r="GL32">
        <f t="shared" si="44"/>
        <v>0</v>
      </c>
      <c r="GM32">
        <f t="shared" si="45"/>
        <v>13202</v>
      </c>
      <c r="GN32">
        <f t="shared" si="46"/>
        <v>13202</v>
      </c>
      <c r="GO32">
        <f t="shared" si="47"/>
        <v>0</v>
      </c>
      <c r="GP32">
        <f t="shared" si="48"/>
        <v>0</v>
      </c>
      <c r="GR32">
        <v>0</v>
      </c>
      <c r="GS32">
        <v>3</v>
      </c>
      <c r="GT32">
        <v>0</v>
      </c>
      <c r="GU32" t="s">
        <v>6</v>
      </c>
      <c r="GV32">
        <f t="shared" si="49"/>
        <v>0</v>
      </c>
      <c r="GW32">
        <v>1</v>
      </c>
      <c r="GX32">
        <f t="shared" si="50"/>
        <v>0</v>
      </c>
      <c r="HA32">
        <v>0</v>
      </c>
      <c r="HB32">
        <v>0</v>
      </c>
      <c r="HC32">
        <f t="shared" si="51"/>
        <v>0</v>
      </c>
      <c r="HE32" t="s">
        <v>6</v>
      </c>
      <c r="HF32" t="s">
        <v>6</v>
      </c>
      <c r="HM32" t="s">
        <v>6</v>
      </c>
      <c r="HN32" t="s">
        <v>32</v>
      </c>
      <c r="HO32" t="s">
        <v>33</v>
      </c>
      <c r="HP32" t="s">
        <v>28</v>
      </c>
      <c r="HQ32" t="s">
        <v>28</v>
      </c>
      <c r="IF32">
        <v>-1</v>
      </c>
      <c r="IK32">
        <v>0</v>
      </c>
    </row>
    <row r="33" spans="1:245" x14ac:dyDescent="0.2">
      <c r="A33">
        <v>18</v>
      </c>
      <c r="B33">
        <v>1</v>
      </c>
      <c r="C33">
        <v>27</v>
      </c>
      <c r="E33" t="s">
        <v>40</v>
      </c>
      <c r="F33" t="str">
        <f>'1.Лок.смета.и.Акт'!B84</f>
        <v>Прайс</v>
      </c>
      <c r="G33" t="s">
        <v>36</v>
      </c>
      <c r="H33" t="s">
        <v>23</v>
      </c>
      <c r="I33" t="e">
        <f>I32*J33</f>
        <v>#REF!</v>
      </c>
      <c r="J33" s="181" t="e">
        <f>#REF!</f>
        <v>#REF!</v>
      </c>
      <c r="K33">
        <v>1</v>
      </c>
      <c r="O33" t="e">
        <f t="shared" si="21"/>
        <v>#REF!</v>
      </c>
      <c r="P33" t="e">
        <f t="shared" si="22"/>
        <v>#REF!</v>
      </c>
      <c r="Q33" t="e">
        <f t="shared" si="23"/>
        <v>#REF!</v>
      </c>
      <c r="R33" t="e">
        <f t="shared" si="24"/>
        <v>#REF!</v>
      </c>
      <c r="S33" t="e">
        <f t="shared" si="25"/>
        <v>#REF!</v>
      </c>
      <c r="T33" t="e">
        <f t="shared" si="26"/>
        <v>#REF!</v>
      </c>
      <c r="U33" t="e">
        <f t="shared" si="27"/>
        <v>#REF!</v>
      </c>
      <c r="V33" t="e">
        <f t="shared" si="28"/>
        <v>#REF!</v>
      </c>
      <c r="W33" t="e">
        <f t="shared" si="29"/>
        <v>#REF!</v>
      </c>
      <c r="X33">
        <f t="shared" si="30"/>
        <v>0</v>
      </c>
      <c r="Y33">
        <f t="shared" si="31"/>
        <v>0</v>
      </c>
      <c r="AA33">
        <v>74764386</v>
      </c>
      <c r="AB33">
        <f t="shared" si="32"/>
        <v>197910.97</v>
      </c>
      <c r="AC33">
        <f t="shared" si="33"/>
        <v>197910.97</v>
      </c>
      <c r="AD33">
        <f>ROUND((ET33),2)</f>
        <v>0</v>
      </c>
      <c r="AE33">
        <f>ROUND((EU33),2)</f>
        <v>0</v>
      </c>
      <c r="AF33">
        <f>ROUND((EV33),2)</f>
        <v>0</v>
      </c>
      <c r="AG33">
        <f t="shared" si="34"/>
        <v>0</v>
      </c>
      <c r="AH33">
        <f>(EW33)</f>
        <v>0</v>
      </c>
      <c r="AI33">
        <f>(EX33)</f>
        <v>0</v>
      </c>
      <c r="AJ33">
        <f t="shared" si="35"/>
        <v>0</v>
      </c>
      <c r="AK33">
        <v>197910.97</v>
      </c>
      <c r="AL33" s="68">
        <f>'1.Лок.смета.и.Акт'!F84</f>
        <v>197910.97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f>'1.Лок.смета.и.Акт'!J84</f>
        <v>6.13</v>
      </c>
      <c r="BD33" t="s">
        <v>6</v>
      </c>
      <c r="BE33" t="s">
        <v>6</v>
      </c>
      <c r="BF33" t="s">
        <v>6</v>
      </c>
      <c r="BG33" t="s">
        <v>6</v>
      </c>
      <c r="BH33">
        <v>3</v>
      </c>
      <c r="BI33">
        <v>3</v>
      </c>
      <c r="BJ33" t="s">
        <v>6</v>
      </c>
      <c r="BM33">
        <v>902</v>
      </c>
      <c r="BN33">
        <v>0</v>
      </c>
      <c r="BO33" t="s">
        <v>6</v>
      </c>
      <c r="BP33">
        <v>0</v>
      </c>
      <c r="BQ33">
        <v>92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6</v>
      </c>
      <c r="BZ33">
        <v>121</v>
      </c>
      <c r="CA33">
        <v>72</v>
      </c>
      <c r="CB33" t="s">
        <v>6</v>
      </c>
      <c r="CE33">
        <v>0</v>
      </c>
      <c r="CF33">
        <v>0</v>
      </c>
      <c r="CG33">
        <v>0</v>
      </c>
      <c r="CM33">
        <v>0</v>
      </c>
      <c r="CN33" t="s">
        <v>6</v>
      </c>
      <c r="CO33">
        <v>0</v>
      </c>
      <c r="CP33" t="e">
        <f t="shared" si="36"/>
        <v>#REF!</v>
      </c>
      <c r="CQ33">
        <f>AC33</f>
        <v>197910.97</v>
      </c>
      <c r="CR33">
        <f>AD33</f>
        <v>0</v>
      </c>
      <c r="CS33">
        <f t="shared" si="37"/>
        <v>0</v>
      </c>
      <c r="CT33">
        <f t="shared" si="38"/>
        <v>0</v>
      </c>
      <c r="CU33">
        <f t="shared" si="39"/>
        <v>0</v>
      </c>
      <c r="CV33">
        <f t="shared" si="40"/>
        <v>0</v>
      </c>
      <c r="CW33">
        <f t="shared" si="41"/>
        <v>0</v>
      </c>
      <c r="CX33">
        <f t="shared" si="42"/>
        <v>0</v>
      </c>
      <c r="CY33">
        <f>0</f>
        <v>0</v>
      </c>
      <c r="CZ33">
        <f>0</f>
        <v>0</v>
      </c>
      <c r="DC33" t="s">
        <v>6</v>
      </c>
      <c r="DD33" t="s">
        <v>6</v>
      </c>
      <c r="DE33" t="s">
        <v>6</v>
      </c>
      <c r="DF33" t="s">
        <v>6</v>
      </c>
      <c r="DG33" t="s">
        <v>6</v>
      </c>
      <c r="DH33" t="s">
        <v>6</v>
      </c>
      <c r="DI33" t="s">
        <v>6</v>
      </c>
      <c r="DJ33" t="s">
        <v>6</v>
      </c>
      <c r="DK33" t="s">
        <v>6</v>
      </c>
      <c r="DL33" t="s">
        <v>6</v>
      </c>
      <c r="DM33" t="s">
        <v>6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23</v>
      </c>
      <c r="DW33" t="str">
        <f>'1.Лок.смета.и.Акт'!D84</f>
        <v>ШТ</v>
      </c>
      <c r="DX33">
        <v>1</v>
      </c>
      <c r="DZ33" t="s">
        <v>6</v>
      </c>
      <c r="EA33" t="s">
        <v>6</v>
      </c>
      <c r="EB33" t="s">
        <v>6</v>
      </c>
      <c r="EC33" t="s">
        <v>6</v>
      </c>
      <c r="EE33">
        <v>59207033</v>
      </c>
      <c r="EF33">
        <v>92</v>
      </c>
      <c r="EG33" t="s">
        <v>37</v>
      </c>
      <c r="EH33">
        <v>0</v>
      </c>
      <c r="EI33" t="s">
        <v>6</v>
      </c>
      <c r="EJ33">
        <v>3</v>
      </c>
      <c r="EK33">
        <v>902</v>
      </c>
      <c r="EL33" t="s">
        <v>37</v>
      </c>
      <c r="EM33" t="s">
        <v>38</v>
      </c>
      <c r="EO33" t="s">
        <v>6</v>
      </c>
      <c r="EQ33">
        <v>0</v>
      </c>
      <c r="ER33">
        <v>197910.97</v>
      </c>
      <c r="ES33" s="68">
        <f>'1.Лок.смета.и.Акт'!F84</f>
        <v>197910.97</v>
      </c>
      <c r="ET33">
        <v>0</v>
      </c>
      <c r="EU33">
        <v>0</v>
      </c>
      <c r="EV33">
        <v>0</v>
      </c>
      <c r="EW33">
        <v>0</v>
      </c>
      <c r="EX33">
        <v>0</v>
      </c>
      <c r="EZ33">
        <v>5</v>
      </c>
      <c r="FC33">
        <v>0</v>
      </c>
      <c r="FD33">
        <v>18</v>
      </c>
      <c r="FF33">
        <v>189684</v>
      </c>
      <c r="FQ33">
        <v>0</v>
      </c>
      <c r="FR33" t="e">
        <f t="shared" si="43"/>
        <v>#REF!</v>
      </c>
      <c r="FS33">
        <v>0</v>
      </c>
      <c r="FX33">
        <v>121</v>
      </c>
      <c r="FY33">
        <v>72</v>
      </c>
      <c r="GA33" t="s">
        <v>39</v>
      </c>
      <c r="GD33">
        <v>1</v>
      </c>
      <c r="GF33">
        <v>1137878222</v>
      </c>
      <c r="GG33">
        <v>2</v>
      </c>
      <c r="GH33">
        <v>3</v>
      </c>
      <c r="GI33">
        <v>4</v>
      </c>
      <c r="GJ33">
        <v>0</v>
      </c>
      <c r="GK33">
        <v>0</v>
      </c>
      <c r="GL33">
        <f t="shared" si="44"/>
        <v>0</v>
      </c>
      <c r="GM33" t="e">
        <f t="shared" si="45"/>
        <v>#REF!</v>
      </c>
      <c r="GN33">
        <f t="shared" si="46"/>
        <v>0</v>
      </c>
      <c r="GO33">
        <f t="shared" si="47"/>
        <v>0</v>
      </c>
      <c r="GP33">
        <f t="shared" si="48"/>
        <v>0</v>
      </c>
      <c r="GR33">
        <v>1</v>
      </c>
      <c r="GS33">
        <v>1</v>
      </c>
      <c r="GT33">
        <v>0</v>
      </c>
      <c r="GU33" t="s">
        <v>6</v>
      </c>
      <c r="GV33">
        <f t="shared" si="49"/>
        <v>0</v>
      </c>
      <c r="GW33">
        <v>1</v>
      </c>
      <c r="GX33" t="e">
        <f t="shared" si="50"/>
        <v>#REF!</v>
      </c>
      <c r="HA33">
        <v>0</v>
      </c>
      <c r="HB33">
        <v>0</v>
      </c>
      <c r="HC33">
        <f t="shared" si="51"/>
        <v>0</v>
      </c>
      <c r="HE33" t="s">
        <v>40</v>
      </c>
      <c r="HF33" t="s">
        <v>41</v>
      </c>
      <c r="HH33" t="e">
        <f>ROUND(AC33*I33,0)</f>
        <v>#REF!</v>
      </c>
      <c r="HM33" t="s">
        <v>6</v>
      </c>
      <c r="HN33" t="s">
        <v>6</v>
      </c>
      <c r="HO33" t="s">
        <v>6</v>
      </c>
      <c r="HP33" t="s">
        <v>6</v>
      </c>
      <c r="HQ33" t="s">
        <v>6</v>
      </c>
      <c r="IF33">
        <v>-1</v>
      </c>
      <c r="IK33">
        <v>0</v>
      </c>
    </row>
    <row r="34" spans="1:245" x14ac:dyDescent="0.2">
      <c r="A34">
        <v>17</v>
      </c>
      <c r="B34">
        <v>1</v>
      </c>
      <c r="C34">
        <f>ROW(SmtRes!A36)</f>
        <v>36</v>
      </c>
      <c r="D34">
        <f>ROW(EtalonRes!A30)</f>
        <v>30</v>
      </c>
      <c r="E34" t="s">
        <v>49</v>
      </c>
      <c r="F34" t="s">
        <v>50</v>
      </c>
      <c r="G34" t="s">
        <v>51</v>
      </c>
      <c r="H34" t="s">
        <v>52</v>
      </c>
      <c r="I34">
        <f>'1.Лок.смета.и.Акт'!E89</f>
        <v>3.68</v>
      </c>
      <c r="J34">
        <v>0</v>
      </c>
      <c r="K34">
        <v>3.68</v>
      </c>
      <c r="O34">
        <f t="shared" si="21"/>
        <v>6598</v>
      </c>
      <c r="P34">
        <f t="shared" si="22"/>
        <v>80</v>
      </c>
      <c r="Q34">
        <f t="shared" si="23"/>
        <v>34</v>
      </c>
      <c r="R34">
        <f t="shared" si="24"/>
        <v>16</v>
      </c>
      <c r="S34">
        <f t="shared" si="25"/>
        <v>6484</v>
      </c>
      <c r="T34">
        <f t="shared" si="26"/>
        <v>0</v>
      </c>
      <c r="U34">
        <f t="shared" si="27"/>
        <v>22.218</v>
      </c>
      <c r="V34">
        <f t="shared" si="28"/>
        <v>3.8640000000000001E-2</v>
      </c>
      <c r="W34">
        <f t="shared" si="29"/>
        <v>0</v>
      </c>
      <c r="X34">
        <f t="shared" si="30"/>
        <v>7865</v>
      </c>
      <c r="Y34">
        <f t="shared" si="31"/>
        <v>4680</v>
      </c>
      <c r="AA34">
        <v>74764386</v>
      </c>
      <c r="AB34">
        <f t="shared" si="32"/>
        <v>55.86</v>
      </c>
      <c r="AC34">
        <f t="shared" si="33"/>
        <v>2.39</v>
      </c>
      <c r="AD34">
        <f>ROUND(((((ET34*ROUND(1.05,7)))-((EU34*ROUND(1.05,7))))+AE34),2)</f>
        <v>0.7</v>
      </c>
      <c r="AE34">
        <f>ROUND(((EU34*ROUND(1.05,7))),2)</f>
        <v>0.13</v>
      </c>
      <c r="AF34">
        <f>ROUND(((EV34*ROUND(1.05,7))),2)</f>
        <v>52.77</v>
      </c>
      <c r="AG34">
        <f t="shared" si="34"/>
        <v>0</v>
      </c>
      <c r="AH34">
        <f>((EW34*ROUND(1.05,7)))</f>
        <v>6.0375000000000005</v>
      </c>
      <c r="AI34">
        <f>((EX34*ROUND(1.05,7)))</f>
        <v>1.0500000000000001E-2</v>
      </c>
      <c r="AJ34">
        <f t="shared" si="35"/>
        <v>0</v>
      </c>
      <c r="AK34">
        <f>AL34+AM34+AO34</f>
        <v>53.309999999999995</v>
      </c>
      <c r="AL34" s="68">
        <f>'1.Лок.смета.и.Акт'!F93</f>
        <v>2.39</v>
      </c>
      <c r="AM34" s="68">
        <f>'1.Лок.смета.и.Акт'!F91</f>
        <v>0.66</v>
      </c>
      <c r="AN34" s="68">
        <f>'1.Лок.смета.и.Акт'!F92</f>
        <v>0.12</v>
      </c>
      <c r="AO34" s="68">
        <f>'1.Лок.смета.и.Акт'!F90</f>
        <v>50.26</v>
      </c>
      <c r="AP34">
        <v>0</v>
      </c>
      <c r="AQ34">
        <f>'1.Лок.смета.и.Акт'!E96</f>
        <v>5.75</v>
      </c>
      <c r="AR34">
        <v>0.01</v>
      </c>
      <c r="AS34">
        <v>0</v>
      </c>
      <c r="AT34">
        <v>121</v>
      </c>
      <c r="AU34">
        <v>72</v>
      </c>
      <c r="AV34">
        <v>1</v>
      </c>
      <c r="AW34">
        <v>1</v>
      </c>
      <c r="AZ34">
        <v>1</v>
      </c>
      <c r="BA34">
        <f>'1.Лок.смета.и.Акт'!J90</f>
        <v>33.39</v>
      </c>
      <c r="BB34">
        <f>'1.Лок.смета.и.Акт'!J91</f>
        <v>13.26</v>
      </c>
      <c r="BC34">
        <f>'1.Лок.смета.и.Акт'!J93</f>
        <v>9.11</v>
      </c>
      <c r="BD34" t="s">
        <v>6</v>
      </c>
      <c r="BE34" t="s">
        <v>6</v>
      </c>
      <c r="BF34" t="s">
        <v>6</v>
      </c>
      <c r="BG34" t="s">
        <v>6</v>
      </c>
      <c r="BH34">
        <v>0</v>
      </c>
      <c r="BI34">
        <v>1</v>
      </c>
      <c r="BJ34" t="s">
        <v>53</v>
      </c>
      <c r="BM34">
        <v>20001</v>
      </c>
      <c r="BN34">
        <v>0</v>
      </c>
      <c r="BO34" t="s">
        <v>6</v>
      </c>
      <c r="BP34">
        <v>0</v>
      </c>
      <c r="BQ34">
        <v>22</v>
      </c>
      <c r="BR34">
        <v>0</v>
      </c>
      <c r="BS34">
        <f>'1.Лок.смета.и.Акт'!J92</f>
        <v>33.39</v>
      </c>
      <c r="BT34">
        <v>1</v>
      </c>
      <c r="BU34">
        <v>1</v>
      </c>
      <c r="BV34">
        <v>1</v>
      </c>
      <c r="BW34">
        <v>1</v>
      </c>
      <c r="BX34">
        <v>1</v>
      </c>
      <c r="BY34" t="s">
        <v>6</v>
      </c>
      <c r="BZ34">
        <v>121</v>
      </c>
      <c r="CA34">
        <v>72</v>
      </c>
      <c r="CB34" t="s">
        <v>6</v>
      </c>
      <c r="CE34">
        <v>0</v>
      </c>
      <c r="CF34">
        <v>0</v>
      </c>
      <c r="CG34">
        <v>0</v>
      </c>
      <c r="CM34">
        <v>0</v>
      </c>
      <c r="CN34" t="s">
        <v>25</v>
      </c>
      <c r="CO34">
        <v>0</v>
      </c>
      <c r="CP34">
        <f t="shared" si="36"/>
        <v>6598</v>
      </c>
      <c r="CQ34">
        <f>AC34*BC34</f>
        <v>21.7729</v>
      </c>
      <c r="CR34">
        <f>AD34*BB34</f>
        <v>9.282</v>
      </c>
      <c r="CS34">
        <f t="shared" si="37"/>
        <v>4.3407</v>
      </c>
      <c r="CT34">
        <f t="shared" si="38"/>
        <v>1761.9903000000002</v>
      </c>
      <c r="CU34">
        <f t="shared" si="39"/>
        <v>0</v>
      </c>
      <c r="CV34">
        <f t="shared" si="40"/>
        <v>6.0375000000000005</v>
      </c>
      <c r="CW34">
        <f t="shared" si="41"/>
        <v>1.0500000000000001E-2</v>
      </c>
      <c r="CX34">
        <f t="shared" si="42"/>
        <v>0</v>
      </c>
      <c r="CY34">
        <f t="shared" ref="CY34:CY57" si="52">(((S34+R34)*AT34)/100)</f>
        <v>7865</v>
      </c>
      <c r="CZ34">
        <f t="shared" ref="CZ34:CZ57" si="53">(((S34+R34)*AU34)/100)</f>
        <v>4680</v>
      </c>
      <c r="DC34" t="s">
        <v>6</v>
      </c>
      <c r="DD34" t="s">
        <v>6</v>
      </c>
      <c r="DE34" t="s">
        <v>26</v>
      </c>
      <c r="DF34" t="s">
        <v>26</v>
      </c>
      <c r="DG34" t="s">
        <v>26</v>
      </c>
      <c r="DH34" t="s">
        <v>6</v>
      </c>
      <c r="DI34" t="s">
        <v>26</v>
      </c>
      <c r="DJ34" t="s">
        <v>26</v>
      </c>
      <c r="DK34" t="s">
        <v>6</v>
      </c>
      <c r="DL34" t="s">
        <v>6</v>
      </c>
      <c r="DM34" t="s">
        <v>6</v>
      </c>
      <c r="DN34">
        <v>0</v>
      </c>
      <c r="DO34">
        <v>0</v>
      </c>
      <c r="DP34">
        <v>1</v>
      </c>
      <c r="DQ34">
        <v>1</v>
      </c>
      <c r="DU34">
        <v>1005</v>
      </c>
      <c r="DV34" t="s">
        <v>52</v>
      </c>
      <c r="DW34" t="str">
        <f>'1.Лок.смета.и.Акт'!D89</f>
        <v>м2</v>
      </c>
      <c r="DX34">
        <v>1</v>
      </c>
      <c r="DZ34" t="s">
        <v>6</v>
      </c>
      <c r="EA34" t="s">
        <v>6</v>
      </c>
      <c r="EB34" t="s">
        <v>6</v>
      </c>
      <c r="EC34" t="s">
        <v>6</v>
      </c>
      <c r="EE34">
        <v>59207217</v>
      </c>
      <c r="EF34">
        <v>22</v>
      </c>
      <c r="EG34" t="s">
        <v>27</v>
      </c>
      <c r="EH34">
        <v>16</v>
      </c>
      <c r="EI34" t="s">
        <v>28</v>
      </c>
      <c r="EJ34">
        <v>1</v>
      </c>
      <c r="EK34">
        <v>20001</v>
      </c>
      <c r="EL34" t="s">
        <v>29</v>
      </c>
      <c r="EM34" t="s">
        <v>30</v>
      </c>
      <c r="EO34" t="s">
        <v>31</v>
      </c>
      <c r="EQ34">
        <v>0</v>
      </c>
      <c r="ER34">
        <f>ES34+ET34+EV34</f>
        <v>53.309999999999995</v>
      </c>
      <c r="ES34" s="68">
        <f>'1.Лок.смета.и.Акт'!F93</f>
        <v>2.39</v>
      </c>
      <c r="ET34" s="68">
        <f>'1.Лок.смета.и.Акт'!F91</f>
        <v>0.66</v>
      </c>
      <c r="EU34" s="68">
        <f>'1.Лок.смета.и.Акт'!F92</f>
        <v>0.12</v>
      </c>
      <c r="EV34" s="68">
        <f>'1.Лок.смета.и.Акт'!F90</f>
        <v>50.26</v>
      </c>
      <c r="EW34">
        <f>'1.Лок.смета.и.Акт'!E96</f>
        <v>5.75</v>
      </c>
      <c r="EX34">
        <v>0.01</v>
      </c>
      <c r="EY34">
        <v>0</v>
      </c>
      <c r="FQ34">
        <v>0</v>
      </c>
      <c r="FR34">
        <f t="shared" si="43"/>
        <v>0</v>
      </c>
      <c r="FS34">
        <v>0</v>
      </c>
      <c r="FX34">
        <v>121</v>
      </c>
      <c r="FY34">
        <v>72</v>
      </c>
      <c r="GA34" t="s">
        <v>6</v>
      </c>
      <c r="GD34">
        <v>1</v>
      </c>
      <c r="GF34">
        <v>-1520975047</v>
      </c>
      <c r="GG34">
        <v>2</v>
      </c>
      <c r="GH34">
        <v>1</v>
      </c>
      <c r="GI34">
        <v>4</v>
      </c>
      <c r="GJ34">
        <v>0</v>
      </c>
      <c r="GK34">
        <v>0</v>
      </c>
      <c r="GL34">
        <f t="shared" si="44"/>
        <v>0</v>
      </c>
      <c r="GM34">
        <f t="shared" si="45"/>
        <v>19143</v>
      </c>
      <c r="GN34">
        <f t="shared" si="46"/>
        <v>19143</v>
      </c>
      <c r="GO34">
        <f t="shared" si="47"/>
        <v>0</v>
      </c>
      <c r="GP34">
        <f t="shared" si="48"/>
        <v>0</v>
      </c>
      <c r="GR34">
        <v>0</v>
      </c>
      <c r="GS34">
        <v>3</v>
      </c>
      <c r="GT34">
        <v>0</v>
      </c>
      <c r="GU34" t="s">
        <v>6</v>
      </c>
      <c r="GV34">
        <f t="shared" si="49"/>
        <v>0</v>
      </c>
      <c r="GW34">
        <v>1</v>
      </c>
      <c r="GX34">
        <f t="shared" si="50"/>
        <v>0</v>
      </c>
      <c r="HA34">
        <v>0</v>
      </c>
      <c r="HB34">
        <v>0</v>
      </c>
      <c r="HC34">
        <f t="shared" si="51"/>
        <v>0</v>
      </c>
      <c r="HE34" t="s">
        <v>6</v>
      </c>
      <c r="HF34" t="s">
        <v>6</v>
      </c>
      <c r="HM34" t="s">
        <v>6</v>
      </c>
      <c r="HN34" t="s">
        <v>32</v>
      </c>
      <c r="HO34" t="s">
        <v>33</v>
      </c>
      <c r="HP34" t="s">
        <v>28</v>
      </c>
      <c r="HQ34" t="s">
        <v>28</v>
      </c>
      <c r="IF34">
        <v>-1</v>
      </c>
      <c r="IK34">
        <v>0</v>
      </c>
    </row>
    <row r="35" spans="1:245" x14ac:dyDescent="0.2">
      <c r="A35">
        <v>18</v>
      </c>
      <c r="B35">
        <v>1</v>
      </c>
      <c r="C35">
        <v>33</v>
      </c>
      <c r="E35" t="s">
        <v>54</v>
      </c>
      <c r="F35" t="str">
        <f>'1.Лок.смета.и.Акт'!B97</f>
        <v>Прайс</v>
      </c>
      <c r="G35" t="s">
        <v>55</v>
      </c>
      <c r="H35" t="s">
        <v>23</v>
      </c>
      <c r="I35" t="e">
        <f>I34*J35</f>
        <v>#REF!</v>
      </c>
      <c r="J35" s="181" t="e">
        <f>#REF!</f>
        <v>#REF!</v>
      </c>
      <c r="K35">
        <v>0.54347825999999999</v>
      </c>
      <c r="O35" t="e">
        <f t="shared" si="21"/>
        <v>#REF!</v>
      </c>
      <c r="P35" t="e">
        <f t="shared" si="22"/>
        <v>#REF!</v>
      </c>
      <c r="Q35" t="e">
        <f t="shared" si="23"/>
        <v>#REF!</v>
      </c>
      <c r="R35" t="e">
        <f t="shared" si="24"/>
        <v>#REF!</v>
      </c>
      <c r="S35" t="e">
        <f t="shared" si="25"/>
        <v>#REF!</v>
      </c>
      <c r="T35" t="e">
        <f t="shared" si="26"/>
        <v>#REF!</v>
      </c>
      <c r="U35" t="e">
        <f t="shared" si="27"/>
        <v>#REF!</v>
      </c>
      <c r="V35" t="e">
        <f t="shared" si="28"/>
        <v>#REF!</v>
      </c>
      <c r="W35" t="e">
        <f t="shared" si="29"/>
        <v>#REF!</v>
      </c>
      <c r="X35" t="e">
        <f t="shared" si="30"/>
        <v>#REF!</v>
      </c>
      <c r="Y35" t="e">
        <f t="shared" si="31"/>
        <v>#REF!</v>
      </c>
      <c r="AA35">
        <v>74764386</v>
      </c>
      <c r="AB35">
        <f t="shared" si="32"/>
        <v>10480.450000000001</v>
      </c>
      <c r="AC35">
        <f t="shared" si="33"/>
        <v>10480.450000000001</v>
      </c>
      <c r="AD35">
        <f>ROUND((((ET35)-(EU35))+AE35),2)</f>
        <v>0</v>
      </c>
      <c r="AE35">
        <f t="shared" ref="AE35:AF38" si="54">ROUND((EU35),2)</f>
        <v>0</v>
      </c>
      <c r="AF35">
        <f t="shared" si="54"/>
        <v>0</v>
      </c>
      <c r="AG35">
        <f t="shared" si="34"/>
        <v>0</v>
      </c>
      <c r="AH35">
        <f t="shared" ref="AH35:AI38" si="55">(EW35)</f>
        <v>0</v>
      </c>
      <c r="AI35">
        <f t="shared" si="55"/>
        <v>0</v>
      </c>
      <c r="AJ35">
        <f t="shared" si="35"/>
        <v>0</v>
      </c>
      <c r="AK35">
        <v>10480.450000000001</v>
      </c>
      <c r="AL35" s="68">
        <f>'1.Лок.смета.и.Акт'!F97</f>
        <v>10480.450000000001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121</v>
      </c>
      <c r="AU35">
        <v>65</v>
      </c>
      <c r="AV35">
        <v>1</v>
      </c>
      <c r="AW35">
        <v>1</v>
      </c>
      <c r="AZ35">
        <v>1</v>
      </c>
      <c r="BA35">
        <v>1</v>
      </c>
      <c r="BB35">
        <v>1</v>
      </c>
      <c r="BC35">
        <f>'1.Лок.смета.и.Акт'!J97</f>
        <v>9.11</v>
      </c>
      <c r="BD35" t="s">
        <v>6</v>
      </c>
      <c r="BE35" t="s">
        <v>6</v>
      </c>
      <c r="BF35" t="s">
        <v>6</v>
      </c>
      <c r="BG35" t="s">
        <v>6</v>
      </c>
      <c r="BH35">
        <v>3</v>
      </c>
      <c r="BI35">
        <v>1</v>
      </c>
      <c r="BJ35" t="s">
        <v>6</v>
      </c>
      <c r="BM35">
        <v>20001</v>
      </c>
      <c r="BN35">
        <v>0</v>
      </c>
      <c r="BO35" t="s">
        <v>6</v>
      </c>
      <c r="BP35">
        <v>0</v>
      </c>
      <c r="BQ35">
        <v>22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6</v>
      </c>
      <c r="BZ35">
        <v>121</v>
      </c>
      <c r="CA35">
        <v>65</v>
      </c>
      <c r="CB35" t="s">
        <v>6</v>
      </c>
      <c r="CE35">
        <v>0</v>
      </c>
      <c r="CF35">
        <v>0</v>
      </c>
      <c r="CG35">
        <v>0</v>
      </c>
      <c r="CM35">
        <v>0</v>
      </c>
      <c r="CN35" t="s">
        <v>6</v>
      </c>
      <c r="CO35">
        <v>0</v>
      </c>
      <c r="CP35" t="e">
        <f t="shared" si="36"/>
        <v>#REF!</v>
      </c>
      <c r="CQ35">
        <f t="shared" ref="CQ35:CR38" si="56">AC35</f>
        <v>10480.450000000001</v>
      </c>
      <c r="CR35">
        <f t="shared" si="56"/>
        <v>0</v>
      </c>
      <c r="CS35">
        <f t="shared" si="37"/>
        <v>0</v>
      </c>
      <c r="CT35">
        <f t="shared" si="38"/>
        <v>0</v>
      </c>
      <c r="CU35">
        <f t="shared" si="39"/>
        <v>0</v>
      </c>
      <c r="CV35">
        <f t="shared" si="40"/>
        <v>0</v>
      </c>
      <c r="CW35">
        <f t="shared" si="41"/>
        <v>0</v>
      </c>
      <c r="CX35">
        <f t="shared" si="42"/>
        <v>0</v>
      </c>
      <c r="CY35" t="e">
        <f t="shared" si="52"/>
        <v>#REF!</v>
      </c>
      <c r="CZ35" t="e">
        <f t="shared" si="53"/>
        <v>#REF!</v>
      </c>
      <c r="DC35" t="s">
        <v>6</v>
      </c>
      <c r="DD35" t="s">
        <v>6</v>
      </c>
      <c r="DE35" t="s">
        <v>6</v>
      </c>
      <c r="DF35" t="s">
        <v>6</v>
      </c>
      <c r="DG35" t="s">
        <v>6</v>
      </c>
      <c r="DH35" t="s">
        <v>6</v>
      </c>
      <c r="DI35" t="s">
        <v>6</v>
      </c>
      <c r="DJ35" t="s">
        <v>6</v>
      </c>
      <c r="DK35" t="s">
        <v>6</v>
      </c>
      <c r="DL35" t="s">
        <v>6</v>
      </c>
      <c r="DM35" t="s">
        <v>6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23</v>
      </c>
      <c r="DW35" t="str">
        <f>'1.Лок.смета.и.Акт'!D97</f>
        <v>ШТ</v>
      </c>
      <c r="DX35">
        <v>1</v>
      </c>
      <c r="DZ35" t="s">
        <v>6</v>
      </c>
      <c r="EA35" t="s">
        <v>6</v>
      </c>
      <c r="EB35" t="s">
        <v>6</v>
      </c>
      <c r="EC35" t="s">
        <v>6</v>
      </c>
      <c r="EE35">
        <v>59207217</v>
      </c>
      <c r="EF35">
        <v>22</v>
      </c>
      <c r="EG35" t="s">
        <v>27</v>
      </c>
      <c r="EH35">
        <v>16</v>
      </c>
      <c r="EI35" t="s">
        <v>28</v>
      </c>
      <c r="EJ35">
        <v>1</v>
      </c>
      <c r="EK35">
        <v>20001</v>
      </c>
      <c r="EL35" t="s">
        <v>29</v>
      </c>
      <c r="EM35" t="s">
        <v>30</v>
      </c>
      <c r="EO35" t="s">
        <v>6</v>
      </c>
      <c r="EQ35">
        <v>0</v>
      </c>
      <c r="ER35">
        <v>10480.450000000001</v>
      </c>
      <c r="ES35" s="68">
        <f>'1.Лок.смета.и.Акт'!F97</f>
        <v>10480.450000000001</v>
      </c>
      <c r="ET35">
        <v>0</v>
      </c>
      <c r="EU35">
        <v>0</v>
      </c>
      <c r="EV35">
        <v>0</v>
      </c>
      <c r="EW35">
        <v>0</v>
      </c>
      <c r="EX35">
        <v>0</v>
      </c>
      <c r="EZ35">
        <v>5</v>
      </c>
      <c r="FC35">
        <v>0</v>
      </c>
      <c r="FD35">
        <v>18</v>
      </c>
      <c r="FF35">
        <v>9966</v>
      </c>
      <c r="FQ35">
        <v>0</v>
      </c>
      <c r="FR35">
        <f t="shared" si="43"/>
        <v>0</v>
      </c>
      <c r="FS35">
        <v>0</v>
      </c>
      <c r="FX35">
        <v>121</v>
      </c>
      <c r="FY35">
        <v>65</v>
      </c>
      <c r="GA35" t="s">
        <v>56</v>
      </c>
      <c r="GD35">
        <v>1</v>
      </c>
      <c r="GF35">
        <v>-1076821646</v>
      </c>
      <c r="GG35">
        <v>2</v>
      </c>
      <c r="GH35">
        <v>3</v>
      </c>
      <c r="GI35">
        <v>4</v>
      </c>
      <c r="GJ35">
        <v>0</v>
      </c>
      <c r="GK35">
        <v>0</v>
      </c>
      <c r="GL35">
        <f t="shared" si="44"/>
        <v>0</v>
      </c>
      <c r="GM35" t="e">
        <f t="shared" si="45"/>
        <v>#REF!</v>
      </c>
      <c r="GN35" t="e">
        <f t="shared" si="46"/>
        <v>#REF!</v>
      </c>
      <c r="GO35">
        <f t="shared" si="47"/>
        <v>0</v>
      </c>
      <c r="GP35">
        <f t="shared" si="48"/>
        <v>0</v>
      </c>
      <c r="GR35">
        <v>1</v>
      </c>
      <c r="GS35">
        <v>1</v>
      </c>
      <c r="GT35">
        <v>0</v>
      </c>
      <c r="GU35" t="s">
        <v>6</v>
      </c>
      <c r="GV35">
        <f t="shared" si="49"/>
        <v>0</v>
      </c>
      <c r="GW35">
        <v>1</v>
      </c>
      <c r="GX35" t="e">
        <f t="shared" si="50"/>
        <v>#REF!</v>
      </c>
      <c r="HA35">
        <v>0</v>
      </c>
      <c r="HB35">
        <v>0</v>
      </c>
      <c r="HC35">
        <f t="shared" si="51"/>
        <v>0</v>
      </c>
      <c r="HE35" t="s">
        <v>40</v>
      </c>
      <c r="HF35" t="s">
        <v>42</v>
      </c>
      <c r="HG35" t="e">
        <f>ROUND(AC35*I35,0)</f>
        <v>#REF!</v>
      </c>
      <c r="HM35" t="s">
        <v>6</v>
      </c>
      <c r="HN35" t="s">
        <v>32</v>
      </c>
      <c r="HO35" t="s">
        <v>33</v>
      </c>
      <c r="HP35" t="s">
        <v>28</v>
      </c>
      <c r="HQ35" t="s">
        <v>28</v>
      </c>
      <c r="IF35">
        <v>-1</v>
      </c>
      <c r="IK35">
        <v>0</v>
      </c>
    </row>
    <row r="36" spans="1:245" x14ac:dyDescent="0.2">
      <c r="A36">
        <v>18</v>
      </c>
      <c r="B36">
        <v>1</v>
      </c>
      <c r="C36">
        <v>35</v>
      </c>
      <c r="E36" t="s">
        <v>57</v>
      </c>
      <c r="F36" t="str">
        <f>'1.Лок.смета.и.Акт'!B99</f>
        <v>Прайс</v>
      </c>
      <c r="G36" t="s">
        <v>58</v>
      </c>
      <c r="H36" t="s">
        <v>23</v>
      </c>
      <c r="I36" t="e">
        <f>I34*J36</f>
        <v>#REF!</v>
      </c>
      <c r="J36" s="181" t="e">
        <f>#REF!</f>
        <v>#REF!</v>
      </c>
      <c r="K36">
        <v>0.54347825999999999</v>
      </c>
      <c r="O36" t="e">
        <f t="shared" si="21"/>
        <v>#REF!</v>
      </c>
      <c r="P36" t="e">
        <f t="shared" si="22"/>
        <v>#REF!</v>
      </c>
      <c r="Q36" t="e">
        <f t="shared" si="23"/>
        <v>#REF!</v>
      </c>
      <c r="R36" t="e">
        <f t="shared" si="24"/>
        <v>#REF!</v>
      </c>
      <c r="S36" t="e">
        <f t="shared" si="25"/>
        <v>#REF!</v>
      </c>
      <c r="T36" t="e">
        <f t="shared" si="26"/>
        <v>#REF!</v>
      </c>
      <c r="U36" t="e">
        <f t="shared" si="27"/>
        <v>#REF!</v>
      </c>
      <c r="V36" t="e">
        <f t="shared" si="28"/>
        <v>#REF!</v>
      </c>
      <c r="W36" t="e">
        <f t="shared" si="29"/>
        <v>#REF!</v>
      </c>
      <c r="X36" t="e">
        <f t="shared" si="30"/>
        <v>#REF!</v>
      </c>
      <c r="Y36" t="e">
        <f t="shared" si="31"/>
        <v>#REF!</v>
      </c>
      <c r="AA36">
        <v>74764386</v>
      </c>
      <c r="AB36">
        <f t="shared" si="32"/>
        <v>12944.39</v>
      </c>
      <c r="AC36">
        <f t="shared" si="33"/>
        <v>12944.39</v>
      </c>
      <c r="AD36">
        <f>ROUND((((ET36)-(EU36))+AE36),2)</f>
        <v>0</v>
      </c>
      <c r="AE36">
        <f t="shared" si="54"/>
        <v>0</v>
      </c>
      <c r="AF36">
        <f t="shared" si="54"/>
        <v>0</v>
      </c>
      <c r="AG36">
        <f t="shared" si="34"/>
        <v>0</v>
      </c>
      <c r="AH36">
        <f t="shared" si="55"/>
        <v>0</v>
      </c>
      <c r="AI36">
        <f t="shared" si="55"/>
        <v>0</v>
      </c>
      <c r="AJ36">
        <f t="shared" si="35"/>
        <v>0</v>
      </c>
      <c r="AK36">
        <v>12944.39</v>
      </c>
      <c r="AL36" s="68">
        <f>'1.Лок.смета.и.Акт'!F99</f>
        <v>12944.39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121</v>
      </c>
      <c r="AU36">
        <v>65</v>
      </c>
      <c r="AV36">
        <v>1</v>
      </c>
      <c r="AW36">
        <v>1</v>
      </c>
      <c r="AZ36">
        <v>1</v>
      </c>
      <c r="BA36">
        <v>1</v>
      </c>
      <c r="BB36">
        <v>1</v>
      </c>
      <c r="BC36">
        <f>'1.Лок.смета.и.Акт'!J99</f>
        <v>9.11</v>
      </c>
      <c r="BD36" t="s">
        <v>6</v>
      </c>
      <c r="BE36" t="s">
        <v>6</v>
      </c>
      <c r="BF36" t="s">
        <v>6</v>
      </c>
      <c r="BG36" t="s">
        <v>6</v>
      </c>
      <c r="BH36">
        <v>3</v>
      </c>
      <c r="BI36">
        <v>1</v>
      </c>
      <c r="BJ36" t="s">
        <v>6</v>
      </c>
      <c r="BM36">
        <v>20001</v>
      </c>
      <c r="BN36">
        <v>0</v>
      </c>
      <c r="BO36" t="s">
        <v>6</v>
      </c>
      <c r="BP36">
        <v>0</v>
      </c>
      <c r="BQ36">
        <v>22</v>
      </c>
      <c r="BR36">
        <v>0</v>
      </c>
      <c r="BS36">
        <v>1</v>
      </c>
      <c r="BT36">
        <v>1</v>
      </c>
      <c r="BU36">
        <v>1</v>
      </c>
      <c r="BV36">
        <v>1</v>
      </c>
      <c r="BW36">
        <v>1</v>
      </c>
      <c r="BX36">
        <v>1</v>
      </c>
      <c r="BY36" t="s">
        <v>6</v>
      </c>
      <c r="BZ36">
        <v>121</v>
      </c>
      <c r="CA36">
        <v>65</v>
      </c>
      <c r="CB36" t="s">
        <v>6</v>
      </c>
      <c r="CE36">
        <v>0</v>
      </c>
      <c r="CF36">
        <v>0</v>
      </c>
      <c r="CG36">
        <v>0</v>
      </c>
      <c r="CM36">
        <v>0</v>
      </c>
      <c r="CN36" t="s">
        <v>6</v>
      </c>
      <c r="CO36">
        <v>0</v>
      </c>
      <c r="CP36" t="e">
        <f t="shared" si="36"/>
        <v>#REF!</v>
      </c>
      <c r="CQ36">
        <f t="shared" si="56"/>
        <v>12944.39</v>
      </c>
      <c r="CR36">
        <f t="shared" si="56"/>
        <v>0</v>
      </c>
      <c r="CS36">
        <f t="shared" si="37"/>
        <v>0</v>
      </c>
      <c r="CT36">
        <f t="shared" si="38"/>
        <v>0</v>
      </c>
      <c r="CU36">
        <f t="shared" si="39"/>
        <v>0</v>
      </c>
      <c r="CV36">
        <f t="shared" si="40"/>
        <v>0</v>
      </c>
      <c r="CW36">
        <f t="shared" si="41"/>
        <v>0</v>
      </c>
      <c r="CX36">
        <f t="shared" si="42"/>
        <v>0</v>
      </c>
      <c r="CY36" t="e">
        <f t="shared" si="52"/>
        <v>#REF!</v>
      </c>
      <c r="CZ36" t="e">
        <f t="shared" si="53"/>
        <v>#REF!</v>
      </c>
      <c r="DC36" t="s">
        <v>6</v>
      </c>
      <c r="DD36" t="s">
        <v>6</v>
      </c>
      <c r="DE36" t="s">
        <v>6</v>
      </c>
      <c r="DF36" t="s">
        <v>6</v>
      </c>
      <c r="DG36" t="s">
        <v>6</v>
      </c>
      <c r="DH36" t="s">
        <v>6</v>
      </c>
      <c r="DI36" t="s">
        <v>6</v>
      </c>
      <c r="DJ36" t="s">
        <v>6</v>
      </c>
      <c r="DK36" t="s">
        <v>6</v>
      </c>
      <c r="DL36" t="s">
        <v>6</v>
      </c>
      <c r="DM36" t="s">
        <v>6</v>
      </c>
      <c r="DN36">
        <v>0</v>
      </c>
      <c r="DO36">
        <v>0</v>
      </c>
      <c r="DP36">
        <v>1</v>
      </c>
      <c r="DQ36">
        <v>1</v>
      </c>
      <c r="DU36">
        <v>1013</v>
      </c>
      <c r="DV36" t="s">
        <v>23</v>
      </c>
      <c r="DW36" t="str">
        <f>'1.Лок.смета.и.Акт'!D99</f>
        <v>ШТ</v>
      </c>
      <c r="DX36">
        <v>1</v>
      </c>
      <c r="DZ36" t="s">
        <v>6</v>
      </c>
      <c r="EA36" t="s">
        <v>6</v>
      </c>
      <c r="EB36" t="s">
        <v>6</v>
      </c>
      <c r="EC36" t="s">
        <v>6</v>
      </c>
      <c r="EE36">
        <v>59207217</v>
      </c>
      <c r="EF36">
        <v>22</v>
      </c>
      <c r="EG36" t="s">
        <v>27</v>
      </c>
      <c r="EH36">
        <v>16</v>
      </c>
      <c r="EI36" t="s">
        <v>28</v>
      </c>
      <c r="EJ36">
        <v>1</v>
      </c>
      <c r="EK36">
        <v>20001</v>
      </c>
      <c r="EL36" t="s">
        <v>29</v>
      </c>
      <c r="EM36" t="s">
        <v>30</v>
      </c>
      <c r="EO36" t="s">
        <v>6</v>
      </c>
      <c r="EQ36">
        <v>0</v>
      </c>
      <c r="ER36">
        <v>12944.39</v>
      </c>
      <c r="ES36" s="68">
        <f>'1.Лок.смета.и.Акт'!F99</f>
        <v>12944.39</v>
      </c>
      <c r="ET36">
        <v>0</v>
      </c>
      <c r="EU36">
        <v>0</v>
      </c>
      <c r="EV36">
        <v>0</v>
      </c>
      <c r="EW36">
        <v>0</v>
      </c>
      <c r="EX36">
        <v>0</v>
      </c>
      <c r="EZ36">
        <v>5</v>
      </c>
      <c r="FC36">
        <v>0</v>
      </c>
      <c r="FD36">
        <v>18</v>
      </c>
      <c r="FF36">
        <v>12309</v>
      </c>
      <c r="FQ36">
        <v>0</v>
      </c>
      <c r="FR36">
        <f t="shared" si="43"/>
        <v>0</v>
      </c>
      <c r="FS36">
        <v>0</v>
      </c>
      <c r="FX36">
        <v>121</v>
      </c>
      <c r="FY36">
        <v>65</v>
      </c>
      <c r="GA36" t="s">
        <v>59</v>
      </c>
      <c r="GD36">
        <v>1</v>
      </c>
      <c r="GF36">
        <v>1479657531</v>
      </c>
      <c r="GG36">
        <v>2</v>
      </c>
      <c r="GH36">
        <v>3</v>
      </c>
      <c r="GI36">
        <v>4</v>
      </c>
      <c r="GJ36">
        <v>0</v>
      </c>
      <c r="GK36">
        <v>0</v>
      </c>
      <c r="GL36">
        <f t="shared" si="44"/>
        <v>0</v>
      </c>
      <c r="GM36" t="e">
        <f t="shared" si="45"/>
        <v>#REF!</v>
      </c>
      <c r="GN36" t="e">
        <f t="shared" si="46"/>
        <v>#REF!</v>
      </c>
      <c r="GO36">
        <f t="shared" si="47"/>
        <v>0</v>
      </c>
      <c r="GP36">
        <f t="shared" si="48"/>
        <v>0</v>
      </c>
      <c r="GR36">
        <v>1</v>
      </c>
      <c r="GS36">
        <v>1</v>
      </c>
      <c r="GT36">
        <v>0</v>
      </c>
      <c r="GU36" t="s">
        <v>6</v>
      </c>
      <c r="GV36">
        <f t="shared" si="49"/>
        <v>0</v>
      </c>
      <c r="GW36">
        <v>1</v>
      </c>
      <c r="GX36" t="e">
        <f t="shared" si="50"/>
        <v>#REF!</v>
      </c>
      <c r="HA36">
        <v>0</v>
      </c>
      <c r="HB36">
        <v>0</v>
      </c>
      <c r="HC36">
        <f t="shared" si="51"/>
        <v>0</v>
      </c>
      <c r="HE36" t="s">
        <v>40</v>
      </c>
      <c r="HF36" t="s">
        <v>42</v>
      </c>
      <c r="HG36" t="e">
        <f>ROUND(AC36*I36,0)</f>
        <v>#REF!</v>
      </c>
      <c r="HM36" t="s">
        <v>6</v>
      </c>
      <c r="HN36" t="s">
        <v>32</v>
      </c>
      <c r="HO36" t="s">
        <v>33</v>
      </c>
      <c r="HP36" t="s">
        <v>28</v>
      </c>
      <c r="HQ36" t="s">
        <v>28</v>
      </c>
      <c r="IF36">
        <v>-1</v>
      </c>
      <c r="IK36">
        <v>0</v>
      </c>
    </row>
    <row r="37" spans="1:245" x14ac:dyDescent="0.2">
      <c r="A37">
        <v>18</v>
      </c>
      <c r="B37">
        <v>1</v>
      </c>
      <c r="C37">
        <v>34</v>
      </c>
      <c r="E37" t="s">
        <v>60</v>
      </c>
      <c r="F37" t="str">
        <f>'1.Лок.смета.и.Акт'!B101</f>
        <v>Прайс</v>
      </c>
      <c r="G37" t="s">
        <v>61</v>
      </c>
      <c r="H37" t="s">
        <v>23</v>
      </c>
      <c r="I37" t="e">
        <f>I34*J37</f>
        <v>#REF!</v>
      </c>
      <c r="J37" s="181" t="e">
        <f>#REF!</f>
        <v>#REF!</v>
      </c>
      <c r="K37">
        <v>0.27173913</v>
      </c>
      <c r="O37" t="e">
        <f t="shared" si="21"/>
        <v>#REF!</v>
      </c>
      <c r="P37" t="e">
        <f t="shared" si="22"/>
        <v>#REF!</v>
      </c>
      <c r="Q37" t="e">
        <f t="shared" si="23"/>
        <v>#REF!</v>
      </c>
      <c r="R37" t="e">
        <f t="shared" si="24"/>
        <v>#REF!</v>
      </c>
      <c r="S37" t="e">
        <f t="shared" si="25"/>
        <v>#REF!</v>
      </c>
      <c r="T37" t="e">
        <f t="shared" si="26"/>
        <v>#REF!</v>
      </c>
      <c r="U37" t="e">
        <f t="shared" si="27"/>
        <v>#REF!</v>
      </c>
      <c r="V37" t="e">
        <f t="shared" si="28"/>
        <v>#REF!</v>
      </c>
      <c r="W37" t="e">
        <f t="shared" si="29"/>
        <v>#REF!</v>
      </c>
      <c r="X37" t="e">
        <f t="shared" si="30"/>
        <v>#REF!</v>
      </c>
      <c r="Y37" t="e">
        <f t="shared" si="31"/>
        <v>#REF!</v>
      </c>
      <c r="AA37">
        <v>74764386</v>
      </c>
      <c r="AB37">
        <f t="shared" si="32"/>
        <v>11995.83</v>
      </c>
      <c r="AC37">
        <f t="shared" si="33"/>
        <v>11995.83</v>
      </c>
      <c r="AD37">
        <f>ROUND((((ET37)-(EU37))+AE37),2)</f>
        <v>0</v>
      </c>
      <c r="AE37">
        <f t="shared" si="54"/>
        <v>0</v>
      </c>
      <c r="AF37">
        <f t="shared" si="54"/>
        <v>0</v>
      </c>
      <c r="AG37">
        <f t="shared" si="34"/>
        <v>0</v>
      </c>
      <c r="AH37">
        <f t="shared" si="55"/>
        <v>0</v>
      </c>
      <c r="AI37">
        <f t="shared" si="55"/>
        <v>0</v>
      </c>
      <c r="AJ37">
        <f t="shared" si="35"/>
        <v>0</v>
      </c>
      <c r="AK37">
        <v>11995.83</v>
      </c>
      <c r="AL37" s="68">
        <f>'1.Лок.смета.и.Акт'!F101</f>
        <v>11995.83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121</v>
      </c>
      <c r="AU37">
        <v>65</v>
      </c>
      <c r="AV37">
        <v>1</v>
      </c>
      <c r="AW37">
        <v>1</v>
      </c>
      <c r="AZ37">
        <v>1</v>
      </c>
      <c r="BA37">
        <v>1</v>
      </c>
      <c r="BB37">
        <v>1</v>
      </c>
      <c r="BC37">
        <f>'1.Лок.смета.и.Акт'!J101</f>
        <v>9.11</v>
      </c>
      <c r="BD37" t="s">
        <v>6</v>
      </c>
      <c r="BE37" t="s">
        <v>6</v>
      </c>
      <c r="BF37" t="s">
        <v>6</v>
      </c>
      <c r="BG37" t="s">
        <v>6</v>
      </c>
      <c r="BH37">
        <v>3</v>
      </c>
      <c r="BI37">
        <v>1</v>
      </c>
      <c r="BJ37" t="s">
        <v>6</v>
      </c>
      <c r="BM37">
        <v>20001</v>
      </c>
      <c r="BN37">
        <v>0</v>
      </c>
      <c r="BO37" t="s">
        <v>6</v>
      </c>
      <c r="BP37">
        <v>0</v>
      </c>
      <c r="BQ37">
        <v>22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6</v>
      </c>
      <c r="BZ37">
        <v>121</v>
      </c>
      <c r="CA37">
        <v>65</v>
      </c>
      <c r="CB37" t="s">
        <v>6</v>
      </c>
      <c r="CE37">
        <v>0</v>
      </c>
      <c r="CF37">
        <v>0</v>
      </c>
      <c r="CG37">
        <v>0</v>
      </c>
      <c r="CM37">
        <v>0</v>
      </c>
      <c r="CN37" t="s">
        <v>6</v>
      </c>
      <c r="CO37">
        <v>0</v>
      </c>
      <c r="CP37" t="e">
        <f t="shared" si="36"/>
        <v>#REF!</v>
      </c>
      <c r="CQ37">
        <f t="shared" si="56"/>
        <v>11995.83</v>
      </c>
      <c r="CR37">
        <f t="shared" si="56"/>
        <v>0</v>
      </c>
      <c r="CS37">
        <f t="shared" si="37"/>
        <v>0</v>
      </c>
      <c r="CT37">
        <f t="shared" si="38"/>
        <v>0</v>
      </c>
      <c r="CU37">
        <f t="shared" si="39"/>
        <v>0</v>
      </c>
      <c r="CV37">
        <f t="shared" si="40"/>
        <v>0</v>
      </c>
      <c r="CW37">
        <f t="shared" si="41"/>
        <v>0</v>
      </c>
      <c r="CX37">
        <f t="shared" si="42"/>
        <v>0</v>
      </c>
      <c r="CY37" t="e">
        <f t="shared" si="52"/>
        <v>#REF!</v>
      </c>
      <c r="CZ37" t="e">
        <f t="shared" si="53"/>
        <v>#REF!</v>
      </c>
      <c r="DC37" t="s">
        <v>6</v>
      </c>
      <c r="DD37" t="s">
        <v>6</v>
      </c>
      <c r="DE37" t="s">
        <v>6</v>
      </c>
      <c r="DF37" t="s">
        <v>6</v>
      </c>
      <c r="DG37" t="s">
        <v>6</v>
      </c>
      <c r="DH37" t="s">
        <v>6</v>
      </c>
      <c r="DI37" t="s">
        <v>6</v>
      </c>
      <c r="DJ37" t="s">
        <v>6</v>
      </c>
      <c r="DK37" t="s">
        <v>6</v>
      </c>
      <c r="DL37" t="s">
        <v>6</v>
      </c>
      <c r="DM37" t="s">
        <v>6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23</v>
      </c>
      <c r="DW37" t="str">
        <f>'1.Лок.смета.и.Акт'!D101</f>
        <v>ШТ</v>
      </c>
      <c r="DX37">
        <v>1</v>
      </c>
      <c r="DZ37" t="s">
        <v>6</v>
      </c>
      <c r="EA37" t="s">
        <v>6</v>
      </c>
      <c r="EB37" t="s">
        <v>6</v>
      </c>
      <c r="EC37" t="s">
        <v>6</v>
      </c>
      <c r="EE37">
        <v>59207217</v>
      </c>
      <c r="EF37">
        <v>22</v>
      </c>
      <c r="EG37" t="s">
        <v>27</v>
      </c>
      <c r="EH37">
        <v>16</v>
      </c>
      <c r="EI37" t="s">
        <v>28</v>
      </c>
      <c r="EJ37">
        <v>1</v>
      </c>
      <c r="EK37">
        <v>20001</v>
      </c>
      <c r="EL37" t="s">
        <v>29</v>
      </c>
      <c r="EM37" t="s">
        <v>30</v>
      </c>
      <c r="EO37" t="s">
        <v>6</v>
      </c>
      <c r="EQ37">
        <v>0</v>
      </c>
      <c r="ER37">
        <v>11995.83</v>
      </c>
      <c r="ES37" s="68">
        <f>'1.Лок.смета.и.Акт'!F101</f>
        <v>11995.83</v>
      </c>
      <c r="ET37">
        <v>0</v>
      </c>
      <c r="EU37">
        <v>0</v>
      </c>
      <c r="EV37">
        <v>0</v>
      </c>
      <c r="EW37">
        <v>0</v>
      </c>
      <c r="EX37">
        <v>0</v>
      </c>
      <c r="EZ37">
        <v>5</v>
      </c>
      <c r="FC37">
        <v>0</v>
      </c>
      <c r="FD37">
        <v>18</v>
      </c>
      <c r="FF37">
        <v>11407</v>
      </c>
      <c r="FQ37">
        <v>0</v>
      </c>
      <c r="FR37">
        <f t="shared" si="43"/>
        <v>0</v>
      </c>
      <c r="FS37">
        <v>0</v>
      </c>
      <c r="FX37">
        <v>121</v>
      </c>
      <c r="FY37">
        <v>65</v>
      </c>
      <c r="GA37" t="s">
        <v>62</v>
      </c>
      <c r="GD37">
        <v>1</v>
      </c>
      <c r="GF37">
        <v>916909757</v>
      </c>
      <c r="GG37">
        <v>2</v>
      </c>
      <c r="GH37">
        <v>3</v>
      </c>
      <c r="GI37">
        <v>4</v>
      </c>
      <c r="GJ37">
        <v>0</v>
      </c>
      <c r="GK37">
        <v>0</v>
      </c>
      <c r="GL37">
        <f t="shared" si="44"/>
        <v>0</v>
      </c>
      <c r="GM37" t="e">
        <f t="shared" si="45"/>
        <v>#REF!</v>
      </c>
      <c r="GN37" t="e">
        <f t="shared" si="46"/>
        <v>#REF!</v>
      </c>
      <c r="GO37">
        <f t="shared" si="47"/>
        <v>0</v>
      </c>
      <c r="GP37">
        <f t="shared" si="48"/>
        <v>0</v>
      </c>
      <c r="GR37">
        <v>1</v>
      </c>
      <c r="GS37">
        <v>1</v>
      </c>
      <c r="GT37">
        <v>0</v>
      </c>
      <c r="GU37" t="s">
        <v>6</v>
      </c>
      <c r="GV37">
        <f t="shared" si="49"/>
        <v>0</v>
      </c>
      <c r="GW37">
        <v>1</v>
      </c>
      <c r="GX37" t="e">
        <f t="shared" si="50"/>
        <v>#REF!</v>
      </c>
      <c r="HA37">
        <v>0</v>
      </c>
      <c r="HB37">
        <v>0</v>
      </c>
      <c r="HC37">
        <f t="shared" si="51"/>
        <v>0</v>
      </c>
      <c r="HE37" t="s">
        <v>40</v>
      </c>
      <c r="HF37" t="s">
        <v>42</v>
      </c>
      <c r="HG37" t="e">
        <f>ROUND(AC37*I37,0)</f>
        <v>#REF!</v>
      </c>
      <c r="HM37" t="s">
        <v>6</v>
      </c>
      <c r="HN37" t="s">
        <v>32</v>
      </c>
      <c r="HO37" t="s">
        <v>33</v>
      </c>
      <c r="HP37" t="s">
        <v>28</v>
      </c>
      <c r="HQ37" t="s">
        <v>28</v>
      </c>
      <c r="IF37">
        <v>-1</v>
      </c>
      <c r="IK37">
        <v>0</v>
      </c>
    </row>
    <row r="38" spans="1:245" x14ac:dyDescent="0.2">
      <c r="A38">
        <v>18</v>
      </c>
      <c r="B38">
        <v>1</v>
      </c>
      <c r="C38">
        <v>36</v>
      </c>
      <c r="E38" t="s">
        <v>63</v>
      </c>
      <c r="F38" t="str">
        <f>'1.Лок.смета.и.Акт'!B103</f>
        <v>Прайс</v>
      </c>
      <c r="G38" t="s">
        <v>64</v>
      </c>
      <c r="H38" t="s">
        <v>23</v>
      </c>
      <c r="I38" t="e">
        <f>I34*J38</f>
        <v>#REF!</v>
      </c>
      <c r="J38" s="181" t="e">
        <f>#REF!</f>
        <v>#REF!</v>
      </c>
      <c r="K38">
        <v>0.27173913</v>
      </c>
      <c r="O38" t="e">
        <f t="shared" si="21"/>
        <v>#REF!</v>
      </c>
      <c r="P38" t="e">
        <f t="shared" si="22"/>
        <v>#REF!</v>
      </c>
      <c r="Q38" t="e">
        <f t="shared" si="23"/>
        <v>#REF!</v>
      </c>
      <c r="R38" t="e">
        <f t="shared" si="24"/>
        <v>#REF!</v>
      </c>
      <c r="S38" t="e">
        <f t="shared" si="25"/>
        <v>#REF!</v>
      </c>
      <c r="T38" t="e">
        <f t="shared" si="26"/>
        <v>#REF!</v>
      </c>
      <c r="U38" t="e">
        <f t="shared" si="27"/>
        <v>#REF!</v>
      </c>
      <c r="V38" t="e">
        <f t="shared" si="28"/>
        <v>#REF!</v>
      </c>
      <c r="W38" t="e">
        <f t="shared" si="29"/>
        <v>#REF!</v>
      </c>
      <c r="X38" t="e">
        <f t="shared" si="30"/>
        <v>#REF!</v>
      </c>
      <c r="Y38" t="e">
        <f t="shared" si="31"/>
        <v>#REF!</v>
      </c>
      <c r="AA38">
        <v>74764386</v>
      </c>
      <c r="AB38">
        <f t="shared" si="32"/>
        <v>15639.69</v>
      </c>
      <c r="AC38">
        <f t="shared" si="33"/>
        <v>15639.69</v>
      </c>
      <c r="AD38">
        <f>ROUND((((ET38)-(EU38))+AE38),2)</f>
        <v>0</v>
      </c>
      <c r="AE38">
        <f t="shared" si="54"/>
        <v>0</v>
      </c>
      <c r="AF38">
        <f t="shared" si="54"/>
        <v>0</v>
      </c>
      <c r="AG38">
        <f t="shared" si="34"/>
        <v>0</v>
      </c>
      <c r="AH38">
        <f t="shared" si="55"/>
        <v>0</v>
      </c>
      <c r="AI38">
        <f t="shared" si="55"/>
        <v>0</v>
      </c>
      <c r="AJ38">
        <f t="shared" si="35"/>
        <v>0</v>
      </c>
      <c r="AK38">
        <v>15639.69</v>
      </c>
      <c r="AL38" s="68">
        <f>'1.Лок.смета.и.Акт'!F103</f>
        <v>15639.69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121</v>
      </c>
      <c r="AU38">
        <v>65</v>
      </c>
      <c r="AV38">
        <v>1</v>
      </c>
      <c r="AW38">
        <v>1</v>
      </c>
      <c r="AZ38">
        <v>1</v>
      </c>
      <c r="BA38">
        <v>1</v>
      </c>
      <c r="BB38">
        <v>1</v>
      </c>
      <c r="BC38">
        <f>'1.Лок.смета.и.Акт'!J103</f>
        <v>9.11</v>
      </c>
      <c r="BD38" t="s">
        <v>6</v>
      </c>
      <c r="BE38" t="s">
        <v>6</v>
      </c>
      <c r="BF38" t="s">
        <v>6</v>
      </c>
      <c r="BG38" t="s">
        <v>6</v>
      </c>
      <c r="BH38">
        <v>3</v>
      </c>
      <c r="BI38">
        <v>1</v>
      </c>
      <c r="BJ38" t="s">
        <v>6</v>
      </c>
      <c r="BM38">
        <v>20001</v>
      </c>
      <c r="BN38">
        <v>0</v>
      </c>
      <c r="BO38" t="s">
        <v>6</v>
      </c>
      <c r="BP38">
        <v>0</v>
      </c>
      <c r="BQ38">
        <v>22</v>
      </c>
      <c r="BR38">
        <v>0</v>
      </c>
      <c r="BS38">
        <v>1</v>
      </c>
      <c r="BT38">
        <v>1</v>
      </c>
      <c r="BU38">
        <v>1</v>
      </c>
      <c r="BV38">
        <v>1</v>
      </c>
      <c r="BW38">
        <v>1</v>
      </c>
      <c r="BX38">
        <v>1</v>
      </c>
      <c r="BY38" t="s">
        <v>6</v>
      </c>
      <c r="BZ38">
        <v>121</v>
      </c>
      <c r="CA38">
        <v>65</v>
      </c>
      <c r="CB38" t="s">
        <v>6</v>
      </c>
      <c r="CE38">
        <v>0</v>
      </c>
      <c r="CF38">
        <v>0</v>
      </c>
      <c r="CG38">
        <v>0</v>
      </c>
      <c r="CM38">
        <v>0</v>
      </c>
      <c r="CN38" t="s">
        <v>6</v>
      </c>
      <c r="CO38">
        <v>0</v>
      </c>
      <c r="CP38" t="e">
        <f t="shared" si="36"/>
        <v>#REF!</v>
      </c>
      <c r="CQ38">
        <f t="shared" si="56"/>
        <v>15639.69</v>
      </c>
      <c r="CR38">
        <f t="shared" si="56"/>
        <v>0</v>
      </c>
      <c r="CS38">
        <f t="shared" si="37"/>
        <v>0</v>
      </c>
      <c r="CT38">
        <f t="shared" si="38"/>
        <v>0</v>
      </c>
      <c r="CU38">
        <f t="shared" si="39"/>
        <v>0</v>
      </c>
      <c r="CV38">
        <f t="shared" si="40"/>
        <v>0</v>
      </c>
      <c r="CW38">
        <f t="shared" si="41"/>
        <v>0</v>
      </c>
      <c r="CX38">
        <f t="shared" si="42"/>
        <v>0</v>
      </c>
      <c r="CY38" t="e">
        <f t="shared" si="52"/>
        <v>#REF!</v>
      </c>
      <c r="CZ38" t="e">
        <f t="shared" si="53"/>
        <v>#REF!</v>
      </c>
      <c r="DC38" t="s">
        <v>6</v>
      </c>
      <c r="DD38" t="s">
        <v>6</v>
      </c>
      <c r="DE38" t="s">
        <v>6</v>
      </c>
      <c r="DF38" t="s">
        <v>6</v>
      </c>
      <c r="DG38" t="s">
        <v>6</v>
      </c>
      <c r="DH38" t="s">
        <v>6</v>
      </c>
      <c r="DI38" t="s">
        <v>6</v>
      </c>
      <c r="DJ38" t="s">
        <v>6</v>
      </c>
      <c r="DK38" t="s">
        <v>6</v>
      </c>
      <c r="DL38" t="s">
        <v>6</v>
      </c>
      <c r="DM38" t="s">
        <v>6</v>
      </c>
      <c r="DN38">
        <v>0</v>
      </c>
      <c r="DO38">
        <v>0</v>
      </c>
      <c r="DP38">
        <v>1</v>
      </c>
      <c r="DQ38">
        <v>1</v>
      </c>
      <c r="DU38">
        <v>1013</v>
      </c>
      <c r="DV38" t="s">
        <v>23</v>
      </c>
      <c r="DW38" t="str">
        <f>'1.Лок.смета.и.Акт'!D103</f>
        <v>ШТ</v>
      </c>
      <c r="DX38">
        <v>1</v>
      </c>
      <c r="DZ38" t="s">
        <v>6</v>
      </c>
      <c r="EA38" t="s">
        <v>6</v>
      </c>
      <c r="EB38" t="s">
        <v>6</v>
      </c>
      <c r="EC38" t="s">
        <v>6</v>
      </c>
      <c r="EE38">
        <v>59207217</v>
      </c>
      <c r="EF38">
        <v>22</v>
      </c>
      <c r="EG38" t="s">
        <v>27</v>
      </c>
      <c r="EH38">
        <v>16</v>
      </c>
      <c r="EI38" t="s">
        <v>28</v>
      </c>
      <c r="EJ38">
        <v>1</v>
      </c>
      <c r="EK38">
        <v>20001</v>
      </c>
      <c r="EL38" t="s">
        <v>29</v>
      </c>
      <c r="EM38" t="s">
        <v>30</v>
      </c>
      <c r="EO38" t="s">
        <v>6</v>
      </c>
      <c r="EQ38">
        <v>0</v>
      </c>
      <c r="ER38">
        <v>15639.69</v>
      </c>
      <c r="ES38" s="68">
        <f>'1.Лок.смета.и.Акт'!F103</f>
        <v>15639.69</v>
      </c>
      <c r="ET38">
        <v>0</v>
      </c>
      <c r="EU38">
        <v>0</v>
      </c>
      <c r="EV38">
        <v>0</v>
      </c>
      <c r="EW38">
        <v>0</v>
      </c>
      <c r="EX38">
        <v>0</v>
      </c>
      <c r="EZ38">
        <v>5</v>
      </c>
      <c r="FC38">
        <v>0</v>
      </c>
      <c r="FD38">
        <v>18</v>
      </c>
      <c r="FF38">
        <v>14872</v>
      </c>
      <c r="FQ38">
        <v>0</v>
      </c>
      <c r="FR38">
        <f t="shared" si="43"/>
        <v>0</v>
      </c>
      <c r="FS38">
        <v>0</v>
      </c>
      <c r="FX38">
        <v>121</v>
      </c>
      <c r="FY38">
        <v>65</v>
      </c>
      <c r="GA38" t="s">
        <v>65</v>
      </c>
      <c r="GD38">
        <v>1</v>
      </c>
      <c r="GF38">
        <v>-687323952</v>
      </c>
      <c r="GG38">
        <v>2</v>
      </c>
      <c r="GH38">
        <v>3</v>
      </c>
      <c r="GI38">
        <v>4</v>
      </c>
      <c r="GJ38">
        <v>0</v>
      </c>
      <c r="GK38">
        <v>0</v>
      </c>
      <c r="GL38">
        <f t="shared" si="44"/>
        <v>0</v>
      </c>
      <c r="GM38" t="e">
        <f t="shared" si="45"/>
        <v>#REF!</v>
      </c>
      <c r="GN38" t="e">
        <f t="shared" si="46"/>
        <v>#REF!</v>
      </c>
      <c r="GO38">
        <f t="shared" si="47"/>
        <v>0</v>
      </c>
      <c r="GP38">
        <f t="shared" si="48"/>
        <v>0</v>
      </c>
      <c r="GR38">
        <v>1</v>
      </c>
      <c r="GS38">
        <v>1</v>
      </c>
      <c r="GT38">
        <v>0</v>
      </c>
      <c r="GU38" t="s">
        <v>6</v>
      </c>
      <c r="GV38">
        <f t="shared" si="49"/>
        <v>0</v>
      </c>
      <c r="GW38">
        <v>1</v>
      </c>
      <c r="GX38" t="e">
        <f t="shared" si="50"/>
        <v>#REF!</v>
      </c>
      <c r="HA38">
        <v>0</v>
      </c>
      <c r="HB38">
        <v>0</v>
      </c>
      <c r="HC38">
        <f t="shared" si="51"/>
        <v>0</v>
      </c>
      <c r="HE38" t="s">
        <v>40</v>
      </c>
      <c r="HF38" t="s">
        <v>42</v>
      </c>
      <c r="HG38" t="e">
        <f>ROUND(AC38*I38,0)</f>
        <v>#REF!</v>
      </c>
      <c r="HM38" t="s">
        <v>6</v>
      </c>
      <c r="HN38" t="s">
        <v>32</v>
      </c>
      <c r="HO38" t="s">
        <v>33</v>
      </c>
      <c r="HP38" t="s">
        <v>28</v>
      </c>
      <c r="HQ38" t="s">
        <v>28</v>
      </c>
      <c r="IF38">
        <v>-1</v>
      </c>
      <c r="IK38">
        <v>0</v>
      </c>
    </row>
    <row r="39" spans="1:245" x14ac:dyDescent="0.2">
      <c r="A39">
        <v>17</v>
      </c>
      <c r="B39">
        <v>1</v>
      </c>
      <c r="C39">
        <f>ROW(SmtRes!A44)</f>
        <v>44</v>
      </c>
      <c r="D39">
        <f>ROW(EtalonRes!A38)</f>
        <v>38</v>
      </c>
      <c r="E39" t="s">
        <v>66</v>
      </c>
      <c r="F39" t="s">
        <v>67</v>
      </c>
      <c r="G39" t="s">
        <v>68</v>
      </c>
      <c r="H39" t="s">
        <v>23</v>
      </c>
      <c r="I39">
        <f>'1.Лок.смета.и.Акт'!E108</f>
        <v>55</v>
      </c>
      <c r="J39">
        <v>0</v>
      </c>
      <c r="K39">
        <v>55</v>
      </c>
      <c r="O39">
        <f t="shared" si="21"/>
        <v>80682</v>
      </c>
      <c r="P39">
        <f t="shared" si="22"/>
        <v>21575</v>
      </c>
      <c r="Q39">
        <f t="shared" si="23"/>
        <v>5134</v>
      </c>
      <c r="R39">
        <f t="shared" si="24"/>
        <v>1194</v>
      </c>
      <c r="S39">
        <f t="shared" si="25"/>
        <v>53973</v>
      </c>
      <c r="T39">
        <f t="shared" si="26"/>
        <v>0</v>
      </c>
      <c r="U39">
        <f t="shared" si="27"/>
        <v>180.18</v>
      </c>
      <c r="V39">
        <f t="shared" si="28"/>
        <v>2.8875000000000002</v>
      </c>
      <c r="W39">
        <f t="shared" si="29"/>
        <v>0</v>
      </c>
      <c r="X39">
        <f t="shared" si="30"/>
        <v>66752</v>
      </c>
      <c r="Y39">
        <f t="shared" si="31"/>
        <v>39720</v>
      </c>
      <c r="AA39">
        <v>74764386</v>
      </c>
      <c r="AB39">
        <f t="shared" si="32"/>
        <v>79.489999999999995</v>
      </c>
      <c r="AC39">
        <f t="shared" si="33"/>
        <v>43.06</v>
      </c>
      <c r="AD39">
        <f>ROUND(((((ET39*ROUND(1.05,7)))-((EU39*ROUND(1.05,7))))+AE39),2)</f>
        <v>7.04</v>
      </c>
      <c r="AE39">
        <f>ROUND(((EU39*ROUND(1.05,7))),2)</f>
        <v>0.65</v>
      </c>
      <c r="AF39">
        <f>ROUND(((EV39*ROUND(1.05,7))),2)</f>
        <v>29.39</v>
      </c>
      <c r="AG39">
        <f t="shared" si="34"/>
        <v>0</v>
      </c>
      <c r="AH39">
        <f>((EW39*ROUND(1.05,7)))</f>
        <v>3.2760000000000002</v>
      </c>
      <c r="AI39">
        <f>((EX39*ROUND(1.05,7)))</f>
        <v>5.2500000000000005E-2</v>
      </c>
      <c r="AJ39">
        <f t="shared" si="35"/>
        <v>0</v>
      </c>
      <c r="AK39">
        <f>AL39+AM39+AO39</f>
        <v>77.760000000000005</v>
      </c>
      <c r="AL39" s="68">
        <f>'1.Лок.смета.и.Акт'!F112</f>
        <v>43.06</v>
      </c>
      <c r="AM39" s="68">
        <f>'1.Лок.смета.и.Акт'!F110</f>
        <v>6.71</v>
      </c>
      <c r="AN39" s="68">
        <f>'1.Лок.смета.и.Акт'!F111</f>
        <v>0.62</v>
      </c>
      <c r="AO39" s="68">
        <f>'1.Лок.смета.и.Акт'!F109</f>
        <v>27.99</v>
      </c>
      <c r="AP39">
        <v>0</v>
      </c>
      <c r="AQ39">
        <f>'1.Лок.смета.и.Акт'!E115</f>
        <v>3.12</v>
      </c>
      <c r="AR39">
        <v>0.05</v>
      </c>
      <c r="AS39">
        <v>0</v>
      </c>
      <c r="AT39">
        <v>121</v>
      </c>
      <c r="AU39">
        <v>72</v>
      </c>
      <c r="AV39">
        <v>1</v>
      </c>
      <c r="AW39">
        <v>1</v>
      </c>
      <c r="AZ39">
        <v>1</v>
      </c>
      <c r="BA39">
        <f>'1.Лок.смета.и.Акт'!J109</f>
        <v>33.39</v>
      </c>
      <c r="BB39">
        <f>'1.Лок.смета.и.Акт'!J110</f>
        <v>13.26</v>
      </c>
      <c r="BC39">
        <f>'1.Лок.смета.и.Акт'!J112</f>
        <v>9.11</v>
      </c>
      <c r="BD39" t="s">
        <v>6</v>
      </c>
      <c r="BE39" t="s">
        <v>6</v>
      </c>
      <c r="BF39" t="s">
        <v>6</v>
      </c>
      <c r="BG39" t="s">
        <v>6</v>
      </c>
      <c r="BH39">
        <v>0</v>
      </c>
      <c r="BI39">
        <v>1</v>
      </c>
      <c r="BJ39" t="s">
        <v>69</v>
      </c>
      <c r="BM39">
        <v>20001</v>
      </c>
      <c r="BN39">
        <v>0</v>
      </c>
      <c r="BO39" t="s">
        <v>6</v>
      </c>
      <c r="BP39">
        <v>0</v>
      </c>
      <c r="BQ39">
        <v>22</v>
      </c>
      <c r="BR39">
        <v>0</v>
      </c>
      <c r="BS39">
        <f>'1.Лок.смета.и.Акт'!J111</f>
        <v>33.39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6</v>
      </c>
      <c r="BZ39">
        <v>121</v>
      </c>
      <c r="CA39">
        <v>72</v>
      </c>
      <c r="CB39" t="s">
        <v>6</v>
      </c>
      <c r="CE39">
        <v>0</v>
      </c>
      <c r="CF39">
        <v>0</v>
      </c>
      <c r="CG39">
        <v>0</v>
      </c>
      <c r="CM39">
        <v>0</v>
      </c>
      <c r="CN39" t="s">
        <v>25</v>
      </c>
      <c r="CO39">
        <v>0</v>
      </c>
      <c r="CP39">
        <f t="shared" si="36"/>
        <v>80682</v>
      </c>
      <c r="CQ39">
        <f>AC39*BC39</f>
        <v>392.27659999999997</v>
      </c>
      <c r="CR39">
        <f>AD39*BB39</f>
        <v>93.350399999999993</v>
      </c>
      <c r="CS39">
        <f t="shared" si="37"/>
        <v>21.703500000000002</v>
      </c>
      <c r="CT39">
        <f t="shared" si="38"/>
        <v>981.33210000000008</v>
      </c>
      <c r="CU39">
        <f t="shared" si="39"/>
        <v>0</v>
      </c>
      <c r="CV39">
        <f t="shared" si="40"/>
        <v>3.2760000000000002</v>
      </c>
      <c r="CW39">
        <f t="shared" si="41"/>
        <v>5.2500000000000005E-2</v>
      </c>
      <c r="CX39">
        <f t="shared" si="42"/>
        <v>0</v>
      </c>
      <c r="CY39">
        <f t="shared" si="52"/>
        <v>66752.070000000007</v>
      </c>
      <c r="CZ39">
        <f t="shared" si="53"/>
        <v>39720.239999999998</v>
      </c>
      <c r="DC39" t="s">
        <v>6</v>
      </c>
      <c r="DD39" t="s">
        <v>6</v>
      </c>
      <c r="DE39" t="s">
        <v>26</v>
      </c>
      <c r="DF39" t="s">
        <v>26</v>
      </c>
      <c r="DG39" t="s">
        <v>26</v>
      </c>
      <c r="DH39" t="s">
        <v>6</v>
      </c>
      <c r="DI39" t="s">
        <v>26</v>
      </c>
      <c r="DJ39" t="s">
        <v>26</v>
      </c>
      <c r="DK39" t="s">
        <v>6</v>
      </c>
      <c r="DL39" t="s">
        <v>6</v>
      </c>
      <c r="DM39" t="s">
        <v>6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23</v>
      </c>
      <c r="DW39" t="str">
        <f>'1.Лок.смета.и.Акт'!D108</f>
        <v>ШТ</v>
      </c>
      <c r="DX39">
        <v>1</v>
      </c>
      <c r="DZ39" t="s">
        <v>6</v>
      </c>
      <c r="EA39" t="s">
        <v>6</v>
      </c>
      <c r="EB39" t="s">
        <v>6</v>
      </c>
      <c r="EC39" t="s">
        <v>6</v>
      </c>
      <c r="EE39">
        <v>59207217</v>
      </c>
      <c r="EF39">
        <v>22</v>
      </c>
      <c r="EG39" t="s">
        <v>27</v>
      </c>
      <c r="EH39">
        <v>16</v>
      </c>
      <c r="EI39" t="s">
        <v>28</v>
      </c>
      <c r="EJ39">
        <v>1</v>
      </c>
      <c r="EK39">
        <v>20001</v>
      </c>
      <c r="EL39" t="s">
        <v>29</v>
      </c>
      <c r="EM39" t="s">
        <v>30</v>
      </c>
      <c r="EO39" t="s">
        <v>31</v>
      </c>
      <c r="EQ39">
        <v>0</v>
      </c>
      <c r="ER39">
        <f>ES39+ET39+EV39</f>
        <v>77.760000000000005</v>
      </c>
      <c r="ES39" s="68">
        <f>'1.Лок.смета.и.Акт'!F112</f>
        <v>43.06</v>
      </c>
      <c r="ET39" s="68">
        <f>'1.Лок.смета.и.Акт'!F110</f>
        <v>6.71</v>
      </c>
      <c r="EU39" s="68">
        <f>'1.Лок.смета.и.Акт'!F111</f>
        <v>0.62</v>
      </c>
      <c r="EV39" s="68">
        <f>'1.Лок.смета.и.Акт'!F109</f>
        <v>27.99</v>
      </c>
      <c r="EW39">
        <f>'1.Лок.смета.и.Акт'!E115</f>
        <v>3.12</v>
      </c>
      <c r="EX39">
        <v>0.05</v>
      </c>
      <c r="EY39">
        <v>0</v>
      </c>
      <c r="FQ39">
        <v>0</v>
      </c>
      <c r="FR39">
        <f t="shared" si="43"/>
        <v>0</v>
      </c>
      <c r="FS39">
        <v>0</v>
      </c>
      <c r="FX39">
        <v>121</v>
      </c>
      <c r="FY39">
        <v>72</v>
      </c>
      <c r="GA39" t="s">
        <v>6</v>
      </c>
      <c r="GD39">
        <v>1</v>
      </c>
      <c r="GF39">
        <v>-2137468792</v>
      </c>
      <c r="GG39">
        <v>2</v>
      </c>
      <c r="GH39">
        <v>1</v>
      </c>
      <c r="GI39">
        <v>4</v>
      </c>
      <c r="GJ39">
        <v>0</v>
      </c>
      <c r="GK39">
        <v>0</v>
      </c>
      <c r="GL39">
        <f t="shared" si="44"/>
        <v>0</v>
      </c>
      <c r="GM39">
        <f t="shared" si="45"/>
        <v>187154</v>
      </c>
      <c r="GN39">
        <f t="shared" si="46"/>
        <v>187154</v>
      </c>
      <c r="GO39">
        <f t="shared" si="47"/>
        <v>0</v>
      </c>
      <c r="GP39">
        <f t="shared" si="48"/>
        <v>0</v>
      </c>
      <c r="GR39">
        <v>0</v>
      </c>
      <c r="GS39">
        <v>3</v>
      </c>
      <c r="GT39">
        <v>0</v>
      </c>
      <c r="GU39" t="s">
        <v>6</v>
      </c>
      <c r="GV39">
        <f t="shared" si="49"/>
        <v>0</v>
      </c>
      <c r="GW39">
        <v>1</v>
      </c>
      <c r="GX39">
        <f t="shared" si="50"/>
        <v>0</v>
      </c>
      <c r="HA39">
        <v>0</v>
      </c>
      <c r="HB39">
        <v>0</v>
      </c>
      <c r="HC39">
        <f t="shared" si="51"/>
        <v>0</v>
      </c>
      <c r="HE39" t="s">
        <v>6</v>
      </c>
      <c r="HF39" t="s">
        <v>6</v>
      </c>
      <c r="HM39" t="s">
        <v>6</v>
      </c>
      <c r="HN39" t="s">
        <v>32</v>
      </c>
      <c r="HO39" t="s">
        <v>33</v>
      </c>
      <c r="HP39" t="s">
        <v>28</v>
      </c>
      <c r="HQ39" t="s">
        <v>28</v>
      </c>
      <c r="IF39">
        <v>-1</v>
      </c>
      <c r="IK39">
        <v>0</v>
      </c>
    </row>
    <row r="40" spans="1:245" x14ac:dyDescent="0.2">
      <c r="A40">
        <v>18</v>
      </c>
      <c r="B40">
        <v>1</v>
      </c>
      <c r="C40">
        <v>44</v>
      </c>
      <c r="E40" t="s">
        <v>70</v>
      </c>
      <c r="F40" t="str">
        <f>'1.Лок.смета.и.Акт'!B116</f>
        <v>Прайс</v>
      </c>
      <c r="G40" t="s">
        <v>71</v>
      </c>
      <c r="H40" t="s">
        <v>23</v>
      </c>
      <c r="I40" t="e">
        <f>I39*J40</f>
        <v>#REF!</v>
      </c>
      <c r="J40" s="181" t="e">
        <f>#REF!</f>
        <v>#REF!</v>
      </c>
      <c r="K40">
        <v>1</v>
      </c>
      <c r="O40" t="e">
        <f t="shared" si="21"/>
        <v>#REF!</v>
      </c>
      <c r="P40" t="e">
        <f t="shared" si="22"/>
        <v>#REF!</v>
      </c>
      <c r="Q40" t="e">
        <f t="shared" si="23"/>
        <v>#REF!</v>
      </c>
      <c r="R40" t="e">
        <f t="shared" si="24"/>
        <v>#REF!</v>
      </c>
      <c r="S40" t="e">
        <f t="shared" si="25"/>
        <v>#REF!</v>
      </c>
      <c r="T40" t="e">
        <f t="shared" si="26"/>
        <v>#REF!</v>
      </c>
      <c r="U40" t="e">
        <f t="shared" si="27"/>
        <v>#REF!</v>
      </c>
      <c r="V40" t="e">
        <f t="shared" si="28"/>
        <v>#REF!</v>
      </c>
      <c r="W40" t="e">
        <f t="shared" si="29"/>
        <v>#REF!</v>
      </c>
      <c r="X40" t="e">
        <f t="shared" si="30"/>
        <v>#REF!</v>
      </c>
      <c r="Y40" t="e">
        <f t="shared" si="31"/>
        <v>#REF!</v>
      </c>
      <c r="AA40">
        <v>74764386</v>
      </c>
      <c r="AB40">
        <f t="shared" si="32"/>
        <v>13453.37</v>
      </c>
      <c r="AC40">
        <f t="shared" si="33"/>
        <v>13453.37</v>
      </c>
      <c r="AD40">
        <f>ROUND((((ET40)-(EU40))+AE40),2)</f>
        <v>0</v>
      </c>
      <c r="AE40">
        <f>ROUND((EU40),2)</f>
        <v>0</v>
      </c>
      <c r="AF40">
        <f>ROUND((EV40),2)</f>
        <v>0</v>
      </c>
      <c r="AG40">
        <f t="shared" si="34"/>
        <v>0</v>
      </c>
      <c r="AH40">
        <f>(EW40)</f>
        <v>0</v>
      </c>
      <c r="AI40">
        <f>(EX40)</f>
        <v>0</v>
      </c>
      <c r="AJ40">
        <f t="shared" si="35"/>
        <v>0</v>
      </c>
      <c r="AK40">
        <v>13453.37</v>
      </c>
      <c r="AL40" s="68">
        <f>'1.Лок.смета.и.Акт'!F116</f>
        <v>13453.37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121</v>
      </c>
      <c r="AU40">
        <v>72</v>
      </c>
      <c r="AV40">
        <v>1</v>
      </c>
      <c r="AW40">
        <v>1</v>
      </c>
      <c r="AZ40">
        <v>1</v>
      </c>
      <c r="BA40">
        <v>1</v>
      </c>
      <c r="BB40">
        <v>1</v>
      </c>
      <c r="BC40">
        <f>'1.Лок.смета.и.Акт'!J116</f>
        <v>9.11</v>
      </c>
      <c r="BD40" t="s">
        <v>6</v>
      </c>
      <c r="BE40" t="s">
        <v>6</v>
      </c>
      <c r="BF40" t="s">
        <v>6</v>
      </c>
      <c r="BG40" t="s">
        <v>6</v>
      </c>
      <c r="BH40">
        <v>3</v>
      </c>
      <c r="BI40">
        <v>1</v>
      </c>
      <c r="BJ40" t="s">
        <v>6</v>
      </c>
      <c r="BM40">
        <v>20001</v>
      </c>
      <c r="BN40">
        <v>0</v>
      </c>
      <c r="BO40" t="s">
        <v>6</v>
      </c>
      <c r="BP40">
        <v>0</v>
      </c>
      <c r="BQ40">
        <v>22</v>
      </c>
      <c r="BR40">
        <v>0</v>
      </c>
      <c r="BS40">
        <v>1</v>
      </c>
      <c r="BT40">
        <v>1</v>
      </c>
      <c r="BU40">
        <v>1</v>
      </c>
      <c r="BV40">
        <v>1</v>
      </c>
      <c r="BW40">
        <v>1</v>
      </c>
      <c r="BX40">
        <v>1</v>
      </c>
      <c r="BY40" t="s">
        <v>6</v>
      </c>
      <c r="BZ40">
        <v>121</v>
      </c>
      <c r="CA40">
        <v>72</v>
      </c>
      <c r="CB40" t="s">
        <v>6</v>
      </c>
      <c r="CE40">
        <v>0</v>
      </c>
      <c r="CF40">
        <v>0</v>
      </c>
      <c r="CG40">
        <v>0</v>
      </c>
      <c r="CM40">
        <v>0</v>
      </c>
      <c r="CN40" t="s">
        <v>6</v>
      </c>
      <c r="CO40">
        <v>0</v>
      </c>
      <c r="CP40" t="e">
        <f t="shared" si="36"/>
        <v>#REF!</v>
      </c>
      <c r="CQ40">
        <f>AC40</f>
        <v>13453.37</v>
      </c>
      <c r="CR40">
        <f>AD40</f>
        <v>0</v>
      </c>
      <c r="CS40">
        <f t="shared" si="37"/>
        <v>0</v>
      </c>
      <c r="CT40">
        <f t="shared" si="38"/>
        <v>0</v>
      </c>
      <c r="CU40">
        <f t="shared" si="39"/>
        <v>0</v>
      </c>
      <c r="CV40">
        <f t="shared" si="40"/>
        <v>0</v>
      </c>
      <c r="CW40">
        <f t="shared" si="41"/>
        <v>0</v>
      </c>
      <c r="CX40">
        <f t="shared" si="42"/>
        <v>0</v>
      </c>
      <c r="CY40" t="e">
        <f t="shared" si="52"/>
        <v>#REF!</v>
      </c>
      <c r="CZ40" t="e">
        <f t="shared" si="53"/>
        <v>#REF!</v>
      </c>
      <c r="DC40" t="s">
        <v>6</v>
      </c>
      <c r="DD40" t="s">
        <v>6</v>
      </c>
      <c r="DE40" t="s">
        <v>6</v>
      </c>
      <c r="DF40" t="s">
        <v>6</v>
      </c>
      <c r="DG40" t="s">
        <v>6</v>
      </c>
      <c r="DH40" t="s">
        <v>6</v>
      </c>
      <c r="DI40" t="s">
        <v>6</v>
      </c>
      <c r="DJ40" t="s">
        <v>6</v>
      </c>
      <c r="DK40" t="s">
        <v>6</v>
      </c>
      <c r="DL40" t="s">
        <v>6</v>
      </c>
      <c r="DM40" t="s">
        <v>6</v>
      </c>
      <c r="DN40">
        <v>0</v>
      </c>
      <c r="DO40">
        <v>0</v>
      </c>
      <c r="DP40">
        <v>1</v>
      </c>
      <c r="DQ40">
        <v>1</v>
      </c>
      <c r="DU40">
        <v>1013</v>
      </c>
      <c r="DV40" t="s">
        <v>23</v>
      </c>
      <c r="DW40" t="str">
        <f>'1.Лок.смета.и.Акт'!D116</f>
        <v>ШТ</v>
      </c>
      <c r="DX40">
        <v>1</v>
      </c>
      <c r="DZ40" t="s">
        <v>6</v>
      </c>
      <c r="EA40" t="s">
        <v>6</v>
      </c>
      <c r="EB40" t="s">
        <v>6</v>
      </c>
      <c r="EC40" t="s">
        <v>6</v>
      </c>
      <c r="EE40">
        <v>59207217</v>
      </c>
      <c r="EF40">
        <v>22</v>
      </c>
      <c r="EG40" t="s">
        <v>27</v>
      </c>
      <c r="EH40">
        <v>16</v>
      </c>
      <c r="EI40" t="s">
        <v>28</v>
      </c>
      <c r="EJ40">
        <v>1</v>
      </c>
      <c r="EK40">
        <v>20001</v>
      </c>
      <c r="EL40" t="s">
        <v>29</v>
      </c>
      <c r="EM40" t="s">
        <v>30</v>
      </c>
      <c r="EO40" t="s">
        <v>6</v>
      </c>
      <c r="EQ40">
        <v>0</v>
      </c>
      <c r="ER40">
        <v>13453.37</v>
      </c>
      <c r="ES40" s="68">
        <f>'1.Лок.смета.и.Акт'!F116</f>
        <v>13453.37</v>
      </c>
      <c r="ET40">
        <v>0</v>
      </c>
      <c r="EU40">
        <v>0</v>
      </c>
      <c r="EV40">
        <v>0</v>
      </c>
      <c r="EW40">
        <v>0</v>
      </c>
      <c r="EX40">
        <v>0</v>
      </c>
      <c r="EZ40">
        <v>5</v>
      </c>
      <c r="FC40">
        <v>0</v>
      </c>
      <c r="FD40">
        <v>18</v>
      </c>
      <c r="FF40">
        <v>12793</v>
      </c>
      <c r="FQ40">
        <v>0</v>
      </c>
      <c r="FR40">
        <f t="shared" si="43"/>
        <v>0</v>
      </c>
      <c r="FS40">
        <v>0</v>
      </c>
      <c r="FX40">
        <v>121</v>
      </c>
      <c r="FY40">
        <v>72</v>
      </c>
      <c r="GA40" t="s">
        <v>72</v>
      </c>
      <c r="GD40">
        <v>1</v>
      </c>
      <c r="GF40">
        <v>-886120437</v>
      </c>
      <c r="GG40">
        <v>2</v>
      </c>
      <c r="GH40">
        <v>3</v>
      </c>
      <c r="GI40">
        <v>4</v>
      </c>
      <c r="GJ40">
        <v>0</v>
      </c>
      <c r="GK40">
        <v>0</v>
      </c>
      <c r="GL40">
        <f t="shared" si="44"/>
        <v>0</v>
      </c>
      <c r="GM40" t="e">
        <f t="shared" si="45"/>
        <v>#REF!</v>
      </c>
      <c r="GN40" t="e">
        <f t="shared" si="46"/>
        <v>#REF!</v>
      </c>
      <c r="GO40">
        <f t="shared" si="47"/>
        <v>0</v>
      </c>
      <c r="GP40">
        <f t="shared" si="48"/>
        <v>0</v>
      </c>
      <c r="GR40">
        <v>1</v>
      </c>
      <c r="GS40">
        <v>1</v>
      </c>
      <c r="GT40">
        <v>0</v>
      </c>
      <c r="GU40" t="s">
        <v>6</v>
      </c>
      <c r="GV40">
        <f t="shared" si="49"/>
        <v>0</v>
      </c>
      <c r="GW40">
        <v>1</v>
      </c>
      <c r="GX40" t="e">
        <f t="shared" si="50"/>
        <v>#REF!</v>
      </c>
      <c r="HA40">
        <v>0</v>
      </c>
      <c r="HB40">
        <v>0</v>
      </c>
      <c r="HC40">
        <f t="shared" si="51"/>
        <v>0</v>
      </c>
      <c r="HE40" t="s">
        <v>40</v>
      </c>
      <c r="HF40" t="s">
        <v>42</v>
      </c>
      <c r="HG40" t="e">
        <f>ROUND(AC40*I40,0)</f>
        <v>#REF!</v>
      </c>
      <c r="HM40" t="s">
        <v>6</v>
      </c>
      <c r="HN40" t="s">
        <v>32</v>
      </c>
      <c r="HO40" t="s">
        <v>33</v>
      </c>
      <c r="HP40" t="s">
        <v>28</v>
      </c>
      <c r="HQ40" t="s">
        <v>28</v>
      </c>
      <c r="IF40">
        <v>-1</v>
      </c>
      <c r="IK40">
        <v>0</v>
      </c>
    </row>
    <row r="41" spans="1:245" x14ac:dyDescent="0.2">
      <c r="A41">
        <v>17</v>
      </c>
      <c r="B41">
        <v>1</v>
      </c>
      <c r="C41">
        <f>ROW(SmtRes!A53)</f>
        <v>53</v>
      </c>
      <c r="D41">
        <f>ROW(EtalonRes!A46)</f>
        <v>46</v>
      </c>
      <c r="E41" t="s">
        <v>73</v>
      </c>
      <c r="F41" t="s">
        <v>74</v>
      </c>
      <c r="G41" t="s">
        <v>75</v>
      </c>
      <c r="H41" t="s">
        <v>23</v>
      </c>
      <c r="I41">
        <f>'1.Лок.смета.и.Акт'!E121</f>
        <v>3</v>
      </c>
      <c r="J41">
        <v>0</v>
      </c>
      <c r="K41">
        <v>3</v>
      </c>
      <c r="O41">
        <f t="shared" si="21"/>
        <v>4467</v>
      </c>
      <c r="P41">
        <f t="shared" si="22"/>
        <v>867</v>
      </c>
      <c r="Q41">
        <f t="shared" si="23"/>
        <v>204</v>
      </c>
      <c r="R41">
        <f t="shared" si="24"/>
        <v>39</v>
      </c>
      <c r="S41">
        <f t="shared" si="25"/>
        <v>3396</v>
      </c>
      <c r="T41">
        <f t="shared" si="26"/>
        <v>0</v>
      </c>
      <c r="U41">
        <f t="shared" si="27"/>
        <v>11.34</v>
      </c>
      <c r="V41">
        <f t="shared" si="28"/>
        <v>9.4500000000000001E-2</v>
      </c>
      <c r="W41">
        <f t="shared" si="29"/>
        <v>0</v>
      </c>
      <c r="X41">
        <f t="shared" si="30"/>
        <v>4156</v>
      </c>
      <c r="Y41">
        <f t="shared" si="31"/>
        <v>2473</v>
      </c>
      <c r="AA41">
        <v>74764386</v>
      </c>
      <c r="AB41">
        <f t="shared" si="32"/>
        <v>70.78</v>
      </c>
      <c r="AC41">
        <f t="shared" si="33"/>
        <v>31.74</v>
      </c>
      <c r="AD41">
        <f>ROUND(((((ET41*ROUND(1.05,7)))-((EU41*ROUND(1.05,7))))+AE41),2)</f>
        <v>5.14</v>
      </c>
      <c r="AE41">
        <f>ROUND(((EU41*ROUND(1.05,7))),2)</f>
        <v>0.39</v>
      </c>
      <c r="AF41">
        <f>ROUND(((EV41*ROUND(1.05,7))),2)</f>
        <v>33.9</v>
      </c>
      <c r="AG41">
        <f t="shared" si="34"/>
        <v>0</v>
      </c>
      <c r="AH41">
        <f>((EW41*ROUND(1.05,7)))</f>
        <v>3.7800000000000002</v>
      </c>
      <c r="AI41">
        <f>((EX41*ROUND(1.05,7)))</f>
        <v>3.15E-2</v>
      </c>
      <c r="AJ41">
        <f t="shared" si="35"/>
        <v>0</v>
      </c>
      <c r="AK41">
        <f>AL41+AM41+AO41</f>
        <v>68.919999999999987</v>
      </c>
      <c r="AL41" s="68">
        <f>'1.Лок.смета.и.Акт'!F125</f>
        <v>31.74</v>
      </c>
      <c r="AM41" s="68">
        <f>'1.Лок.смета.и.Акт'!F123</f>
        <v>4.8899999999999997</v>
      </c>
      <c r="AN41" s="68">
        <f>'1.Лок.смета.и.Акт'!F124</f>
        <v>0.37</v>
      </c>
      <c r="AO41" s="68">
        <f>'1.Лок.смета.и.Акт'!F122</f>
        <v>32.29</v>
      </c>
      <c r="AP41">
        <v>0</v>
      </c>
      <c r="AQ41">
        <f>'1.Лок.смета.и.Акт'!E128</f>
        <v>3.6</v>
      </c>
      <c r="AR41">
        <v>0.03</v>
      </c>
      <c r="AS41">
        <v>0</v>
      </c>
      <c r="AT41">
        <v>121</v>
      </c>
      <c r="AU41">
        <v>72</v>
      </c>
      <c r="AV41">
        <v>1</v>
      </c>
      <c r="AW41">
        <v>1</v>
      </c>
      <c r="AZ41">
        <v>1</v>
      </c>
      <c r="BA41">
        <f>'1.Лок.смета.и.Акт'!J122</f>
        <v>33.39</v>
      </c>
      <c r="BB41">
        <f>'1.Лок.смета.и.Акт'!J123</f>
        <v>13.26</v>
      </c>
      <c r="BC41">
        <f>'1.Лок.смета.и.Акт'!J125</f>
        <v>9.11</v>
      </c>
      <c r="BD41" t="s">
        <v>6</v>
      </c>
      <c r="BE41" t="s">
        <v>6</v>
      </c>
      <c r="BF41" t="s">
        <v>6</v>
      </c>
      <c r="BG41" t="s">
        <v>6</v>
      </c>
      <c r="BH41">
        <v>0</v>
      </c>
      <c r="BI41">
        <v>1</v>
      </c>
      <c r="BJ41" t="s">
        <v>76</v>
      </c>
      <c r="BM41">
        <v>20001</v>
      </c>
      <c r="BN41">
        <v>0</v>
      </c>
      <c r="BO41" t="s">
        <v>6</v>
      </c>
      <c r="BP41">
        <v>0</v>
      </c>
      <c r="BQ41">
        <v>22</v>
      </c>
      <c r="BR41">
        <v>0</v>
      </c>
      <c r="BS41">
        <f>'1.Лок.смета.и.Акт'!J124</f>
        <v>33.39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6</v>
      </c>
      <c r="BZ41">
        <v>121</v>
      </c>
      <c r="CA41">
        <v>72</v>
      </c>
      <c r="CB41" t="s">
        <v>6</v>
      </c>
      <c r="CE41">
        <v>0</v>
      </c>
      <c r="CF41">
        <v>0</v>
      </c>
      <c r="CG41">
        <v>0</v>
      </c>
      <c r="CM41">
        <v>0</v>
      </c>
      <c r="CN41" t="s">
        <v>77</v>
      </c>
      <c r="CO41">
        <v>0</v>
      </c>
      <c r="CP41">
        <f t="shared" si="36"/>
        <v>4467</v>
      </c>
      <c r="CQ41">
        <f>AC41*BC41</f>
        <v>289.15139999999997</v>
      </c>
      <c r="CR41">
        <f>AD41*BB41</f>
        <v>68.156399999999991</v>
      </c>
      <c r="CS41">
        <f t="shared" si="37"/>
        <v>13.0221</v>
      </c>
      <c r="CT41">
        <f t="shared" si="38"/>
        <v>1131.921</v>
      </c>
      <c r="CU41">
        <f t="shared" si="39"/>
        <v>0</v>
      </c>
      <c r="CV41">
        <f t="shared" si="40"/>
        <v>3.7800000000000002</v>
      </c>
      <c r="CW41">
        <f t="shared" si="41"/>
        <v>3.15E-2</v>
      </c>
      <c r="CX41">
        <f t="shared" si="42"/>
        <v>0</v>
      </c>
      <c r="CY41">
        <f t="shared" si="52"/>
        <v>4156.3500000000004</v>
      </c>
      <c r="CZ41">
        <f t="shared" si="53"/>
        <v>2473.1999999999998</v>
      </c>
      <c r="DB41">
        <v>1</v>
      </c>
      <c r="DC41" t="s">
        <v>6</v>
      </c>
      <c r="DD41" t="s">
        <v>6</v>
      </c>
      <c r="DE41" t="s">
        <v>78</v>
      </c>
      <c r="DF41" t="s">
        <v>78</v>
      </c>
      <c r="DG41" t="s">
        <v>78</v>
      </c>
      <c r="DH41" t="s">
        <v>6</v>
      </c>
      <c r="DI41" t="s">
        <v>78</v>
      </c>
      <c r="DJ41" t="s">
        <v>78</v>
      </c>
      <c r="DK41" t="s">
        <v>6</v>
      </c>
      <c r="DL41" t="s">
        <v>6</v>
      </c>
      <c r="DM41" t="s">
        <v>6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23</v>
      </c>
      <c r="DW41" t="str">
        <f>'1.Лок.смета.и.Акт'!D121</f>
        <v>ШТ</v>
      </c>
      <c r="DX41">
        <v>1</v>
      </c>
      <c r="DZ41" t="s">
        <v>6</v>
      </c>
      <c r="EA41" t="s">
        <v>6</v>
      </c>
      <c r="EB41" t="s">
        <v>6</v>
      </c>
      <c r="EC41" t="s">
        <v>6</v>
      </c>
      <c r="EE41">
        <v>59207217</v>
      </c>
      <c r="EF41">
        <v>22</v>
      </c>
      <c r="EG41" t="s">
        <v>27</v>
      </c>
      <c r="EH41">
        <v>16</v>
      </c>
      <c r="EI41" t="s">
        <v>28</v>
      </c>
      <c r="EJ41">
        <v>1</v>
      </c>
      <c r="EK41">
        <v>20001</v>
      </c>
      <c r="EL41" t="s">
        <v>29</v>
      </c>
      <c r="EM41" t="s">
        <v>30</v>
      </c>
      <c r="EO41" t="s">
        <v>31</v>
      </c>
      <c r="EQ41">
        <v>0</v>
      </c>
      <c r="ER41">
        <f>ES41+ET41+EV41</f>
        <v>68.919999999999987</v>
      </c>
      <c r="ES41" s="68">
        <f>'1.Лок.смета.и.Акт'!F125</f>
        <v>31.74</v>
      </c>
      <c r="ET41" s="68">
        <f>'1.Лок.смета.и.Акт'!F123</f>
        <v>4.8899999999999997</v>
      </c>
      <c r="EU41" s="68">
        <f>'1.Лок.смета.и.Акт'!F124</f>
        <v>0.37</v>
      </c>
      <c r="EV41" s="68">
        <f>'1.Лок.смета.и.Акт'!F122</f>
        <v>32.29</v>
      </c>
      <c r="EW41">
        <f>'1.Лок.смета.и.Акт'!E128</f>
        <v>3.6</v>
      </c>
      <c r="EX41">
        <v>0.03</v>
      </c>
      <c r="EY41">
        <v>0</v>
      </c>
      <c r="FQ41">
        <v>0</v>
      </c>
      <c r="FR41">
        <f t="shared" si="43"/>
        <v>0</v>
      </c>
      <c r="FS41">
        <v>0</v>
      </c>
      <c r="FX41">
        <v>121</v>
      </c>
      <c r="FY41">
        <v>72</v>
      </c>
      <c r="GA41" t="s">
        <v>6</v>
      </c>
      <c r="GD41">
        <v>1</v>
      </c>
      <c r="GF41">
        <v>635585888</v>
      </c>
      <c r="GG41">
        <v>2</v>
      </c>
      <c r="GH41">
        <v>1</v>
      </c>
      <c r="GI41">
        <v>4</v>
      </c>
      <c r="GJ41">
        <v>0</v>
      </c>
      <c r="GK41">
        <v>0</v>
      </c>
      <c r="GL41">
        <f t="shared" si="44"/>
        <v>0</v>
      </c>
      <c r="GM41">
        <f t="shared" si="45"/>
        <v>11096</v>
      </c>
      <c r="GN41">
        <f t="shared" si="46"/>
        <v>11096</v>
      </c>
      <c r="GO41">
        <f t="shared" si="47"/>
        <v>0</v>
      </c>
      <c r="GP41">
        <f t="shared" si="48"/>
        <v>0</v>
      </c>
      <c r="GR41">
        <v>0</v>
      </c>
      <c r="GS41">
        <v>3</v>
      </c>
      <c r="GT41">
        <v>0</v>
      </c>
      <c r="GU41" t="s">
        <v>6</v>
      </c>
      <c r="GV41">
        <f t="shared" si="49"/>
        <v>0</v>
      </c>
      <c r="GW41">
        <v>1</v>
      </c>
      <c r="GX41">
        <f t="shared" si="50"/>
        <v>0</v>
      </c>
      <c r="HA41">
        <v>0</v>
      </c>
      <c r="HB41">
        <v>0</v>
      </c>
      <c r="HC41">
        <f t="shared" si="51"/>
        <v>0</v>
      </c>
      <c r="HE41" t="s">
        <v>6</v>
      </c>
      <c r="HF41" t="s">
        <v>6</v>
      </c>
      <c r="HM41" t="s">
        <v>6</v>
      </c>
      <c r="HN41" t="s">
        <v>32</v>
      </c>
      <c r="HO41" t="s">
        <v>33</v>
      </c>
      <c r="HP41" t="s">
        <v>28</v>
      </c>
      <c r="HQ41" t="s">
        <v>28</v>
      </c>
      <c r="IF41">
        <v>-1</v>
      </c>
      <c r="IK41">
        <v>0</v>
      </c>
    </row>
    <row r="42" spans="1:245" x14ac:dyDescent="0.2">
      <c r="A42">
        <v>18</v>
      </c>
      <c r="B42">
        <v>1</v>
      </c>
      <c r="C42">
        <v>52</v>
      </c>
      <c r="E42" t="s">
        <v>79</v>
      </c>
      <c r="F42" t="str">
        <f>'1.Лок.смета.и.Акт'!B129</f>
        <v>Прайс</v>
      </c>
      <c r="G42" t="s">
        <v>80</v>
      </c>
      <c r="H42" t="s">
        <v>23</v>
      </c>
      <c r="I42" t="e">
        <f>I41*J42</f>
        <v>#REF!</v>
      </c>
      <c r="J42" s="181" t="e">
        <f>#REF!</f>
        <v>#REF!</v>
      </c>
      <c r="K42">
        <v>0.66666667000000002</v>
      </c>
      <c r="O42" t="e">
        <f t="shared" si="21"/>
        <v>#REF!</v>
      </c>
      <c r="P42" t="e">
        <f t="shared" si="22"/>
        <v>#REF!</v>
      </c>
      <c r="Q42" t="e">
        <f t="shared" si="23"/>
        <v>#REF!</v>
      </c>
      <c r="R42" t="e">
        <f t="shared" si="24"/>
        <v>#REF!</v>
      </c>
      <c r="S42" t="e">
        <f t="shared" si="25"/>
        <v>#REF!</v>
      </c>
      <c r="T42" t="e">
        <f t="shared" si="26"/>
        <v>#REF!</v>
      </c>
      <c r="U42" t="e">
        <f t="shared" si="27"/>
        <v>#REF!</v>
      </c>
      <c r="V42" t="e">
        <f t="shared" si="28"/>
        <v>#REF!</v>
      </c>
      <c r="W42" t="e">
        <f t="shared" si="29"/>
        <v>#REF!</v>
      </c>
      <c r="X42" t="e">
        <f t="shared" si="30"/>
        <v>#REF!</v>
      </c>
      <c r="Y42" t="e">
        <f t="shared" si="31"/>
        <v>#REF!</v>
      </c>
      <c r="AA42">
        <v>74764386</v>
      </c>
      <c r="AB42">
        <f t="shared" si="32"/>
        <v>24026.37</v>
      </c>
      <c r="AC42">
        <f t="shared" si="33"/>
        <v>24026.37</v>
      </c>
      <c r="AD42">
        <f>ROUND((((ET42)-(EU42))+AE42),2)</f>
        <v>0</v>
      </c>
      <c r="AE42">
        <f>ROUND((EU42),2)</f>
        <v>0</v>
      </c>
      <c r="AF42">
        <f>ROUND((EV42),2)</f>
        <v>0</v>
      </c>
      <c r="AG42">
        <f t="shared" si="34"/>
        <v>0</v>
      </c>
      <c r="AH42">
        <f>(EW42)</f>
        <v>0</v>
      </c>
      <c r="AI42">
        <f>(EX42)</f>
        <v>0</v>
      </c>
      <c r="AJ42">
        <f t="shared" si="35"/>
        <v>0</v>
      </c>
      <c r="AK42">
        <v>24026.37</v>
      </c>
      <c r="AL42" s="68">
        <f>'1.Лок.смета.и.Акт'!F129</f>
        <v>24026.37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121</v>
      </c>
      <c r="AU42">
        <v>72</v>
      </c>
      <c r="AV42">
        <v>1</v>
      </c>
      <c r="AW42">
        <v>1</v>
      </c>
      <c r="AZ42">
        <v>1</v>
      </c>
      <c r="BA42">
        <v>1</v>
      </c>
      <c r="BB42">
        <v>1</v>
      </c>
      <c r="BC42">
        <f>'1.Лок.смета.и.Акт'!J129</f>
        <v>9.11</v>
      </c>
      <c r="BD42" t="s">
        <v>6</v>
      </c>
      <c r="BE42" t="s">
        <v>6</v>
      </c>
      <c r="BF42" t="s">
        <v>6</v>
      </c>
      <c r="BG42" t="s">
        <v>6</v>
      </c>
      <c r="BH42">
        <v>3</v>
      </c>
      <c r="BI42">
        <v>1</v>
      </c>
      <c r="BJ42" t="s">
        <v>6</v>
      </c>
      <c r="BM42">
        <v>20001</v>
      </c>
      <c r="BN42">
        <v>0</v>
      </c>
      <c r="BO42" t="s">
        <v>6</v>
      </c>
      <c r="BP42">
        <v>0</v>
      </c>
      <c r="BQ42">
        <v>22</v>
      </c>
      <c r="BR42">
        <v>0</v>
      </c>
      <c r="BS42">
        <v>1</v>
      </c>
      <c r="BT42">
        <v>1</v>
      </c>
      <c r="BU42">
        <v>1</v>
      </c>
      <c r="BV42">
        <v>1</v>
      </c>
      <c r="BW42">
        <v>1</v>
      </c>
      <c r="BX42">
        <v>1</v>
      </c>
      <c r="BY42" t="s">
        <v>6</v>
      </c>
      <c r="BZ42">
        <v>121</v>
      </c>
      <c r="CA42">
        <v>72</v>
      </c>
      <c r="CB42" t="s">
        <v>6</v>
      </c>
      <c r="CE42">
        <v>0</v>
      </c>
      <c r="CF42">
        <v>0</v>
      </c>
      <c r="CG42">
        <v>0</v>
      </c>
      <c r="CM42">
        <v>0</v>
      </c>
      <c r="CN42" t="s">
        <v>6</v>
      </c>
      <c r="CO42">
        <v>0</v>
      </c>
      <c r="CP42" t="e">
        <f t="shared" si="36"/>
        <v>#REF!</v>
      </c>
      <c r="CQ42">
        <f>AC42</f>
        <v>24026.37</v>
      </c>
      <c r="CR42">
        <f>AD42</f>
        <v>0</v>
      </c>
      <c r="CS42">
        <f t="shared" si="37"/>
        <v>0</v>
      </c>
      <c r="CT42">
        <f t="shared" si="38"/>
        <v>0</v>
      </c>
      <c r="CU42">
        <f t="shared" si="39"/>
        <v>0</v>
      </c>
      <c r="CV42">
        <f t="shared" si="40"/>
        <v>0</v>
      </c>
      <c r="CW42">
        <f t="shared" si="41"/>
        <v>0</v>
      </c>
      <c r="CX42">
        <f t="shared" si="42"/>
        <v>0</v>
      </c>
      <c r="CY42" t="e">
        <f t="shared" si="52"/>
        <v>#REF!</v>
      </c>
      <c r="CZ42" t="e">
        <f t="shared" si="53"/>
        <v>#REF!</v>
      </c>
      <c r="DC42" t="s">
        <v>6</v>
      </c>
      <c r="DD42" t="s">
        <v>6</v>
      </c>
      <c r="DE42" t="s">
        <v>6</v>
      </c>
      <c r="DF42" t="s">
        <v>6</v>
      </c>
      <c r="DG42" t="s">
        <v>6</v>
      </c>
      <c r="DH42" t="s">
        <v>6</v>
      </c>
      <c r="DI42" t="s">
        <v>6</v>
      </c>
      <c r="DJ42" t="s">
        <v>6</v>
      </c>
      <c r="DK42" t="s">
        <v>6</v>
      </c>
      <c r="DL42" t="s">
        <v>6</v>
      </c>
      <c r="DM42" t="s">
        <v>6</v>
      </c>
      <c r="DN42">
        <v>0</v>
      </c>
      <c r="DO42">
        <v>0</v>
      </c>
      <c r="DP42">
        <v>1</v>
      </c>
      <c r="DQ42">
        <v>1</v>
      </c>
      <c r="DU42">
        <v>1013</v>
      </c>
      <c r="DV42" t="s">
        <v>23</v>
      </c>
      <c r="DW42" t="str">
        <f>'1.Лок.смета.и.Акт'!D129</f>
        <v>ШТ</v>
      </c>
      <c r="DX42">
        <v>1</v>
      </c>
      <c r="DZ42" t="s">
        <v>6</v>
      </c>
      <c r="EA42" t="s">
        <v>6</v>
      </c>
      <c r="EB42" t="s">
        <v>6</v>
      </c>
      <c r="EC42" t="s">
        <v>6</v>
      </c>
      <c r="EE42">
        <v>59207217</v>
      </c>
      <c r="EF42">
        <v>22</v>
      </c>
      <c r="EG42" t="s">
        <v>27</v>
      </c>
      <c r="EH42">
        <v>16</v>
      </c>
      <c r="EI42" t="s">
        <v>28</v>
      </c>
      <c r="EJ42">
        <v>1</v>
      </c>
      <c r="EK42">
        <v>20001</v>
      </c>
      <c r="EL42" t="s">
        <v>29</v>
      </c>
      <c r="EM42" t="s">
        <v>30</v>
      </c>
      <c r="EO42" t="s">
        <v>6</v>
      </c>
      <c r="EQ42">
        <v>0</v>
      </c>
      <c r="ER42">
        <v>24026.37</v>
      </c>
      <c r="ES42" s="68">
        <f>'1.Лок.смета.и.Акт'!F129</f>
        <v>24026.37</v>
      </c>
      <c r="ET42">
        <v>0</v>
      </c>
      <c r="EU42">
        <v>0</v>
      </c>
      <c r="EV42">
        <v>0</v>
      </c>
      <c r="EW42">
        <v>0</v>
      </c>
      <c r="EX42">
        <v>0</v>
      </c>
      <c r="EZ42">
        <v>5</v>
      </c>
      <c r="FC42">
        <v>0</v>
      </c>
      <c r="FD42">
        <v>18</v>
      </c>
      <c r="FF42">
        <v>22847</v>
      </c>
      <c r="FQ42">
        <v>0</v>
      </c>
      <c r="FR42">
        <f t="shared" si="43"/>
        <v>0</v>
      </c>
      <c r="FS42">
        <v>0</v>
      </c>
      <c r="FX42">
        <v>121</v>
      </c>
      <c r="FY42">
        <v>72</v>
      </c>
      <c r="GA42" t="s">
        <v>81</v>
      </c>
      <c r="GD42">
        <v>1</v>
      </c>
      <c r="GF42">
        <v>1170065003</v>
      </c>
      <c r="GG42">
        <v>2</v>
      </c>
      <c r="GH42">
        <v>3</v>
      </c>
      <c r="GI42">
        <v>4</v>
      </c>
      <c r="GJ42">
        <v>0</v>
      </c>
      <c r="GK42">
        <v>0</v>
      </c>
      <c r="GL42">
        <f t="shared" si="44"/>
        <v>0</v>
      </c>
      <c r="GM42" t="e">
        <f t="shared" si="45"/>
        <v>#REF!</v>
      </c>
      <c r="GN42" t="e">
        <f t="shared" si="46"/>
        <v>#REF!</v>
      </c>
      <c r="GO42">
        <f t="shared" si="47"/>
        <v>0</v>
      </c>
      <c r="GP42">
        <f t="shared" si="48"/>
        <v>0</v>
      </c>
      <c r="GR42">
        <v>1</v>
      </c>
      <c r="GS42">
        <v>1</v>
      </c>
      <c r="GT42">
        <v>0</v>
      </c>
      <c r="GU42" t="s">
        <v>6</v>
      </c>
      <c r="GV42">
        <f t="shared" si="49"/>
        <v>0</v>
      </c>
      <c r="GW42">
        <v>1</v>
      </c>
      <c r="GX42" t="e">
        <f t="shared" si="50"/>
        <v>#REF!</v>
      </c>
      <c r="HA42">
        <v>0</v>
      </c>
      <c r="HB42">
        <v>0</v>
      </c>
      <c r="HC42">
        <f t="shared" si="51"/>
        <v>0</v>
      </c>
      <c r="HE42" t="s">
        <v>40</v>
      </c>
      <c r="HF42" t="s">
        <v>42</v>
      </c>
      <c r="HG42" t="e">
        <f>ROUND(AC42*I42,0)</f>
        <v>#REF!</v>
      </c>
      <c r="HM42" t="s">
        <v>6</v>
      </c>
      <c r="HN42" t="s">
        <v>32</v>
      </c>
      <c r="HO42" t="s">
        <v>33</v>
      </c>
      <c r="HP42" t="s">
        <v>28</v>
      </c>
      <c r="HQ42" t="s">
        <v>28</v>
      </c>
      <c r="IF42">
        <v>-1</v>
      </c>
      <c r="IK42">
        <v>0</v>
      </c>
    </row>
    <row r="43" spans="1:245" x14ac:dyDescent="0.2">
      <c r="A43">
        <v>18</v>
      </c>
      <c r="B43">
        <v>1</v>
      </c>
      <c r="C43">
        <v>53</v>
      </c>
      <c r="E43" t="s">
        <v>82</v>
      </c>
      <c r="F43" t="str">
        <f>'1.Лок.смета.и.Акт'!B131</f>
        <v>Прайс</v>
      </c>
      <c r="G43" t="s">
        <v>83</v>
      </c>
      <c r="H43" t="s">
        <v>23</v>
      </c>
      <c r="I43" t="e">
        <f>I41*J43</f>
        <v>#REF!</v>
      </c>
      <c r="J43" s="181" t="e">
        <f>#REF!</f>
        <v>#REF!</v>
      </c>
      <c r="K43">
        <v>0.33333332999999998</v>
      </c>
      <c r="O43" t="e">
        <f t="shared" si="21"/>
        <v>#REF!</v>
      </c>
      <c r="P43" t="e">
        <f t="shared" si="22"/>
        <v>#REF!</v>
      </c>
      <c r="Q43" t="e">
        <f t="shared" si="23"/>
        <v>#REF!</v>
      </c>
      <c r="R43" t="e">
        <f t="shared" si="24"/>
        <v>#REF!</v>
      </c>
      <c r="S43" t="e">
        <f t="shared" si="25"/>
        <v>#REF!</v>
      </c>
      <c r="T43" t="e">
        <f t="shared" si="26"/>
        <v>#REF!</v>
      </c>
      <c r="U43" t="e">
        <f t="shared" si="27"/>
        <v>#REF!</v>
      </c>
      <c r="V43" t="e">
        <f t="shared" si="28"/>
        <v>#REF!</v>
      </c>
      <c r="W43" t="e">
        <f t="shared" si="29"/>
        <v>#REF!</v>
      </c>
      <c r="X43" t="e">
        <f t="shared" si="30"/>
        <v>#REF!</v>
      </c>
      <c r="Y43" t="e">
        <f t="shared" si="31"/>
        <v>#REF!</v>
      </c>
      <c r="AA43">
        <v>74764386</v>
      </c>
      <c r="AB43">
        <f t="shared" si="32"/>
        <v>27010.86</v>
      </c>
      <c r="AC43">
        <f t="shared" si="33"/>
        <v>27010.86</v>
      </c>
      <c r="AD43">
        <f>ROUND((((ET43)-(EU43))+AE43),2)</f>
        <v>0</v>
      </c>
      <c r="AE43">
        <f>ROUND((EU43),2)</f>
        <v>0</v>
      </c>
      <c r="AF43">
        <f>ROUND((EV43),2)</f>
        <v>0</v>
      </c>
      <c r="AG43">
        <f t="shared" si="34"/>
        <v>0</v>
      </c>
      <c r="AH43">
        <f>(EW43)</f>
        <v>0</v>
      </c>
      <c r="AI43">
        <f>(EX43)</f>
        <v>0</v>
      </c>
      <c r="AJ43">
        <f t="shared" si="35"/>
        <v>0</v>
      </c>
      <c r="AK43">
        <v>27010.86</v>
      </c>
      <c r="AL43" s="68">
        <f>'1.Лок.смета.и.Акт'!F131</f>
        <v>27010.86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121</v>
      </c>
      <c r="AU43">
        <v>72</v>
      </c>
      <c r="AV43">
        <v>1</v>
      </c>
      <c r="AW43">
        <v>1</v>
      </c>
      <c r="AZ43">
        <v>1</v>
      </c>
      <c r="BA43">
        <v>1</v>
      </c>
      <c r="BB43">
        <v>1</v>
      </c>
      <c r="BC43">
        <f>'1.Лок.смета.и.Акт'!J131</f>
        <v>9.11</v>
      </c>
      <c r="BD43" t="s">
        <v>6</v>
      </c>
      <c r="BE43" t="s">
        <v>6</v>
      </c>
      <c r="BF43" t="s">
        <v>6</v>
      </c>
      <c r="BG43" t="s">
        <v>6</v>
      </c>
      <c r="BH43">
        <v>3</v>
      </c>
      <c r="BI43">
        <v>1</v>
      </c>
      <c r="BJ43" t="s">
        <v>6</v>
      </c>
      <c r="BM43">
        <v>20001</v>
      </c>
      <c r="BN43">
        <v>0</v>
      </c>
      <c r="BO43" t="s">
        <v>6</v>
      </c>
      <c r="BP43">
        <v>0</v>
      </c>
      <c r="BQ43">
        <v>22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6</v>
      </c>
      <c r="BZ43">
        <v>121</v>
      </c>
      <c r="CA43">
        <v>72</v>
      </c>
      <c r="CB43" t="s">
        <v>6</v>
      </c>
      <c r="CE43">
        <v>0</v>
      </c>
      <c r="CF43">
        <v>0</v>
      </c>
      <c r="CG43">
        <v>0</v>
      </c>
      <c r="CM43">
        <v>0</v>
      </c>
      <c r="CN43" t="s">
        <v>6</v>
      </c>
      <c r="CO43">
        <v>0</v>
      </c>
      <c r="CP43" t="e">
        <f t="shared" si="36"/>
        <v>#REF!</v>
      </c>
      <c r="CQ43">
        <f>AC43</f>
        <v>27010.86</v>
      </c>
      <c r="CR43">
        <f>AD43</f>
        <v>0</v>
      </c>
      <c r="CS43">
        <f t="shared" si="37"/>
        <v>0</v>
      </c>
      <c r="CT43">
        <f t="shared" si="38"/>
        <v>0</v>
      </c>
      <c r="CU43">
        <f t="shared" si="39"/>
        <v>0</v>
      </c>
      <c r="CV43">
        <f t="shared" si="40"/>
        <v>0</v>
      </c>
      <c r="CW43">
        <f t="shared" si="41"/>
        <v>0</v>
      </c>
      <c r="CX43">
        <f t="shared" si="42"/>
        <v>0</v>
      </c>
      <c r="CY43" t="e">
        <f t="shared" si="52"/>
        <v>#REF!</v>
      </c>
      <c r="CZ43" t="e">
        <f t="shared" si="53"/>
        <v>#REF!</v>
      </c>
      <c r="DC43" t="s">
        <v>6</v>
      </c>
      <c r="DD43" t="s">
        <v>6</v>
      </c>
      <c r="DE43" t="s">
        <v>6</v>
      </c>
      <c r="DF43" t="s">
        <v>6</v>
      </c>
      <c r="DG43" t="s">
        <v>6</v>
      </c>
      <c r="DH43" t="s">
        <v>6</v>
      </c>
      <c r="DI43" t="s">
        <v>6</v>
      </c>
      <c r="DJ43" t="s">
        <v>6</v>
      </c>
      <c r="DK43" t="s">
        <v>6</v>
      </c>
      <c r="DL43" t="s">
        <v>6</v>
      </c>
      <c r="DM43" t="s">
        <v>6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23</v>
      </c>
      <c r="DW43" t="str">
        <f>'1.Лок.смета.и.Акт'!D131</f>
        <v>ШТ</v>
      </c>
      <c r="DX43">
        <v>1</v>
      </c>
      <c r="DZ43" t="s">
        <v>6</v>
      </c>
      <c r="EA43" t="s">
        <v>6</v>
      </c>
      <c r="EB43" t="s">
        <v>6</v>
      </c>
      <c r="EC43" t="s">
        <v>6</v>
      </c>
      <c r="EE43">
        <v>59207217</v>
      </c>
      <c r="EF43">
        <v>22</v>
      </c>
      <c r="EG43" t="s">
        <v>27</v>
      </c>
      <c r="EH43">
        <v>16</v>
      </c>
      <c r="EI43" t="s">
        <v>28</v>
      </c>
      <c r="EJ43">
        <v>1</v>
      </c>
      <c r="EK43">
        <v>20001</v>
      </c>
      <c r="EL43" t="s">
        <v>29</v>
      </c>
      <c r="EM43" t="s">
        <v>30</v>
      </c>
      <c r="EO43" t="s">
        <v>6</v>
      </c>
      <c r="EQ43">
        <v>0</v>
      </c>
      <c r="ER43">
        <v>27010.86</v>
      </c>
      <c r="ES43" s="68">
        <f>'1.Лок.смета.и.Акт'!F131</f>
        <v>27010.86</v>
      </c>
      <c r="ET43">
        <v>0</v>
      </c>
      <c r="EU43">
        <v>0</v>
      </c>
      <c r="EV43">
        <v>0</v>
      </c>
      <c r="EW43">
        <v>0</v>
      </c>
      <c r="EX43">
        <v>0</v>
      </c>
      <c r="EZ43">
        <v>5</v>
      </c>
      <c r="FC43">
        <v>0</v>
      </c>
      <c r="FD43">
        <v>18</v>
      </c>
      <c r="FF43">
        <v>25685</v>
      </c>
      <c r="FQ43">
        <v>0</v>
      </c>
      <c r="FR43">
        <f t="shared" si="43"/>
        <v>0</v>
      </c>
      <c r="FS43">
        <v>0</v>
      </c>
      <c r="FX43">
        <v>121</v>
      </c>
      <c r="FY43">
        <v>72</v>
      </c>
      <c r="GA43" t="s">
        <v>84</v>
      </c>
      <c r="GD43">
        <v>1</v>
      </c>
      <c r="GF43">
        <v>2057041861</v>
      </c>
      <c r="GG43">
        <v>2</v>
      </c>
      <c r="GH43">
        <v>3</v>
      </c>
      <c r="GI43">
        <v>4</v>
      </c>
      <c r="GJ43">
        <v>0</v>
      </c>
      <c r="GK43">
        <v>0</v>
      </c>
      <c r="GL43">
        <f t="shared" si="44"/>
        <v>0</v>
      </c>
      <c r="GM43" t="e">
        <f t="shared" si="45"/>
        <v>#REF!</v>
      </c>
      <c r="GN43" t="e">
        <f t="shared" si="46"/>
        <v>#REF!</v>
      </c>
      <c r="GO43">
        <f t="shared" si="47"/>
        <v>0</v>
      </c>
      <c r="GP43">
        <f t="shared" si="48"/>
        <v>0</v>
      </c>
      <c r="GR43">
        <v>1</v>
      </c>
      <c r="GS43">
        <v>1</v>
      </c>
      <c r="GT43">
        <v>0</v>
      </c>
      <c r="GU43" t="s">
        <v>6</v>
      </c>
      <c r="GV43">
        <f t="shared" si="49"/>
        <v>0</v>
      </c>
      <c r="GW43">
        <v>1</v>
      </c>
      <c r="GX43" t="e">
        <f t="shared" si="50"/>
        <v>#REF!</v>
      </c>
      <c r="HA43">
        <v>0</v>
      </c>
      <c r="HB43">
        <v>0</v>
      </c>
      <c r="HC43">
        <f t="shared" si="51"/>
        <v>0</v>
      </c>
      <c r="HE43" t="s">
        <v>40</v>
      </c>
      <c r="HF43" t="s">
        <v>42</v>
      </c>
      <c r="HG43" t="e">
        <f>ROUND(AC43*I43,0)</f>
        <v>#REF!</v>
      </c>
      <c r="HM43" t="s">
        <v>6</v>
      </c>
      <c r="HN43" t="s">
        <v>32</v>
      </c>
      <c r="HO43" t="s">
        <v>33</v>
      </c>
      <c r="HP43" t="s">
        <v>28</v>
      </c>
      <c r="HQ43" t="s">
        <v>28</v>
      </c>
      <c r="IF43">
        <v>-1</v>
      </c>
      <c r="IK43">
        <v>0</v>
      </c>
    </row>
    <row r="44" spans="1:245" x14ac:dyDescent="0.2">
      <c r="A44">
        <v>17</v>
      </c>
      <c r="B44">
        <v>1</v>
      </c>
      <c r="C44">
        <f>ROW(SmtRes!A62)</f>
        <v>62</v>
      </c>
      <c r="D44">
        <f>ROW(EtalonRes!A55)</f>
        <v>55</v>
      </c>
      <c r="E44" t="s">
        <v>85</v>
      </c>
      <c r="F44" t="s">
        <v>86</v>
      </c>
      <c r="G44" t="s">
        <v>87</v>
      </c>
      <c r="H44" t="s">
        <v>23</v>
      </c>
      <c r="I44">
        <f>'1.Лок.смета.и.Акт'!E136</f>
        <v>55</v>
      </c>
      <c r="J44">
        <v>0</v>
      </c>
      <c r="K44">
        <v>55</v>
      </c>
      <c r="O44">
        <f t="shared" si="21"/>
        <v>21695</v>
      </c>
      <c r="P44">
        <f t="shared" si="22"/>
        <v>2054</v>
      </c>
      <c r="Q44">
        <f t="shared" si="23"/>
        <v>1130</v>
      </c>
      <c r="R44">
        <f t="shared" si="24"/>
        <v>239</v>
      </c>
      <c r="S44">
        <f t="shared" si="25"/>
        <v>18511</v>
      </c>
      <c r="T44">
        <f t="shared" si="26"/>
        <v>0</v>
      </c>
      <c r="U44">
        <f t="shared" si="27"/>
        <v>61.792499999999997</v>
      </c>
      <c r="V44">
        <f t="shared" si="28"/>
        <v>0.57750000000000001</v>
      </c>
      <c r="W44">
        <f t="shared" si="29"/>
        <v>0</v>
      </c>
      <c r="X44">
        <f t="shared" si="30"/>
        <v>22688</v>
      </c>
      <c r="Y44">
        <f t="shared" si="31"/>
        <v>13500</v>
      </c>
      <c r="AA44">
        <v>74764386</v>
      </c>
      <c r="AB44">
        <f t="shared" si="32"/>
        <v>15.73</v>
      </c>
      <c r="AC44">
        <f t="shared" si="33"/>
        <v>4.0999999999999996</v>
      </c>
      <c r="AD44">
        <f>ROUND(((((ET44*ROUND(1.05,7)))-((EU44*ROUND(1.05,7))))+AE44),2)</f>
        <v>1.55</v>
      </c>
      <c r="AE44">
        <f>ROUND(((EU44*ROUND(1.05,7))),2)</f>
        <v>0.13</v>
      </c>
      <c r="AF44">
        <f>ROUND(((EV44*ROUND(1.05,7))),2)</f>
        <v>10.08</v>
      </c>
      <c r="AG44">
        <f t="shared" si="34"/>
        <v>0</v>
      </c>
      <c r="AH44">
        <f>((EW44*ROUND(1.05,7)))</f>
        <v>1.1235000000000002</v>
      </c>
      <c r="AI44">
        <f>((EX44*ROUND(1.05,7)))</f>
        <v>1.0500000000000001E-2</v>
      </c>
      <c r="AJ44">
        <f t="shared" si="35"/>
        <v>0</v>
      </c>
      <c r="AK44">
        <f>AL44+AM44+AO44</f>
        <v>15.169999999999998</v>
      </c>
      <c r="AL44" s="68">
        <f>'1.Лок.смета.и.Акт'!F140</f>
        <v>4.0999999999999996</v>
      </c>
      <c r="AM44" s="68">
        <f>'1.Лок.смета.и.Акт'!F138</f>
        <v>1.47</v>
      </c>
      <c r="AN44" s="68">
        <f>'1.Лок.смета.и.Акт'!F139</f>
        <v>0.12</v>
      </c>
      <c r="AO44" s="68">
        <f>'1.Лок.смета.и.Акт'!F137</f>
        <v>9.6</v>
      </c>
      <c r="AP44">
        <v>0</v>
      </c>
      <c r="AQ44">
        <f>'1.Лок.смета.и.Акт'!E143</f>
        <v>1.07</v>
      </c>
      <c r="AR44">
        <v>0.01</v>
      </c>
      <c r="AS44">
        <v>0</v>
      </c>
      <c r="AT44">
        <v>121</v>
      </c>
      <c r="AU44">
        <v>72</v>
      </c>
      <c r="AV44">
        <v>1</v>
      </c>
      <c r="AW44">
        <v>1</v>
      </c>
      <c r="AZ44">
        <v>1</v>
      </c>
      <c r="BA44">
        <f>'1.Лок.смета.и.Акт'!J137</f>
        <v>33.39</v>
      </c>
      <c r="BB44">
        <f>'1.Лок.смета.и.Акт'!J138</f>
        <v>13.26</v>
      </c>
      <c r="BC44">
        <f>'1.Лок.смета.и.Акт'!J140</f>
        <v>9.11</v>
      </c>
      <c r="BD44" t="s">
        <v>6</v>
      </c>
      <c r="BE44" t="s">
        <v>6</v>
      </c>
      <c r="BF44" t="s">
        <v>6</v>
      </c>
      <c r="BG44" t="s">
        <v>6</v>
      </c>
      <c r="BH44">
        <v>0</v>
      </c>
      <c r="BI44">
        <v>1</v>
      </c>
      <c r="BJ44" t="s">
        <v>88</v>
      </c>
      <c r="BM44">
        <v>20001</v>
      </c>
      <c r="BN44">
        <v>0</v>
      </c>
      <c r="BO44" t="s">
        <v>6</v>
      </c>
      <c r="BP44">
        <v>0</v>
      </c>
      <c r="BQ44">
        <v>22</v>
      </c>
      <c r="BR44">
        <v>0</v>
      </c>
      <c r="BS44">
        <f>'1.Лок.смета.и.Акт'!J139</f>
        <v>33.39</v>
      </c>
      <c r="BT44">
        <v>1</v>
      </c>
      <c r="BU44">
        <v>1</v>
      </c>
      <c r="BV44">
        <v>1</v>
      </c>
      <c r="BW44">
        <v>1</v>
      </c>
      <c r="BX44">
        <v>1</v>
      </c>
      <c r="BY44" t="s">
        <v>6</v>
      </c>
      <c r="BZ44">
        <v>121</v>
      </c>
      <c r="CA44">
        <v>72</v>
      </c>
      <c r="CB44" t="s">
        <v>6</v>
      </c>
      <c r="CE44">
        <v>0</v>
      </c>
      <c r="CF44">
        <v>0</v>
      </c>
      <c r="CG44">
        <v>0</v>
      </c>
      <c r="CM44">
        <v>0</v>
      </c>
      <c r="CN44" t="s">
        <v>25</v>
      </c>
      <c r="CO44">
        <v>0</v>
      </c>
      <c r="CP44">
        <f t="shared" si="36"/>
        <v>21695</v>
      </c>
      <c r="CQ44">
        <f>AC44*BC44</f>
        <v>37.350999999999992</v>
      </c>
      <c r="CR44">
        <f>AD44*BB44</f>
        <v>20.553000000000001</v>
      </c>
      <c r="CS44">
        <f t="shared" si="37"/>
        <v>4.3407</v>
      </c>
      <c r="CT44">
        <f t="shared" si="38"/>
        <v>336.57120000000003</v>
      </c>
      <c r="CU44">
        <f t="shared" si="39"/>
        <v>0</v>
      </c>
      <c r="CV44">
        <f t="shared" si="40"/>
        <v>1.1235000000000002</v>
      </c>
      <c r="CW44">
        <f t="shared" si="41"/>
        <v>1.0500000000000001E-2</v>
      </c>
      <c r="CX44">
        <f t="shared" si="42"/>
        <v>0</v>
      </c>
      <c r="CY44">
        <f t="shared" si="52"/>
        <v>22687.5</v>
      </c>
      <c r="CZ44">
        <f t="shared" si="53"/>
        <v>13500</v>
      </c>
      <c r="DC44" t="s">
        <v>6</v>
      </c>
      <c r="DD44" t="s">
        <v>6</v>
      </c>
      <c r="DE44" t="s">
        <v>26</v>
      </c>
      <c r="DF44" t="s">
        <v>26</v>
      </c>
      <c r="DG44" t="s">
        <v>26</v>
      </c>
      <c r="DH44" t="s">
        <v>6</v>
      </c>
      <c r="DI44" t="s">
        <v>26</v>
      </c>
      <c r="DJ44" t="s">
        <v>26</v>
      </c>
      <c r="DK44" t="s">
        <v>6</v>
      </c>
      <c r="DL44" t="s">
        <v>6</v>
      </c>
      <c r="DM44" t="s">
        <v>6</v>
      </c>
      <c r="DN44">
        <v>0</v>
      </c>
      <c r="DO44">
        <v>0</v>
      </c>
      <c r="DP44">
        <v>1</v>
      </c>
      <c r="DQ44">
        <v>1</v>
      </c>
      <c r="DU44">
        <v>1013</v>
      </c>
      <c r="DV44" t="s">
        <v>23</v>
      </c>
      <c r="DW44" t="str">
        <f>'1.Лок.смета.и.Акт'!D136</f>
        <v>ШТ</v>
      </c>
      <c r="DX44">
        <v>1</v>
      </c>
      <c r="DZ44" t="s">
        <v>6</v>
      </c>
      <c r="EA44" t="s">
        <v>6</v>
      </c>
      <c r="EB44" t="s">
        <v>6</v>
      </c>
      <c r="EC44" t="s">
        <v>6</v>
      </c>
      <c r="EE44">
        <v>59207217</v>
      </c>
      <c r="EF44">
        <v>22</v>
      </c>
      <c r="EG44" t="s">
        <v>27</v>
      </c>
      <c r="EH44">
        <v>16</v>
      </c>
      <c r="EI44" t="s">
        <v>28</v>
      </c>
      <c r="EJ44">
        <v>1</v>
      </c>
      <c r="EK44">
        <v>20001</v>
      </c>
      <c r="EL44" t="s">
        <v>29</v>
      </c>
      <c r="EM44" t="s">
        <v>30</v>
      </c>
      <c r="EO44" t="s">
        <v>31</v>
      </c>
      <c r="EQ44">
        <v>0</v>
      </c>
      <c r="ER44">
        <f>ES44+ET44+EV44</f>
        <v>15.169999999999998</v>
      </c>
      <c r="ES44" s="68">
        <f>'1.Лок.смета.и.Акт'!F140</f>
        <v>4.0999999999999996</v>
      </c>
      <c r="ET44" s="68">
        <f>'1.Лок.смета.и.Акт'!F138</f>
        <v>1.47</v>
      </c>
      <c r="EU44" s="68">
        <f>'1.Лок.смета.и.Акт'!F139</f>
        <v>0.12</v>
      </c>
      <c r="EV44" s="68">
        <f>'1.Лок.смета.и.Акт'!F137</f>
        <v>9.6</v>
      </c>
      <c r="EW44">
        <f>'1.Лок.смета.и.Акт'!E143</f>
        <v>1.07</v>
      </c>
      <c r="EX44">
        <v>0.01</v>
      </c>
      <c r="EY44">
        <v>0</v>
      </c>
      <c r="FQ44">
        <v>0</v>
      </c>
      <c r="FR44">
        <f t="shared" si="43"/>
        <v>0</v>
      </c>
      <c r="FS44">
        <v>0</v>
      </c>
      <c r="FX44">
        <v>121</v>
      </c>
      <c r="FY44">
        <v>72</v>
      </c>
      <c r="GA44" t="s">
        <v>6</v>
      </c>
      <c r="GD44">
        <v>1</v>
      </c>
      <c r="GF44">
        <v>939347051</v>
      </c>
      <c r="GG44">
        <v>2</v>
      </c>
      <c r="GH44">
        <v>1</v>
      </c>
      <c r="GI44">
        <v>4</v>
      </c>
      <c r="GJ44">
        <v>0</v>
      </c>
      <c r="GK44">
        <v>0</v>
      </c>
      <c r="GL44">
        <f t="shared" si="44"/>
        <v>0</v>
      </c>
      <c r="GM44">
        <f t="shared" si="45"/>
        <v>57883</v>
      </c>
      <c r="GN44">
        <f t="shared" si="46"/>
        <v>57883</v>
      </c>
      <c r="GO44">
        <f t="shared" si="47"/>
        <v>0</v>
      </c>
      <c r="GP44">
        <f t="shared" si="48"/>
        <v>0</v>
      </c>
      <c r="GR44">
        <v>0</v>
      </c>
      <c r="GS44">
        <v>3</v>
      </c>
      <c r="GT44">
        <v>0</v>
      </c>
      <c r="GU44" t="s">
        <v>6</v>
      </c>
      <c r="GV44">
        <f t="shared" si="49"/>
        <v>0</v>
      </c>
      <c r="GW44">
        <v>1</v>
      </c>
      <c r="GX44">
        <f t="shared" si="50"/>
        <v>0</v>
      </c>
      <c r="HA44">
        <v>0</v>
      </c>
      <c r="HB44">
        <v>0</v>
      </c>
      <c r="HC44">
        <f t="shared" si="51"/>
        <v>0</v>
      </c>
      <c r="HE44" t="s">
        <v>6</v>
      </c>
      <c r="HF44" t="s">
        <v>6</v>
      </c>
      <c r="HM44" t="s">
        <v>6</v>
      </c>
      <c r="HN44" t="s">
        <v>32</v>
      </c>
      <c r="HO44" t="s">
        <v>33</v>
      </c>
      <c r="HP44" t="s">
        <v>28</v>
      </c>
      <c r="HQ44" t="s">
        <v>28</v>
      </c>
      <c r="IF44">
        <v>-1</v>
      </c>
      <c r="IK44">
        <v>0</v>
      </c>
    </row>
    <row r="45" spans="1:245" x14ac:dyDescent="0.2">
      <c r="A45">
        <v>18</v>
      </c>
      <c r="B45">
        <v>1</v>
      </c>
      <c r="C45">
        <v>58</v>
      </c>
      <c r="E45" t="s">
        <v>89</v>
      </c>
      <c r="F45" t="str">
        <f>'1.Лок.смета.и.Акт'!B144</f>
        <v>01.7.03.04-0001-3</v>
      </c>
      <c r="G45" t="s">
        <v>91</v>
      </c>
      <c r="H45" t="s">
        <v>92</v>
      </c>
      <c r="I45" t="e">
        <f>I44*J45</f>
        <v>#REF!</v>
      </c>
      <c r="J45" s="181" t="e">
        <f>#REF!</f>
        <v>#REF!</v>
      </c>
      <c r="K45">
        <v>0.1</v>
      </c>
      <c r="O45" t="e">
        <f t="shared" si="21"/>
        <v>#REF!</v>
      </c>
      <c r="P45" t="e">
        <f t="shared" si="22"/>
        <v>#REF!</v>
      </c>
      <c r="Q45" t="e">
        <f t="shared" si="23"/>
        <v>#REF!</v>
      </c>
      <c r="R45" t="e">
        <f t="shared" si="24"/>
        <v>#REF!</v>
      </c>
      <c r="S45" t="e">
        <f t="shared" si="25"/>
        <v>#REF!</v>
      </c>
      <c r="T45" t="e">
        <f t="shared" si="26"/>
        <v>#REF!</v>
      </c>
      <c r="U45" t="e">
        <f t="shared" si="27"/>
        <v>#REF!</v>
      </c>
      <c r="V45" t="e">
        <f t="shared" si="28"/>
        <v>#REF!</v>
      </c>
      <c r="W45" t="e">
        <f t="shared" si="29"/>
        <v>#REF!</v>
      </c>
      <c r="X45" t="e">
        <f t="shared" si="30"/>
        <v>#REF!</v>
      </c>
      <c r="Y45" t="e">
        <f t="shared" si="31"/>
        <v>#REF!</v>
      </c>
      <c r="AA45">
        <v>74764386</v>
      </c>
      <c r="AB45">
        <f t="shared" si="32"/>
        <v>1</v>
      </c>
      <c r="AC45">
        <f t="shared" si="33"/>
        <v>1</v>
      </c>
      <c r="AD45">
        <f>ROUND((((ET45)-(EU45))+AE45),2)</f>
        <v>0</v>
      </c>
      <c r="AE45">
        <f>ROUND((EU45),2)</f>
        <v>0</v>
      </c>
      <c r="AF45">
        <f>ROUND((EV45),2)</f>
        <v>0</v>
      </c>
      <c r="AG45">
        <f t="shared" si="34"/>
        <v>0</v>
      </c>
      <c r="AH45">
        <f>(EW45)</f>
        <v>0</v>
      </c>
      <c r="AI45">
        <f>(EX45)</f>
        <v>0</v>
      </c>
      <c r="AJ45">
        <f t="shared" si="35"/>
        <v>0</v>
      </c>
      <c r="AK45">
        <v>1</v>
      </c>
      <c r="AL45" s="68">
        <f>'1.Лок.смета.и.Акт'!F144</f>
        <v>1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121</v>
      </c>
      <c r="AU45">
        <v>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f>'1.Лок.смета.и.Акт'!J144</f>
        <v>9.11</v>
      </c>
      <c r="BD45" t="s">
        <v>6</v>
      </c>
      <c r="BE45" t="s">
        <v>6</v>
      </c>
      <c r="BF45" t="s">
        <v>6</v>
      </c>
      <c r="BG45" t="s">
        <v>6</v>
      </c>
      <c r="BH45">
        <v>3</v>
      </c>
      <c r="BI45">
        <v>1</v>
      </c>
      <c r="BJ45" t="s">
        <v>93</v>
      </c>
      <c r="BM45">
        <v>20001</v>
      </c>
      <c r="BN45">
        <v>0</v>
      </c>
      <c r="BO45" t="s">
        <v>6</v>
      </c>
      <c r="BP45">
        <v>0</v>
      </c>
      <c r="BQ45">
        <v>22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6</v>
      </c>
      <c r="BZ45">
        <v>121</v>
      </c>
      <c r="CA45">
        <v>0</v>
      </c>
      <c r="CB45" t="s">
        <v>6</v>
      </c>
      <c r="CE45">
        <v>0</v>
      </c>
      <c r="CF45">
        <v>0</v>
      </c>
      <c r="CG45">
        <v>0</v>
      </c>
      <c r="CM45">
        <v>0</v>
      </c>
      <c r="CN45" t="s">
        <v>6</v>
      </c>
      <c r="CO45">
        <v>0</v>
      </c>
      <c r="CP45" t="e">
        <f t="shared" si="36"/>
        <v>#REF!</v>
      </c>
      <c r="CQ45">
        <f>AC45*BC45</f>
        <v>9.11</v>
      </c>
      <c r="CR45">
        <f>AD45*BB45</f>
        <v>0</v>
      </c>
      <c r="CS45">
        <f t="shared" si="37"/>
        <v>0</v>
      </c>
      <c r="CT45">
        <f t="shared" si="38"/>
        <v>0</v>
      </c>
      <c r="CU45">
        <f t="shared" si="39"/>
        <v>0</v>
      </c>
      <c r="CV45">
        <f t="shared" si="40"/>
        <v>0</v>
      </c>
      <c r="CW45">
        <f t="shared" si="41"/>
        <v>0</v>
      </c>
      <c r="CX45">
        <f t="shared" si="42"/>
        <v>0</v>
      </c>
      <c r="CY45" t="e">
        <f t="shared" si="52"/>
        <v>#REF!</v>
      </c>
      <c r="CZ45" t="e">
        <f t="shared" si="53"/>
        <v>#REF!</v>
      </c>
      <c r="DC45" t="s">
        <v>6</v>
      </c>
      <c r="DD45" t="s">
        <v>6</v>
      </c>
      <c r="DE45" t="s">
        <v>6</v>
      </c>
      <c r="DF45" t="s">
        <v>6</v>
      </c>
      <c r="DG45" t="s">
        <v>6</v>
      </c>
      <c r="DH45" t="s">
        <v>6</v>
      </c>
      <c r="DI45" t="s">
        <v>6</v>
      </c>
      <c r="DJ45" t="s">
        <v>6</v>
      </c>
      <c r="DK45" t="s">
        <v>6</v>
      </c>
      <c r="DL45" t="s">
        <v>6</v>
      </c>
      <c r="DM45" t="s">
        <v>6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92</v>
      </c>
      <c r="DW45" t="str">
        <f>'1.Лок.смета.и.Акт'!D144</f>
        <v>РУБ</v>
      </c>
      <c r="DX45">
        <v>1</v>
      </c>
      <c r="DZ45" t="s">
        <v>6</v>
      </c>
      <c r="EA45" t="s">
        <v>6</v>
      </c>
      <c r="EB45" t="s">
        <v>6</v>
      </c>
      <c r="EC45" t="s">
        <v>6</v>
      </c>
      <c r="EE45">
        <v>59207217</v>
      </c>
      <c r="EF45">
        <v>22</v>
      </c>
      <c r="EG45" t="s">
        <v>27</v>
      </c>
      <c r="EH45">
        <v>16</v>
      </c>
      <c r="EI45" t="s">
        <v>28</v>
      </c>
      <c r="EJ45">
        <v>1</v>
      </c>
      <c r="EK45">
        <v>20001</v>
      </c>
      <c r="EL45" t="s">
        <v>29</v>
      </c>
      <c r="EM45" t="s">
        <v>30</v>
      </c>
      <c r="EO45" t="s">
        <v>6</v>
      </c>
      <c r="EQ45">
        <v>0</v>
      </c>
      <c r="ER45">
        <v>1</v>
      </c>
      <c r="ES45" s="68">
        <f>'1.Лок.смета.и.Акт'!F144</f>
        <v>1</v>
      </c>
      <c r="ET45">
        <v>0</v>
      </c>
      <c r="EU45">
        <v>0</v>
      </c>
      <c r="EV45">
        <v>0</v>
      </c>
      <c r="EW45">
        <v>0</v>
      </c>
      <c r="EX45">
        <v>0</v>
      </c>
      <c r="FQ45">
        <v>0</v>
      </c>
      <c r="FR45">
        <f t="shared" si="43"/>
        <v>0</v>
      </c>
      <c r="FS45">
        <v>0</v>
      </c>
      <c r="FX45">
        <v>121</v>
      </c>
      <c r="FY45">
        <v>0</v>
      </c>
      <c r="GA45" t="s">
        <v>6</v>
      </c>
      <c r="GD45">
        <v>1</v>
      </c>
      <c r="GF45">
        <v>-1743999360</v>
      </c>
      <c r="GG45">
        <v>2</v>
      </c>
      <c r="GH45">
        <v>1</v>
      </c>
      <c r="GI45">
        <v>4</v>
      </c>
      <c r="GJ45">
        <v>0</v>
      </c>
      <c r="GK45">
        <v>0</v>
      </c>
      <c r="GL45">
        <f t="shared" si="44"/>
        <v>0</v>
      </c>
      <c r="GM45" t="e">
        <f t="shared" si="45"/>
        <v>#REF!</v>
      </c>
      <c r="GN45" t="e">
        <f t="shared" si="46"/>
        <v>#REF!</v>
      </c>
      <c r="GO45">
        <f t="shared" si="47"/>
        <v>0</v>
      </c>
      <c r="GP45">
        <f t="shared" si="48"/>
        <v>0</v>
      </c>
      <c r="GR45">
        <v>0</v>
      </c>
      <c r="GS45">
        <v>3</v>
      </c>
      <c r="GT45">
        <v>0</v>
      </c>
      <c r="GU45" t="s">
        <v>6</v>
      </c>
      <c r="GV45">
        <f t="shared" si="49"/>
        <v>0</v>
      </c>
      <c r="GW45">
        <v>1</v>
      </c>
      <c r="GX45" t="e">
        <f t="shared" si="50"/>
        <v>#REF!</v>
      </c>
      <c r="HA45">
        <v>0</v>
      </c>
      <c r="HB45">
        <v>0</v>
      </c>
      <c r="HC45">
        <f t="shared" si="51"/>
        <v>0</v>
      </c>
      <c r="HE45" t="s">
        <v>6</v>
      </c>
      <c r="HF45" t="s">
        <v>6</v>
      </c>
      <c r="HM45" t="s">
        <v>6</v>
      </c>
      <c r="HN45" t="s">
        <v>32</v>
      </c>
      <c r="HO45" t="s">
        <v>33</v>
      </c>
      <c r="HP45" t="s">
        <v>28</v>
      </c>
      <c r="HQ45" t="s">
        <v>28</v>
      </c>
      <c r="IF45">
        <v>-1</v>
      </c>
      <c r="IK45">
        <v>0</v>
      </c>
    </row>
    <row r="46" spans="1:245" x14ac:dyDescent="0.2">
      <c r="A46">
        <v>18</v>
      </c>
      <c r="B46">
        <v>1</v>
      </c>
      <c r="C46">
        <v>62</v>
      </c>
      <c r="E46" t="s">
        <v>94</v>
      </c>
      <c r="F46" t="str">
        <f>'1.Лок.смета.и.Акт'!B145</f>
        <v>Прайс</v>
      </c>
      <c r="G46" t="s">
        <v>95</v>
      </c>
      <c r="H46" t="s">
        <v>23</v>
      </c>
      <c r="I46" t="e">
        <f>I44*J46</f>
        <v>#REF!</v>
      </c>
      <c r="J46" s="181" t="e">
        <f>#REF!</f>
        <v>#REF!</v>
      </c>
      <c r="K46">
        <v>1</v>
      </c>
      <c r="O46" t="e">
        <f t="shared" si="21"/>
        <v>#REF!</v>
      </c>
      <c r="P46" t="e">
        <f t="shared" si="22"/>
        <v>#REF!</v>
      </c>
      <c r="Q46" t="e">
        <f t="shared" si="23"/>
        <v>#REF!</v>
      </c>
      <c r="R46" t="e">
        <f t="shared" si="24"/>
        <v>#REF!</v>
      </c>
      <c r="S46" t="e">
        <f t="shared" si="25"/>
        <v>#REF!</v>
      </c>
      <c r="T46" t="e">
        <f t="shared" si="26"/>
        <v>#REF!</v>
      </c>
      <c r="U46" t="e">
        <f t="shared" si="27"/>
        <v>#REF!</v>
      </c>
      <c r="V46" t="e">
        <f t="shared" si="28"/>
        <v>#REF!</v>
      </c>
      <c r="W46" t="e">
        <f t="shared" si="29"/>
        <v>#REF!</v>
      </c>
      <c r="X46" t="e">
        <f t="shared" si="30"/>
        <v>#REF!</v>
      </c>
      <c r="Y46" t="e">
        <f t="shared" si="31"/>
        <v>#REF!</v>
      </c>
      <c r="AA46">
        <v>74764386</v>
      </c>
      <c r="AB46">
        <f t="shared" si="32"/>
        <v>3782.68</v>
      </c>
      <c r="AC46">
        <f t="shared" si="33"/>
        <v>3782.68</v>
      </c>
      <c r="AD46">
        <f>ROUND((((ET46)-(EU46))+AE46),2)</f>
        <v>0</v>
      </c>
      <c r="AE46">
        <f>ROUND((EU46),2)</f>
        <v>0</v>
      </c>
      <c r="AF46">
        <f>ROUND((EV46),2)</f>
        <v>0</v>
      </c>
      <c r="AG46">
        <f t="shared" si="34"/>
        <v>0</v>
      </c>
      <c r="AH46">
        <f>(EW46)</f>
        <v>0</v>
      </c>
      <c r="AI46">
        <f>(EX46)</f>
        <v>0</v>
      </c>
      <c r="AJ46">
        <f t="shared" si="35"/>
        <v>0</v>
      </c>
      <c r="AK46">
        <v>3782.6800000000003</v>
      </c>
      <c r="AL46" s="68">
        <f>'1.Лок.смета.и.Акт'!F145</f>
        <v>3782.6800000000003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121</v>
      </c>
      <c r="AU46">
        <v>0</v>
      </c>
      <c r="AV46">
        <v>1</v>
      </c>
      <c r="AW46">
        <v>1</v>
      </c>
      <c r="AZ46">
        <v>1</v>
      </c>
      <c r="BA46">
        <v>1</v>
      </c>
      <c r="BB46">
        <v>1</v>
      </c>
      <c r="BC46">
        <f>'1.Лок.смета.и.Акт'!J145</f>
        <v>9.11</v>
      </c>
      <c r="BD46" t="s">
        <v>6</v>
      </c>
      <c r="BE46" t="s">
        <v>6</v>
      </c>
      <c r="BF46" t="s">
        <v>6</v>
      </c>
      <c r="BG46" t="s">
        <v>6</v>
      </c>
      <c r="BH46">
        <v>3</v>
      </c>
      <c r="BI46">
        <v>1</v>
      </c>
      <c r="BJ46" t="s">
        <v>96</v>
      </c>
      <c r="BM46">
        <v>20001</v>
      </c>
      <c r="BN46">
        <v>0</v>
      </c>
      <c r="BO46" t="s">
        <v>6</v>
      </c>
      <c r="BP46">
        <v>0</v>
      </c>
      <c r="BQ46">
        <v>22</v>
      </c>
      <c r="BR46">
        <v>0</v>
      </c>
      <c r="BS46">
        <v>1</v>
      </c>
      <c r="BT46">
        <v>1</v>
      </c>
      <c r="BU46">
        <v>1</v>
      </c>
      <c r="BV46">
        <v>1</v>
      </c>
      <c r="BW46">
        <v>1</v>
      </c>
      <c r="BX46">
        <v>1</v>
      </c>
      <c r="BY46" t="s">
        <v>6</v>
      </c>
      <c r="BZ46">
        <v>121</v>
      </c>
      <c r="CA46">
        <v>0</v>
      </c>
      <c r="CB46" t="s">
        <v>6</v>
      </c>
      <c r="CE46">
        <v>0</v>
      </c>
      <c r="CF46">
        <v>0</v>
      </c>
      <c r="CG46">
        <v>0</v>
      </c>
      <c r="CM46">
        <v>0</v>
      </c>
      <c r="CN46" t="s">
        <v>6</v>
      </c>
      <c r="CO46">
        <v>0</v>
      </c>
      <c r="CP46" t="e">
        <f t="shared" si="36"/>
        <v>#REF!</v>
      </c>
      <c r="CQ46">
        <f>AC46</f>
        <v>3782.68</v>
      </c>
      <c r="CR46">
        <f>AD46</f>
        <v>0</v>
      </c>
      <c r="CS46">
        <f t="shared" si="37"/>
        <v>0</v>
      </c>
      <c r="CT46">
        <f t="shared" si="38"/>
        <v>0</v>
      </c>
      <c r="CU46">
        <f t="shared" si="39"/>
        <v>0</v>
      </c>
      <c r="CV46">
        <f t="shared" si="40"/>
        <v>0</v>
      </c>
      <c r="CW46">
        <f t="shared" si="41"/>
        <v>0</v>
      </c>
      <c r="CX46">
        <f t="shared" si="42"/>
        <v>0</v>
      </c>
      <c r="CY46" t="e">
        <f t="shared" si="52"/>
        <v>#REF!</v>
      </c>
      <c r="CZ46" t="e">
        <f t="shared" si="53"/>
        <v>#REF!</v>
      </c>
      <c r="DC46" t="s">
        <v>6</v>
      </c>
      <c r="DD46" t="s">
        <v>6</v>
      </c>
      <c r="DE46" t="s">
        <v>6</v>
      </c>
      <c r="DF46" t="s">
        <v>6</v>
      </c>
      <c r="DG46" t="s">
        <v>6</v>
      </c>
      <c r="DH46" t="s">
        <v>6</v>
      </c>
      <c r="DI46" t="s">
        <v>6</v>
      </c>
      <c r="DJ46" t="s">
        <v>6</v>
      </c>
      <c r="DK46" t="s">
        <v>6</v>
      </c>
      <c r="DL46" t="s">
        <v>6</v>
      </c>
      <c r="DM46" t="s">
        <v>6</v>
      </c>
      <c r="DN46">
        <v>0</v>
      </c>
      <c r="DO46">
        <v>0</v>
      </c>
      <c r="DP46">
        <v>1</v>
      </c>
      <c r="DQ46">
        <v>1</v>
      </c>
      <c r="DU46">
        <v>1013</v>
      </c>
      <c r="DV46" t="s">
        <v>23</v>
      </c>
      <c r="DW46" t="str">
        <f>'1.Лок.смета.и.Акт'!D145</f>
        <v>ШТ</v>
      </c>
      <c r="DX46">
        <v>1</v>
      </c>
      <c r="DZ46" t="s">
        <v>6</v>
      </c>
      <c r="EA46" t="s">
        <v>6</v>
      </c>
      <c r="EB46" t="s">
        <v>6</v>
      </c>
      <c r="EC46" t="s">
        <v>6</v>
      </c>
      <c r="EE46">
        <v>59207217</v>
      </c>
      <c r="EF46">
        <v>22</v>
      </c>
      <c r="EG46" t="s">
        <v>27</v>
      </c>
      <c r="EH46">
        <v>16</v>
      </c>
      <c r="EI46" t="s">
        <v>28</v>
      </c>
      <c r="EJ46">
        <v>1</v>
      </c>
      <c r="EK46">
        <v>20001</v>
      </c>
      <c r="EL46" t="s">
        <v>29</v>
      </c>
      <c r="EM46" t="s">
        <v>30</v>
      </c>
      <c r="EO46" t="s">
        <v>6</v>
      </c>
      <c r="EQ46">
        <v>0</v>
      </c>
      <c r="ER46">
        <v>3782.6800000000003</v>
      </c>
      <c r="ES46" s="68">
        <f>'1.Лок.смета.и.Акт'!F145</f>
        <v>3782.6800000000003</v>
      </c>
      <c r="ET46">
        <v>0</v>
      </c>
      <c r="EU46">
        <v>0</v>
      </c>
      <c r="EV46">
        <v>0</v>
      </c>
      <c r="EW46">
        <v>0</v>
      </c>
      <c r="EX46">
        <v>0</v>
      </c>
      <c r="EZ46">
        <v>5</v>
      </c>
      <c r="FC46">
        <v>0</v>
      </c>
      <c r="FD46">
        <v>18</v>
      </c>
      <c r="FF46">
        <v>3597</v>
      </c>
      <c r="FQ46">
        <v>0</v>
      </c>
      <c r="FR46">
        <f t="shared" si="43"/>
        <v>0</v>
      </c>
      <c r="FS46">
        <v>0</v>
      </c>
      <c r="FX46">
        <v>121</v>
      </c>
      <c r="FY46">
        <v>0</v>
      </c>
      <c r="GA46" t="s">
        <v>97</v>
      </c>
      <c r="GD46">
        <v>1</v>
      </c>
      <c r="GF46">
        <v>1849709912</v>
      </c>
      <c r="GG46">
        <v>2</v>
      </c>
      <c r="GH46">
        <v>3</v>
      </c>
      <c r="GI46">
        <v>4</v>
      </c>
      <c r="GJ46">
        <v>0</v>
      </c>
      <c r="GK46">
        <v>0</v>
      </c>
      <c r="GL46">
        <f t="shared" si="44"/>
        <v>0</v>
      </c>
      <c r="GM46" t="e">
        <f t="shared" si="45"/>
        <v>#REF!</v>
      </c>
      <c r="GN46" t="e">
        <f t="shared" si="46"/>
        <v>#REF!</v>
      </c>
      <c r="GO46">
        <f t="shared" si="47"/>
        <v>0</v>
      </c>
      <c r="GP46">
        <f t="shared" si="48"/>
        <v>0</v>
      </c>
      <c r="GR46">
        <v>1</v>
      </c>
      <c r="GS46">
        <v>1</v>
      </c>
      <c r="GT46">
        <v>0</v>
      </c>
      <c r="GU46" t="s">
        <v>6</v>
      </c>
      <c r="GV46">
        <f t="shared" si="49"/>
        <v>0</v>
      </c>
      <c r="GW46">
        <v>1</v>
      </c>
      <c r="GX46" t="e">
        <f t="shared" si="50"/>
        <v>#REF!</v>
      </c>
      <c r="HA46">
        <v>0</v>
      </c>
      <c r="HB46">
        <v>0</v>
      </c>
      <c r="HC46">
        <f t="shared" si="51"/>
        <v>0</v>
      </c>
      <c r="HE46" t="s">
        <v>40</v>
      </c>
      <c r="HF46" t="s">
        <v>42</v>
      </c>
      <c r="HG46" t="e">
        <f>ROUND(AC46*I46,0)</f>
        <v>#REF!</v>
      </c>
      <c r="HM46" t="s">
        <v>6</v>
      </c>
      <c r="HN46" t="s">
        <v>32</v>
      </c>
      <c r="HO46" t="s">
        <v>33</v>
      </c>
      <c r="HP46" t="s">
        <v>28</v>
      </c>
      <c r="HQ46" t="s">
        <v>28</v>
      </c>
      <c r="IF46">
        <v>-1</v>
      </c>
      <c r="IK46">
        <v>0</v>
      </c>
    </row>
    <row r="47" spans="1:245" x14ac:dyDescent="0.2">
      <c r="A47">
        <v>17</v>
      </c>
      <c r="B47">
        <v>1</v>
      </c>
      <c r="C47">
        <f>ROW(SmtRes!A76)</f>
        <v>76</v>
      </c>
      <c r="D47">
        <f>ROW(EtalonRes!A71)</f>
        <v>71</v>
      </c>
      <c r="E47" t="s">
        <v>98</v>
      </c>
      <c r="F47" t="s">
        <v>99</v>
      </c>
      <c r="G47" t="s">
        <v>100</v>
      </c>
      <c r="H47" t="s">
        <v>101</v>
      </c>
      <c r="I47">
        <f>'1.Лок.смета.и.Акт'!E150</f>
        <v>0.21990000000000001</v>
      </c>
      <c r="J47">
        <v>0</v>
      </c>
      <c r="K47">
        <v>0.21990000000000001</v>
      </c>
      <c r="O47">
        <f t="shared" si="21"/>
        <v>6452</v>
      </c>
      <c r="P47">
        <f t="shared" si="22"/>
        <v>1157</v>
      </c>
      <c r="Q47">
        <f t="shared" si="23"/>
        <v>295</v>
      </c>
      <c r="R47">
        <f t="shared" si="24"/>
        <v>61</v>
      </c>
      <c r="S47">
        <f t="shared" si="25"/>
        <v>5000</v>
      </c>
      <c r="T47">
        <f t="shared" si="26"/>
        <v>0</v>
      </c>
      <c r="U47">
        <f t="shared" si="27"/>
        <v>17.132408999999999</v>
      </c>
      <c r="V47">
        <f t="shared" si="28"/>
        <v>0.14777280000000001</v>
      </c>
      <c r="W47">
        <f t="shared" si="29"/>
        <v>0</v>
      </c>
      <c r="X47">
        <f t="shared" si="30"/>
        <v>6124</v>
      </c>
      <c r="Y47">
        <f t="shared" si="31"/>
        <v>3644</v>
      </c>
      <c r="AA47">
        <v>74764386</v>
      </c>
      <c r="AB47">
        <f t="shared" si="32"/>
        <v>1359.87</v>
      </c>
      <c r="AC47">
        <f t="shared" si="33"/>
        <v>577.76</v>
      </c>
      <c r="AD47">
        <f>ROUND(((((ET47*ROUND(1.05,7)))-((EU47*ROUND(1.05,7))))+AE47),2)</f>
        <v>101.17</v>
      </c>
      <c r="AE47">
        <f>ROUND(((EU47*ROUND(1.05,7))),2)</f>
        <v>8.32</v>
      </c>
      <c r="AF47">
        <f>ROUND(((EV47*ROUND(1.05,7))),2)</f>
        <v>680.94</v>
      </c>
      <c r="AG47">
        <f t="shared" si="34"/>
        <v>0</v>
      </c>
      <c r="AH47">
        <f>((EW47*ROUND(1.05,7)))</f>
        <v>77.910000000000011</v>
      </c>
      <c r="AI47">
        <f>((EX47*ROUND(1.05,7)))</f>
        <v>0.67200000000000004</v>
      </c>
      <c r="AJ47">
        <f t="shared" si="35"/>
        <v>0</v>
      </c>
      <c r="AK47">
        <f>AL47+AM47+AO47</f>
        <v>1322.62</v>
      </c>
      <c r="AL47" s="68">
        <f>'1.Лок.смета.и.Акт'!F154</f>
        <v>577.76</v>
      </c>
      <c r="AM47" s="68">
        <f>'1.Лок.смета.и.Акт'!F152</f>
        <v>96.35</v>
      </c>
      <c r="AN47" s="68">
        <f>'1.Лок.смета.и.Акт'!F153</f>
        <v>7.92</v>
      </c>
      <c r="AO47" s="68">
        <f>'1.Лок.смета.и.Акт'!F151</f>
        <v>648.51</v>
      </c>
      <c r="AP47">
        <v>0</v>
      </c>
      <c r="AQ47">
        <f>'1.Лок.смета.и.Акт'!E157</f>
        <v>74.2</v>
      </c>
      <c r="AR47">
        <v>0.64</v>
      </c>
      <c r="AS47">
        <v>0</v>
      </c>
      <c r="AT47">
        <v>121</v>
      </c>
      <c r="AU47">
        <v>72</v>
      </c>
      <c r="AV47">
        <v>1</v>
      </c>
      <c r="AW47">
        <v>1</v>
      </c>
      <c r="AZ47">
        <v>1</v>
      </c>
      <c r="BA47">
        <f>'1.Лок.смета.и.Акт'!J151</f>
        <v>33.39</v>
      </c>
      <c r="BB47">
        <f>'1.Лок.смета.и.Акт'!J152</f>
        <v>13.26</v>
      </c>
      <c r="BC47">
        <f>'1.Лок.смета.и.Акт'!J154</f>
        <v>9.11</v>
      </c>
      <c r="BD47" t="s">
        <v>6</v>
      </c>
      <c r="BE47" t="s">
        <v>6</v>
      </c>
      <c r="BF47" t="s">
        <v>6</v>
      </c>
      <c r="BG47" t="s">
        <v>6</v>
      </c>
      <c r="BH47">
        <v>0</v>
      </c>
      <c r="BI47">
        <v>1</v>
      </c>
      <c r="BJ47" t="s">
        <v>102</v>
      </c>
      <c r="BM47">
        <v>20001</v>
      </c>
      <c r="BN47">
        <v>0</v>
      </c>
      <c r="BO47" t="s">
        <v>6</v>
      </c>
      <c r="BP47">
        <v>0</v>
      </c>
      <c r="BQ47">
        <v>22</v>
      </c>
      <c r="BR47">
        <v>0</v>
      </c>
      <c r="BS47">
        <f>'1.Лок.смета.и.Акт'!J153</f>
        <v>33.39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6</v>
      </c>
      <c r="BZ47">
        <v>121</v>
      </c>
      <c r="CA47">
        <v>72</v>
      </c>
      <c r="CB47" t="s">
        <v>6</v>
      </c>
      <c r="CE47">
        <v>0</v>
      </c>
      <c r="CF47">
        <v>0</v>
      </c>
      <c r="CG47">
        <v>0</v>
      </c>
      <c r="CM47">
        <v>0</v>
      </c>
      <c r="CN47" t="s">
        <v>77</v>
      </c>
      <c r="CO47">
        <v>0</v>
      </c>
      <c r="CP47">
        <f t="shared" si="36"/>
        <v>6452</v>
      </c>
      <c r="CQ47">
        <f>AC47*BC47</f>
        <v>5263.3935999999994</v>
      </c>
      <c r="CR47">
        <f>AD47*BB47</f>
        <v>1341.5142000000001</v>
      </c>
      <c r="CS47">
        <f t="shared" si="37"/>
        <v>277.8048</v>
      </c>
      <c r="CT47">
        <f t="shared" si="38"/>
        <v>22736.586600000002</v>
      </c>
      <c r="CU47">
        <f t="shared" si="39"/>
        <v>0</v>
      </c>
      <c r="CV47">
        <f t="shared" si="40"/>
        <v>77.910000000000011</v>
      </c>
      <c r="CW47">
        <f t="shared" si="41"/>
        <v>0.67200000000000004</v>
      </c>
      <c r="CX47">
        <f t="shared" si="42"/>
        <v>0</v>
      </c>
      <c r="CY47">
        <f t="shared" si="52"/>
        <v>6123.81</v>
      </c>
      <c r="CZ47">
        <f t="shared" si="53"/>
        <v>3643.92</v>
      </c>
      <c r="DB47">
        <v>2</v>
      </c>
      <c r="DC47" t="s">
        <v>6</v>
      </c>
      <c r="DD47" t="s">
        <v>6</v>
      </c>
      <c r="DE47" t="s">
        <v>78</v>
      </c>
      <c r="DF47" t="s">
        <v>78</v>
      </c>
      <c r="DG47" t="s">
        <v>78</v>
      </c>
      <c r="DH47" t="s">
        <v>6</v>
      </c>
      <c r="DI47" t="s">
        <v>78</v>
      </c>
      <c r="DJ47" t="s">
        <v>78</v>
      </c>
      <c r="DK47" t="s">
        <v>6</v>
      </c>
      <c r="DL47" t="s">
        <v>6</v>
      </c>
      <c r="DM47" t="s">
        <v>6</v>
      </c>
      <c r="DN47">
        <v>0</v>
      </c>
      <c r="DO47">
        <v>0</v>
      </c>
      <c r="DP47">
        <v>1</v>
      </c>
      <c r="DQ47">
        <v>1</v>
      </c>
      <c r="DU47">
        <v>1005</v>
      </c>
      <c r="DV47" t="s">
        <v>101</v>
      </c>
      <c r="DW47" t="str">
        <f>'1.Лок.смета.и.Акт'!D150</f>
        <v>100 м2</v>
      </c>
      <c r="DX47">
        <v>100</v>
      </c>
      <c r="DZ47" t="s">
        <v>6</v>
      </c>
      <c r="EA47" t="s">
        <v>6</v>
      </c>
      <c r="EB47" t="s">
        <v>6</v>
      </c>
      <c r="EC47" t="s">
        <v>6</v>
      </c>
      <c r="EE47">
        <v>59207217</v>
      </c>
      <c r="EF47">
        <v>22</v>
      </c>
      <c r="EG47" t="s">
        <v>27</v>
      </c>
      <c r="EH47">
        <v>16</v>
      </c>
      <c r="EI47" t="s">
        <v>28</v>
      </c>
      <c r="EJ47">
        <v>1</v>
      </c>
      <c r="EK47">
        <v>20001</v>
      </c>
      <c r="EL47" t="s">
        <v>29</v>
      </c>
      <c r="EM47" t="s">
        <v>30</v>
      </c>
      <c r="EO47" t="s">
        <v>31</v>
      </c>
      <c r="EQ47">
        <v>0</v>
      </c>
      <c r="ER47">
        <f>ES47+ET47+EV47</f>
        <v>1322.62</v>
      </c>
      <c r="ES47" s="68">
        <f>'1.Лок.смета.и.Акт'!F154</f>
        <v>577.76</v>
      </c>
      <c r="ET47" s="68">
        <f>'1.Лок.смета.и.Акт'!F152</f>
        <v>96.35</v>
      </c>
      <c r="EU47" s="68">
        <f>'1.Лок.смета.и.Акт'!F153</f>
        <v>7.92</v>
      </c>
      <c r="EV47" s="68">
        <f>'1.Лок.смета.и.Акт'!F151</f>
        <v>648.51</v>
      </c>
      <c r="EW47">
        <f>'1.Лок.смета.и.Акт'!E157</f>
        <v>74.2</v>
      </c>
      <c r="EX47">
        <v>0.64</v>
      </c>
      <c r="EY47">
        <v>0</v>
      </c>
      <c r="FQ47">
        <v>0</v>
      </c>
      <c r="FR47">
        <f t="shared" si="43"/>
        <v>0</v>
      </c>
      <c r="FS47">
        <v>0</v>
      </c>
      <c r="FX47">
        <v>121</v>
      </c>
      <c r="FY47">
        <v>72</v>
      </c>
      <c r="GA47" t="s">
        <v>6</v>
      </c>
      <c r="GD47">
        <v>1</v>
      </c>
      <c r="GF47">
        <v>-134019286</v>
      </c>
      <c r="GG47">
        <v>2</v>
      </c>
      <c r="GH47">
        <v>1</v>
      </c>
      <c r="GI47">
        <v>4</v>
      </c>
      <c r="GJ47">
        <v>0</v>
      </c>
      <c r="GK47">
        <v>0</v>
      </c>
      <c r="GL47">
        <f t="shared" si="44"/>
        <v>0</v>
      </c>
      <c r="GM47">
        <f t="shared" si="45"/>
        <v>16220</v>
      </c>
      <c r="GN47">
        <f t="shared" si="46"/>
        <v>16220</v>
      </c>
      <c r="GO47">
        <f t="shared" si="47"/>
        <v>0</v>
      </c>
      <c r="GP47">
        <f t="shared" si="48"/>
        <v>0</v>
      </c>
      <c r="GR47">
        <v>0</v>
      </c>
      <c r="GS47">
        <v>3</v>
      </c>
      <c r="GT47">
        <v>0</v>
      </c>
      <c r="GU47" t="s">
        <v>6</v>
      </c>
      <c r="GV47">
        <f t="shared" si="49"/>
        <v>0</v>
      </c>
      <c r="GW47">
        <v>1</v>
      </c>
      <c r="GX47">
        <f t="shared" si="50"/>
        <v>0</v>
      </c>
      <c r="HA47">
        <v>0</v>
      </c>
      <c r="HB47">
        <v>0</v>
      </c>
      <c r="HC47">
        <f t="shared" si="51"/>
        <v>0</v>
      </c>
      <c r="HE47" t="s">
        <v>6</v>
      </c>
      <c r="HF47" t="s">
        <v>6</v>
      </c>
      <c r="HM47" t="s">
        <v>6</v>
      </c>
      <c r="HN47" t="s">
        <v>32</v>
      </c>
      <c r="HO47" t="s">
        <v>33</v>
      </c>
      <c r="HP47" t="s">
        <v>28</v>
      </c>
      <c r="HQ47" t="s">
        <v>28</v>
      </c>
      <c r="IF47">
        <v>-1</v>
      </c>
      <c r="IK47">
        <v>0</v>
      </c>
    </row>
    <row r="48" spans="1:245" x14ac:dyDescent="0.2">
      <c r="A48">
        <v>18</v>
      </c>
      <c r="B48">
        <v>1</v>
      </c>
      <c r="C48">
        <v>75</v>
      </c>
      <c r="E48" t="s">
        <v>103</v>
      </c>
      <c r="F48" t="str">
        <f>'1.Лок.смета.и.Акт'!B158</f>
        <v>Прайс</v>
      </c>
      <c r="G48" t="s">
        <v>104</v>
      </c>
      <c r="H48" t="s">
        <v>52</v>
      </c>
      <c r="I48" t="e">
        <f>I47*J48</f>
        <v>#REF!</v>
      </c>
      <c r="J48" s="181" t="e">
        <f>#REF!</f>
        <v>#REF!</v>
      </c>
      <c r="K48">
        <v>64.301955399999997</v>
      </c>
      <c r="O48" t="e">
        <f t="shared" si="21"/>
        <v>#REF!</v>
      </c>
      <c r="P48" t="e">
        <f t="shared" si="22"/>
        <v>#REF!</v>
      </c>
      <c r="Q48" t="e">
        <f t="shared" si="23"/>
        <v>#REF!</v>
      </c>
      <c r="R48" t="e">
        <f t="shared" si="24"/>
        <v>#REF!</v>
      </c>
      <c r="S48" t="e">
        <f t="shared" si="25"/>
        <v>#REF!</v>
      </c>
      <c r="T48" t="e">
        <f t="shared" si="26"/>
        <v>#REF!</v>
      </c>
      <c r="U48" t="e">
        <f t="shared" si="27"/>
        <v>#REF!</v>
      </c>
      <c r="V48" t="e">
        <f t="shared" si="28"/>
        <v>#REF!</v>
      </c>
      <c r="W48" t="e">
        <f t="shared" si="29"/>
        <v>#REF!</v>
      </c>
      <c r="X48" t="e">
        <f t="shared" si="30"/>
        <v>#REF!</v>
      </c>
      <c r="Y48" t="e">
        <f t="shared" si="31"/>
        <v>#REF!</v>
      </c>
      <c r="AA48">
        <v>74764386</v>
      </c>
      <c r="AB48">
        <f t="shared" si="32"/>
        <v>1247.97</v>
      </c>
      <c r="AC48">
        <f t="shared" si="33"/>
        <v>1247.97</v>
      </c>
      <c r="AD48">
        <f>ROUND((((ET48)-(EU48))+AE48),2)</f>
        <v>0</v>
      </c>
      <c r="AE48">
        <f t="shared" ref="AE48:AF50" si="57">ROUND((EU48),2)</f>
        <v>0</v>
      </c>
      <c r="AF48">
        <f t="shared" si="57"/>
        <v>0</v>
      </c>
      <c r="AG48">
        <f t="shared" si="34"/>
        <v>0</v>
      </c>
      <c r="AH48">
        <f t="shared" ref="AH48:AI50" si="58">(EW48)</f>
        <v>0</v>
      </c>
      <c r="AI48">
        <f t="shared" si="58"/>
        <v>0</v>
      </c>
      <c r="AJ48">
        <f t="shared" si="35"/>
        <v>0</v>
      </c>
      <c r="AK48">
        <v>1247.97</v>
      </c>
      <c r="AL48" s="68">
        <f>'1.Лок.смета.и.Акт'!F158</f>
        <v>1247.97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121</v>
      </c>
      <c r="AU48">
        <v>72</v>
      </c>
      <c r="AV48">
        <v>1</v>
      </c>
      <c r="AW48">
        <v>1</v>
      </c>
      <c r="AZ48">
        <v>1</v>
      </c>
      <c r="BA48">
        <v>1</v>
      </c>
      <c r="BB48">
        <v>1</v>
      </c>
      <c r="BC48">
        <f>'1.Лок.смета.и.Акт'!J158</f>
        <v>9.11</v>
      </c>
      <c r="BD48" t="s">
        <v>6</v>
      </c>
      <c r="BE48" t="s">
        <v>6</v>
      </c>
      <c r="BF48" t="s">
        <v>6</v>
      </c>
      <c r="BG48" t="s">
        <v>6</v>
      </c>
      <c r="BH48">
        <v>3</v>
      </c>
      <c r="BI48">
        <v>1</v>
      </c>
      <c r="BJ48" t="s">
        <v>105</v>
      </c>
      <c r="BM48">
        <v>20001</v>
      </c>
      <c r="BN48">
        <v>0</v>
      </c>
      <c r="BO48" t="s">
        <v>6</v>
      </c>
      <c r="BP48">
        <v>0</v>
      </c>
      <c r="BQ48">
        <v>22</v>
      </c>
      <c r="BR48">
        <v>0</v>
      </c>
      <c r="BS48">
        <v>1</v>
      </c>
      <c r="BT48">
        <v>1</v>
      </c>
      <c r="BU48">
        <v>1</v>
      </c>
      <c r="BV48">
        <v>1</v>
      </c>
      <c r="BW48">
        <v>1</v>
      </c>
      <c r="BX48">
        <v>1</v>
      </c>
      <c r="BY48" t="s">
        <v>6</v>
      </c>
      <c r="BZ48">
        <v>121</v>
      </c>
      <c r="CA48">
        <v>72</v>
      </c>
      <c r="CB48" t="s">
        <v>6</v>
      </c>
      <c r="CE48">
        <v>0</v>
      </c>
      <c r="CF48">
        <v>0</v>
      </c>
      <c r="CG48">
        <v>0</v>
      </c>
      <c r="CM48">
        <v>0</v>
      </c>
      <c r="CN48" t="s">
        <v>6</v>
      </c>
      <c r="CO48">
        <v>0</v>
      </c>
      <c r="CP48" t="e">
        <f t="shared" si="36"/>
        <v>#REF!</v>
      </c>
      <c r="CQ48">
        <f>AC48</f>
        <v>1247.97</v>
      </c>
      <c r="CR48">
        <f>AD48</f>
        <v>0</v>
      </c>
      <c r="CS48">
        <f t="shared" si="37"/>
        <v>0</v>
      </c>
      <c r="CT48">
        <f t="shared" si="38"/>
        <v>0</v>
      </c>
      <c r="CU48">
        <f t="shared" si="39"/>
        <v>0</v>
      </c>
      <c r="CV48">
        <f t="shared" si="40"/>
        <v>0</v>
      </c>
      <c r="CW48">
        <f t="shared" si="41"/>
        <v>0</v>
      </c>
      <c r="CX48">
        <f t="shared" si="42"/>
        <v>0</v>
      </c>
      <c r="CY48" t="e">
        <f t="shared" si="52"/>
        <v>#REF!</v>
      </c>
      <c r="CZ48" t="e">
        <f t="shared" si="53"/>
        <v>#REF!</v>
      </c>
      <c r="DC48" t="s">
        <v>6</v>
      </c>
      <c r="DD48" t="s">
        <v>6</v>
      </c>
      <c r="DE48" t="s">
        <v>6</v>
      </c>
      <c r="DF48" t="s">
        <v>6</v>
      </c>
      <c r="DG48" t="s">
        <v>6</v>
      </c>
      <c r="DH48" t="s">
        <v>6</v>
      </c>
      <c r="DI48" t="s">
        <v>6</v>
      </c>
      <c r="DJ48" t="s">
        <v>6</v>
      </c>
      <c r="DK48" t="s">
        <v>6</v>
      </c>
      <c r="DL48" t="s">
        <v>6</v>
      </c>
      <c r="DM48" t="s">
        <v>6</v>
      </c>
      <c r="DN48">
        <v>0</v>
      </c>
      <c r="DO48">
        <v>0</v>
      </c>
      <c r="DP48">
        <v>1</v>
      </c>
      <c r="DQ48">
        <v>1</v>
      </c>
      <c r="DU48">
        <v>1005</v>
      </c>
      <c r="DV48" t="s">
        <v>52</v>
      </c>
      <c r="DW48" t="str">
        <f>'1.Лок.смета.и.Акт'!D158</f>
        <v>м2</v>
      </c>
      <c r="DX48">
        <v>1</v>
      </c>
      <c r="DZ48" t="s">
        <v>6</v>
      </c>
      <c r="EA48" t="s">
        <v>6</v>
      </c>
      <c r="EB48" t="s">
        <v>6</v>
      </c>
      <c r="EC48" t="s">
        <v>6</v>
      </c>
      <c r="EE48">
        <v>59207217</v>
      </c>
      <c r="EF48">
        <v>22</v>
      </c>
      <c r="EG48" t="s">
        <v>27</v>
      </c>
      <c r="EH48">
        <v>16</v>
      </c>
      <c r="EI48" t="s">
        <v>28</v>
      </c>
      <c r="EJ48">
        <v>1</v>
      </c>
      <c r="EK48">
        <v>20001</v>
      </c>
      <c r="EL48" t="s">
        <v>29</v>
      </c>
      <c r="EM48" t="s">
        <v>30</v>
      </c>
      <c r="EO48" t="s">
        <v>6</v>
      </c>
      <c r="EQ48">
        <v>0</v>
      </c>
      <c r="ER48">
        <v>1247.97</v>
      </c>
      <c r="ES48" s="68">
        <f>'1.Лок.смета.и.Акт'!F158</f>
        <v>1247.97</v>
      </c>
      <c r="ET48">
        <v>0</v>
      </c>
      <c r="EU48">
        <v>0</v>
      </c>
      <c r="EV48">
        <v>0</v>
      </c>
      <c r="EW48">
        <v>0</v>
      </c>
      <c r="EX48">
        <v>0</v>
      </c>
      <c r="EZ48">
        <v>5</v>
      </c>
      <c r="FC48">
        <v>0</v>
      </c>
      <c r="FD48">
        <v>18</v>
      </c>
      <c r="FF48">
        <v>1186.71</v>
      </c>
      <c r="FQ48">
        <v>0</v>
      </c>
      <c r="FR48">
        <f t="shared" si="43"/>
        <v>0</v>
      </c>
      <c r="FS48">
        <v>0</v>
      </c>
      <c r="FX48">
        <v>121</v>
      </c>
      <c r="FY48">
        <v>72</v>
      </c>
      <c r="GA48" t="s">
        <v>106</v>
      </c>
      <c r="GD48">
        <v>1</v>
      </c>
      <c r="GF48">
        <v>915693445</v>
      </c>
      <c r="GG48">
        <v>2</v>
      </c>
      <c r="GH48">
        <v>3</v>
      </c>
      <c r="GI48">
        <v>4</v>
      </c>
      <c r="GJ48">
        <v>0</v>
      </c>
      <c r="GK48">
        <v>0</v>
      </c>
      <c r="GL48">
        <f t="shared" si="44"/>
        <v>0</v>
      </c>
      <c r="GM48" t="e">
        <f t="shared" si="45"/>
        <v>#REF!</v>
      </c>
      <c r="GN48" t="e">
        <f t="shared" si="46"/>
        <v>#REF!</v>
      </c>
      <c r="GO48">
        <f t="shared" si="47"/>
        <v>0</v>
      </c>
      <c r="GP48">
        <f t="shared" si="48"/>
        <v>0</v>
      </c>
      <c r="GR48">
        <v>1</v>
      </c>
      <c r="GS48">
        <v>1</v>
      </c>
      <c r="GT48">
        <v>0</v>
      </c>
      <c r="GU48" t="s">
        <v>6</v>
      </c>
      <c r="GV48">
        <f t="shared" si="49"/>
        <v>0</v>
      </c>
      <c r="GW48">
        <v>1</v>
      </c>
      <c r="GX48" t="e">
        <f t="shared" si="50"/>
        <v>#REF!</v>
      </c>
      <c r="HA48">
        <v>0</v>
      </c>
      <c r="HB48">
        <v>0</v>
      </c>
      <c r="HC48">
        <f t="shared" si="51"/>
        <v>0</v>
      </c>
      <c r="HE48" t="s">
        <v>40</v>
      </c>
      <c r="HF48" t="s">
        <v>42</v>
      </c>
      <c r="HG48" t="e">
        <f>ROUND(AC48*I48,0)</f>
        <v>#REF!</v>
      </c>
      <c r="HM48" t="s">
        <v>6</v>
      </c>
      <c r="HN48" t="s">
        <v>32</v>
      </c>
      <c r="HO48" t="s">
        <v>33</v>
      </c>
      <c r="HP48" t="s">
        <v>28</v>
      </c>
      <c r="HQ48" t="s">
        <v>28</v>
      </c>
      <c r="IF48">
        <v>-1</v>
      </c>
      <c r="IK48">
        <v>0</v>
      </c>
    </row>
    <row r="49" spans="1:245" x14ac:dyDescent="0.2">
      <c r="A49">
        <v>18</v>
      </c>
      <c r="B49">
        <v>1</v>
      </c>
      <c r="C49">
        <v>76</v>
      </c>
      <c r="E49" t="s">
        <v>107</v>
      </c>
      <c r="F49" t="str">
        <f>'1.Лок.смета.и.Акт'!B160</f>
        <v>Прайс</v>
      </c>
      <c r="G49" t="s">
        <v>108</v>
      </c>
      <c r="H49" t="s">
        <v>52</v>
      </c>
      <c r="I49" t="e">
        <f>I47*J49</f>
        <v>#REF!</v>
      </c>
      <c r="J49" s="181" t="e">
        <f>#REF!</f>
        <v>#REF!</v>
      </c>
      <c r="K49">
        <v>35.698044600000003</v>
      </c>
      <c r="O49" t="e">
        <f t="shared" si="21"/>
        <v>#REF!</v>
      </c>
      <c r="P49" t="e">
        <f t="shared" si="22"/>
        <v>#REF!</v>
      </c>
      <c r="Q49" t="e">
        <f t="shared" si="23"/>
        <v>#REF!</v>
      </c>
      <c r="R49" t="e">
        <f t="shared" si="24"/>
        <v>#REF!</v>
      </c>
      <c r="S49" t="e">
        <f t="shared" si="25"/>
        <v>#REF!</v>
      </c>
      <c r="T49" t="e">
        <f t="shared" si="26"/>
        <v>#REF!</v>
      </c>
      <c r="U49" t="e">
        <f t="shared" si="27"/>
        <v>#REF!</v>
      </c>
      <c r="V49" t="e">
        <f t="shared" si="28"/>
        <v>#REF!</v>
      </c>
      <c r="W49" t="e">
        <f t="shared" si="29"/>
        <v>#REF!</v>
      </c>
      <c r="X49" t="e">
        <f t="shared" si="30"/>
        <v>#REF!</v>
      </c>
      <c r="Y49" t="e">
        <f t="shared" si="31"/>
        <v>#REF!</v>
      </c>
      <c r="AA49">
        <v>74764386</v>
      </c>
      <c r="AB49">
        <f t="shared" si="32"/>
        <v>1249.32</v>
      </c>
      <c r="AC49">
        <f t="shared" si="33"/>
        <v>1249.32</v>
      </c>
      <c r="AD49">
        <f>ROUND((((ET49)-(EU49))+AE49),2)</f>
        <v>0</v>
      </c>
      <c r="AE49">
        <f t="shared" si="57"/>
        <v>0</v>
      </c>
      <c r="AF49">
        <f t="shared" si="57"/>
        <v>0</v>
      </c>
      <c r="AG49">
        <f t="shared" si="34"/>
        <v>0</v>
      </c>
      <c r="AH49">
        <f t="shared" si="58"/>
        <v>0</v>
      </c>
      <c r="AI49">
        <f t="shared" si="58"/>
        <v>0</v>
      </c>
      <c r="AJ49">
        <f t="shared" si="35"/>
        <v>0</v>
      </c>
      <c r="AK49">
        <v>1249.32</v>
      </c>
      <c r="AL49" s="68">
        <f>'1.Лок.смета.и.Акт'!F160</f>
        <v>1249.32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121</v>
      </c>
      <c r="AU49">
        <v>72</v>
      </c>
      <c r="AV49">
        <v>1</v>
      </c>
      <c r="AW49">
        <v>1</v>
      </c>
      <c r="AZ49">
        <v>1</v>
      </c>
      <c r="BA49">
        <v>1</v>
      </c>
      <c r="BB49">
        <v>1</v>
      </c>
      <c r="BC49">
        <f>'1.Лок.смета.и.Акт'!J160</f>
        <v>9.11</v>
      </c>
      <c r="BD49" t="s">
        <v>6</v>
      </c>
      <c r="BE49" t="s">
        <v>6</v>
      </c>
      <c r="BF49" t="s">
        <v>6</v>
      </c>
      <c r="BG49" t="s">
        <v>6</v>
      </c>
      <c r="BH49">
        <v>3</v>
      </c>
      <c r="BI49">
        <v>1</v>
      </c>
      <c r="BJ49" t="s">
        <v>105</v>
      </c>
      <c r="BM49">
        <v>20001</v>
      </c>
      <c r="BN49">
        <v>0</v>
      </c>
      <c r="BO49" t="s">
        <v>6</v>
      </c>
      <c r="BP49">
        <v>0</v>
      </c>
      <c r="BQ49">
        <v>22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6</v>
      </c>
      <c r="BZ49">
        <v>121</v>
      </c>
      <c r="CA49">
        <v>72</v>
      </c>
      <c r="CB49" t="s">
        <v>6</v>
      </c>
      <c r="CE49">
        <v>0</v>
      </c>
      <c r="CF49">
        <v>0</v>
      </c>
      <c r="CG49">
        <v>0</v>
      </c>
      <c r="CM49">
        <v>0</v>
      </c>
      <c r="CN49" t="s">
        <v>6</v>
      </c>
      <c r="CO49">
        <v>0</v>
      </c>
      <c r="CP49" t="e">
        <f t="shared" si="36"/>
        <v>#REF!</v>
      </c>
      <c r="CQ49">
        <f>AC49</f>
        <v>1249.32</v>
      </c>
      <c r="CR49">
        <f>AD49</f>
        <v>0</v>
      </c>
      <c r="CS49">
        <f t="shared" si="37"/>
        <v>0</v>
      </c>
      <c r="CT49">
        <f t="shared" si="38"/>
        <v>0</v>
      </c>
      <c r="CU49">
        <f t="shared" si="39"/>
        <v>0</v>
      </c>
      <c r="CV49">
        <f t="shared" si="40"/>
        <v>0</v>
      </c>
      <c r="CW49">
        <f t="shared" si="41"/>
        <v>0</v>
      </c>
      <c r="CX49">
        <f t="shared" si="42"/>
        <v>0</v>
      </c>
      <c r="CY49" t="e">
        <f t="shared" si="52"/>
        <v>#REF!</v>
      </c>
      <c r="CZ49" t="e">
        <f t="shared" si="53"/>
        <v>#REF!</v>
      </c>
      <c r="DC49" t="s">
        <v>6</v>
      </c>
      <c r="DD49" t="s">
        <v>6</v>
      </c>
      <c r="DE49" t="s">
        <v>6</v>
      </c>
      <c r="DF49" t="s">
        <v>6</v>
      </c>
      <c r="DG49" t="s">
        <v>6</v>
      </c>
      <c r="DH49" t="s">
        <v>6</v>
      </c>
      <c r="DI49" t="s">
        <v>6</v>
      </c>
      <c r="DJ49" t="s">
        <v>6</v>
      </c>
      <c r="DK49" t="s">
        <v>6</v>
      </c>
      <c r="DL49" t="s">
        <v>6</v>
      </c>
      <c r="DM49" t="s">
        <v>6</v>
      </c>
      <c r="DN49">
        <v>0</v>
      </c>
      <c r="DO49">
        <v>0</v>
      </c>
      <c r="DP49">
        <v>1</v>
      </c>
      <c r="DQ49">
        <v>1</v>
      </c>
      <c r="DU49">
        <v>1005</v>
      </c>
      <c r="DV49" t="s">
        <v>52</v>
      </c>
      <c r="DW49" t="str">
        <f>'1.Лок.смета.и.Акт'!D160</f>
        <v>м2</v>
      </c>
      <c r="DX49">
        <v>1</v>
      </c>
      <c r="DZ49" t="s">
        <v>6</v>
      </c>
      <c r="EA49" t="s">
        <v>6</v>
      </c>
      <c r="EB49" t="s">
        <v>6</v>
      </c>
      <c r="EC49" t="s">
        <v>6</v>
      </c>
      <c r="EE49">
        <v>59207217</v>
      </c>
      <c r="EF49">
        <v>22</v>
      </c>
      <c r="EG49" t="s">
        <v>27</v>
      </c>
      <c r="EH49">
        <v>16</v>
      </c>
      <c r="EI49" t="s">
        <v>28</v>
      </c>
      <c r="EJ49">
        <v>1</v>
      </c>
      <c r="EK49">
        <v>20001</v>
      </c>
      <c r="EL49" t="s">
        <v>29</v>
      </c>
      <c r="EM49" t="s">
        <v>30</v>
      </c>
      <c r="EO49" t="s">
        <v>6</v>
      </c>
      <c r="EQ49">
        <v>0</v>
      </c>
      <c r="ER49">
        <v>1249.32</v>
      </c>
      <c r="ES49" s="68">
        <f>'1.Лок.смета.и.Акт'!F160</f>
        <v>1249.32</v>
      </c>
      <c r="ET49">
        <v>0</v>
      </c>
      <c r="EU49">
        <v>0</v>
      </c>
      <c r="EV49">
        <v>0</v>
      </c>
      <c r="EW49">
        <v>0</v>
      </c>
      <c r="EX49">
        <v>0</v>
      </c>
      <c r="EZ49">
        <v>5</v>
      </c>
      <c r="FC49">
        <v>0</v>
      </c>
      <c r="FD49">
        <v>18</v>
      </c>
      <c r="FF49">
        <v>1187.99</v>
      </c>
      <c r="FQ49">
        <v>0</v>
      </c>
      <c r="FR49">
        <f t="shared" si="43"/>
        <v>0</v>
      </c>
      <c r="FS49">
        <v>0</v>
      </c>
      <c r="FX49">
        <v>121</v>
      </c>
      <c r="FY49">
        <v>72</v>
      </c>
      <c r="GA49" t="s">
        <v>109</v>
      </c>
      <c r="GD49">
        <v>1</v>
      </c>
      <c r="GF49">
        <v>-1727152530</v>
      </c>
      <c r="GG49">
        <v>2</v>
      </c>
      <c r="GH49">
        <v>3</v>
      </c>
      <c r="GI49">
        <v>4</v>
      </c>
      <c r="GJ49">
        <v>0</v>
      </c>
      <c r="GK49">
        <v>0</v>
      </c>
      <c r="GL49">
        <f t="shared" si="44"/>
        <v>0</v>
      </c>
      <c r="GM49" t="e">
        <f t="shared" si="45"/>
        <v>#REF!</v>
      </c>
      <c r="GN49" t="e">
        <f t="shared" si="46"/>
        <v>#REF!</v>
      </c>
      <c r="GO49">
        <f t="shared" si="47"/>
        <v>0</v>
      </c>
      <c r="GP49">
        <f t="shared" si="48"/>
        <v>0</v>
      </c>
      <c r="GR49">
        <v>1</v>
      </c>
      <c r="GS49">
        <v>1</v>
      </c>
      <c r="GT49">
        <v>0</v>
      </c>
      <c r="GU49" t="s">
        <v>6</v>
      </c>
      <c r="GV49">
        <f t="shared" si="49"/>
        <v>0</v>
      </c>
      <c r="GW49">
        <v>1</v>
      </c>
      <c r="GX49" t="e">
        <f t="shared" si="50"/>
        <v>#REF!</v>
      </c>
      <c r="HA49">
        <v>0</v>
      </c>
      <c r="HB49">
        <v>0</v>
      </c>
      <c r="HC49">
        <f t="shared" si="51"/>
        <v>0</v>
      </c>
      <c r="HE49" t="s">
        <v>40</v>
      </c>
      <c r="HF49" t="s">
        <v>42</v>
      </c>
      <c r="HG49" t="e">
        <f>ROUND(AC49*I49,0)</f>
        <v>#REF!</v>
      </c>
      <c r="HM49" t="s">
        <v>6</v>
      </c>
      <c r="HN49" t="s">
        <v>32</v>
      </c>
      <c r="HO49" t="s">
        <v>33</v>
      </c>
      <c r="HP49" t="s">
        <v>28</v>
      </c>
      <c r="HQ49" t="s">
        <v>28</v>
      </c>
      <c r="IF49">
        <v>-1</v>
      </c>
      <c r="IK49">
        <v>0</v>
      </c>
    </row>
    <row r="50" spans="1:245" x14ac:dyDescent="0.2">
      <c r="A50">
        <v>18</v>
      </c>
      <c r="B50">
        <v>1</v>
      </c>
      <c r="C50">
        <v>74</v>
      </c>
      <c r="E50" t="s">
        <v>110</v>
      </c>
      <c r="F50" t="str">
        <f>'1.Лок.смета.и.Акт'!B162</f>
        <v>08.1.02.17-0162</v>
      </c>
      <c r="G50" t="s">
        <v>112</v>
      </c>
      <c r="H50" t="s">
        <v>52</v>
      </c>
      <c r="I50" t="e">
        <f>I47*J50</f>
        <v>#REF!</v>
      </c>
      <c r="J50" s="181" t="e">
        <f>#REF!</f>
        <v>#REF!</v>
      </c>
      <c r="K50">
        <v>13.642564800000001</v>
      </c>
      <c r="O50" t="e">
        <f t="shared" si="21"/>
        <v>#REF!</v>
      </c>
      <c r="P50" t="e">
        <f t="shared" si="22"/>
        <v>#REF!</v>
      </c>
      <c r="Q50" t="e">
        <f t="shared" si="23"/>
        <v>#REF!</v>
      </c>
      <c r="R50" t="e">
        <f t="shared" si="24"/>
        <v>#REF!</v>
      </c>
      <c r="S50" t="e">
        <f t="shared" si="25"/>
        <v>#REF!</v>
      </c>
      <c r="T50" t="e">
        <f t="shared" si="26"/>
        <v>#REF!</v>
      </c>
      <c r="U50" t="e">
        <f t="shared" si="27"/>
        <v>#REF!</v>
      </c>
      <c r="V50" t="e">
        <f t="shared" si="28"/>
        <v>#REF!</v>
      </c>
      <c r="W50" t="e">
        <f t="shared" si="29"/>
        <v>#REF!</v>
      </c>
      <c r="X50" t="e">
        <f t="shared" si="30"/>
        <v>#REF!</v>
      </c>
      <c r="Y50" t="e">
        <f t="shared" si="31"/>
        <v>#REF!</v>
      </c>
      <c r="AA50">
        <v>74764386</v>
      </c>
      <c r="AB50">
        <f t="shared" si="32"/>
        <v>34.200000000000003</v>
      </c>
      <c r="AC50">
        <f t="shared" si="33"/>
        <v>34.200000000000003</v>
      </c>
      <c r="AD50">
        <f>ROUND((((ET50)-(EU50))+AE50),2)</f>
        <v>0</v>
      </c>
      <c r="AE50">
        <f t="shared" si="57"/>
        <v>0</v>
      </c>
      <c r="AF50">
        <f t="shared" si="57"/>
        <v>0</v>
      </c>
      <c r="AG50">
        <f t="shared" si="34"/>
        <v>0</v>
      </c>
      <c r="AH50">
        <f t="shared" si="58"/>
        <v>0</v>
      </c>
      <c r="AI50">
        <f t="shared" si="58"/>
        <v>0</v>
      </c>
      <c r="AJ50">
        <f t="shared" si="35"/>
        <v>0</v>
      </c>
      <c r="AK50">
        <v>34.200000000000003</v>
      </c>
      <c r="AL50" s="68">
        <f>'1.Лок.смета.и.Акт'!F162</f>
        <v>34.200000000000003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121</v>
      </c>
      <c r="AU50">
        <v>0</v>
      </c>
      <c r="AV50">
        <v>1</v>
      </c>
      <c r="AW50">
        <v>1</v>
      </c>
      <c r="AZ50">
        <v>1</v>
      </c>
      <c r="BA50">
        <v>1</v>
      </c>
      <c r="BB50">
        <v>1</v>
      </c>
      <c r="BC50">
        <f>'1.Лок.смета.и.Акт'!J162</f>
        <v>9.11</v>
      </c>
      <c r="BD50" t="s">
        <v>6</v>
      </c>
      <c r="BE50" t="s">
        <v>6</v>
      </c>
      <c r="BF50" t="s">
        <v>6</v>
      </c>
      <c r="BG50" t="s">
        <v>6</v>
      </c>
      <c r="BH50">
        <v>3</v>
      </c>
      <c r="BI50">
        <v>1</v>
      </c>
      <c r="BJ50" t="s">
        <v>113</v>
      </c>
      <c r="BM50">
        <v>20001</v>
      </c>
      <c r="BN50">
        <v>0</v>
      </c>
      <c r="BO50" t="s">
        <v>6</v>
      </c>
      <c r="BP50">
        <v>0</v>
      </c>
      <c r="BQ50">
        <v>22</v>
      </c>
      <c r="BR50">
        <v>0</v>
      </c>
      <c r="BS50">
        <v>1</v>
      </c>
      <c r="BT50">
        <v>1</v>
      </c>
      <c r="BU50">
        <v>1</v>
      </c>
      <c r="BV50">
        <v>1</v>
      </c>
      <c r="BW50">
        <v>1</v>
      </c>
      <c r="BX50">
        <v>1</v>
      </c>
      <c r="BY50" t="s">
        <v>6</v>
      </c>
      <c r="BZ50">
        <v>121</v>
      </c>
      <c r="CA50">
        <v>0</v>
      </c>
      <c r="CB50" t="s">
        <v>6</v>
      </c>
      <c r="CE50">
        <v>0</v>
      </c>
      <c r="CF50">
        <v>0</v>
      </c>
      <c r="CG50">
        <v>0</v>
      </c>
      <c r="CM50">
        <v>0</v>
      </c>
      <c r="CN50" t="s">
        <v>6</v>
      </c>
      <c r="CO50">
        <v>0</v>
      </c>
      <c r="CP50" t="e">
        <f t="shared" si="36"/>
        <v>#REF!</v>
      </c>
      <c r="CQ50">
        <f>AC50*BC50</f>
        <v>311.56200000000001</v>
      </c>
      <c r="CR50">
        <f>AD50*BB50</f>
        <v>0</v>
      </c>
      <c r="CS50">
        <f t="shared" si="37"/>
        <v>0</v>
      </c>
      <c r="CT50">
        <f t="shared" si="38"/>
        <v>0</v>
      </c>
      <c r="CU50">
        <f t="shared" si="39"/>
        <v>0</v>
      </c>
      <c r="CV50">
        <f t="shared" si="40"/>
        <v>0</v>
      </c>
      <c r="CW50">
        <f t="shared" si="41"/>
        <v>0</v>
      </c>
      <c r="CX50">
        <f t="shared" si="42"/>
        <v>0</v>
      </c>
      <c r="CY50" t="e">
        <f t="shared" si="52"/>
        <v>#REF!</v>
      </c>
      <c r="CZ50" t="e">
        <f t="shared" si="53"/>
        <v>#REF!</v>
      </c>
      <c r="DC50" t="s">
        <v>6</v>
      </c>
      <c r="DD50" t="s">
        <v>6</v>
      </c>
      <c r="DE50" t="s">
        <v>6</v>
      </c>
      <c r="DF50" t="s">
        <v>6</v>
      </c>
      <c r="DG50" t="s">
        <v>6</v>
      </c>
      <c r="DH50" t="s">
        <v>6</v>
      </c>
      <c r="DI50" t="s">
        <v>6</v>
      </c>
      <c r="DJ50" t="s">
        <v>6</v>
      </c>
      <c r="DK50" t="s">
        <v>6</v>
      </c>
      <c r="DL50" t="s">
        <v>6</v>
      </c>
      <c r="DM50" t="s">
        <v>6</v>
      </c>
      <c r="DN50">
        <v>0</v>
      </c>
      <c r="DO50">
        <v>0</v>
      </c>
      <c r="DP50">
        <v>1</v>
      </c>
      <c r="DQ50">
        <v>1</v>
      </c>
      <c r="DU50">
        <v>1005</v>
      </c>
      <c r="DV50" t="s">
        <v>52</v>
      </c>
      <c r="DW50" t="str">
        <f>'1.Лок.смета.и.Акт'!D162</f>
        <v>м2</v>
      </c>
      <c r="DX50">
        <v>1</v>
      </c>
      <c r="DZ50" t="s">
        <v>6</v>
      </c>
      <c r="EA50" t="s">
        <v>6</v>
      </c>
      <c r="EB50" t="s">
        <v>6</v>
      </c>
      <c r="EC50" t="s">
        <v>6</v>
      </c>
      <c r="EE50">
        <v>59207217</v>
      </c>
      <c r="EF50">
        <v>22</v>
      </c>
      <c r="EG50" t="s">
        <v>27</v>
      </c>
      <c r="EH50">
        <v>16</v>
      </c>
      <c r="EI50" t="s">
        <v>28</v>
      </c>
      <c r="EJ50">
        <v>1</v>
      </c>
      <c r="EK50">
        <v>20001</v>
      </c>
      <c r="EL50" t="s">
        <v>29</v>
      </c>
      <c r="EM50" t="s">
        <v>30</v>
      </c>
      <c r="EO50" t="s">
        <v>6</v>
      </c>
      <c r="EQ50">
        <v>0</v>
      </c>
      <c r="ER50">
        <v>34.200000000000003</v>
      </c>
      <c r="ES50" s="68">
        <f>'1.Лок.смета.и.Акт'!F162</f>
        <v>34.200000000000003</v>
      </c>
      <c r="ET50">
        <v>0</v>
      </c>
      <c r="EU50">
        <v>0</v>
      </c>
      <c r="EV50">
        <v>0</v>
      </c>
      <c r="EW50">
        <v>0</v>
      </c>
      <c r="EX50">
        <v>0</v>
      </c>
      <c r="FQ50">
        <v>0</v>
      </c>
      <c r="FR50">
        <f t="shared" si="43"/>
        <v>0</v>
      </c>
      <c r="FS50">
        <v>0</v>
      </c>
      <c r="FX50">
        <v>121</v>
      </c>
      <c r="FY50">
        <v>0</v>
      </c>
      <c r="GA50" t="s">
        <v>6</v>
      </c>
      <c r="GD50">
        <v>1</v>
      </c>
      <c r="GF50">
        <v>2073721092</v>
      </c>
      <c r="GG50">
        <v>2</v>
      </c>
      <c r="GH50">
        <v>1</v>
      </c>
      <c r="GI50">
        <v>4</v>
      </c>
      <c r="GJ50">
        <v>0</v>
      </c>
      <c r="GK50">
        <v>0</v>
      </c>
      <c r="GL50">
        <f t="shared" si="44"/>
        <v>0</v>
      </c>
      <c r="GM50" t="e">
        <f t="shared" si="45"/>
        <v>#REF!</v>
      </c>
      <c r="GN50" t="e">
        <f t="shared" si="46"/>
        <v>#REF!</v>
      </c>
      <c r="GO50">
        <f t="shared" si="47"/>
        <v>0</v>
      </c>
      <c r="GP50">
        <f t="shared" si="48"/>
        <v>0</v>
      </c>
      <c r="GR50">
        <v>0</v>
      </c>
      <c r="GS50">
        <v>3</v>
      </c>
      <c r="GT50">
        <v>0</v>
      </c>
      <c r="GU50" t="s">
        <v>6</v>
      </c>
      <c r="GV50">
        <f t="shared" si="49"/>
        <v>0</v>
      </c>
      <c r="GW50">
        <v>1</v>
      </c>
      <c r="GX50" t="e">
        <f t="shared" si="50"/>
        <v>#REF!</v>
      </c>
      <c r="HA50">
        <v>0</v>
      </c>
      <c r="HB50">
        <v>0</v>
      </c>
      <c r="HC50">
        <f t="shared" si="51"/>
        <v>0</v>
      </c>
      <c r="HE50" t="s">
        <v>6</v>
      </c>
      <c r="HF50" t="s">
        <v>6</v>
      </c>
      <c r="HM50" t="s">
        <v>6</v>
      </c>
      <c r="HN50" t="s">
        <v>32</v>
      </c>
      <c r="HO50" t="s">
        <v>33</v>
      </c>
      <c r="HP50" t="s">
        <v>28</v>
      </c>
      <c r="HQ50" t="s">
        <v>28</v>
      </c>
      <c r="IF50">
        <v>-1</v>
      </c>
      <c r="IK50">
        <v>0</v>
      </c>
    </row>
    <row r="51" spans="1:245" x14ac:dyDescent="0.2">
      <c r="A51">
        <v>17</v>
      </c>
      <c r="B51">
        <v>1</v>
      </c>
      <c r="C51">
        <f>ROW(SmtRes!A89)</f>
        <v>89</v>
      </c>
      <c r="D51">
        <f>ROW(EtalonRes!A87)</f>
        <v>87</v>
      </c>
      <c r="E51" t="s">
        <v>114</v>
      </c>
      <c r="F51" t="s">
        <v>115</v>
      </c>
      <c r="G51" t="s">
        <v>116</v>
      </c>
      <c r="H51" t="s">
        <v>101</v>
      </c>
      <c r="I51">
        <f>'1.Лок.смета.и.Акт'!E166</f>
        <v>6.78</v>
      </c>
      <c r="J51">
        <v>0</v>
      </c>
      <c r="K51">
        <v>6.78</v>
      </c>
      <c r="O51">
        <f t="shared" si="21"/>
        <v>173485</v>
      </c>
      <c r="P51">
        <f t="shared" si="22"/>
        <v>35074</v>
      </c>
      <c r="Q51">
        <f t="shared" si="23"/>
        <v>8772</v>
      </c>
      <c r="R51">
        <f t="shared" si="24"/>
        <v>1942</v>
      </c>
      <c r="S51">
        <f t="shared" si="25"/>
        <v>129639</v>
      </c>
      <c r="T51">
        <f t="shared" si="26"/>
        <v>0</v>
      </c>
      <c r="U51">
        <f t="shared" si="27"/>
        <v>444.22559999999999</v>
      </c>
      <c r="V51">
        <f t="shared" si="28"/>
        <v>4.6985400000000004</v>
      </c>
      <c r="W51">
        <f t="shared" si="29"/>
        <v>0</v>
      </c>
      <c r="X51">
        <f t="shared" si="30"/>
        <v>159213</v>
      </c>
      <c r="Y51">
        <f t="shared" si="31"/>
        <v>94738</v>
      </c>
      <c r="AA51">
        <v>74764386</v>
      </c>
      <c r="AB51">
        <f t="shared" si="32"/>
        <v>1238.07</v>
      </c>
      <c r="AC51">
        <f t="shared" si="33"/>
        <v>567.85</v>
      </c>
      <c r="AD51">
        <f>ROUND(((((ET51*ROUND(1.05,7)))-((EU51*ROUND(1.05,7))))+AE51),2)</f>
        <v>97.57</v>
      </c>
      <c r="AE51">
        <f>ROUND(((EU51*ROUND(1.05,7))),2)</f>
        <v>8.58</v>
      </c>
      <c r="AF51">
        <f>ROUND(((EV51*ROUND(1.05,7))),2)</f>
        <v>572.65</v>
      </c>
      <c r="AG51">
        <f t="shared" si="34"/>
        <v>0</v>
      </c>
      <c r="AH51">
        <f>((EW51*ROUND(1.05,7)))</f>
        <v>65.52</v>
      </c>
      <c r="AI51">
        <f>((EX51*ROUND(1.05,7)))</f>
        <v>0.69300000000000006</v>
      </c>
      <c r="AJ51">
        <f t="shared" si="35"/>
        <v>0</v>
      </c>
      <c r="AK51">
        <f>AL51+AM51+AO51</f>
        <v>1206.1500000000001</v>
      </c>
      <c r="AL51" s="68">
        <f>'1.Лок.смета.и.Акт'!F170</f>
        <v>567.85</v>
      </c>
      <c r="AM51" s="68">
        <f>'1.Лок.смета.и.Акт'!F168</f>
        <v>92.92</v>
      </c>
      <c r="AN51" s="68">
        <f>'1.Лок.смета.и.Акт'!F169</f>
        <v>8.17</v>
      </c>
      <c r="AO51" s="68">
        <f>'1.Лок.смета.и.Акт'!F167</f>
        <v>545.38</v>
      </c>
      <c r="AP51">
        <v>0</v>
      </c>
      <c r="AQ51">
        <f>'1.Лок.смета.и.Акт'!E173</f>
        <v>62.4</v>
      </c>
      <c r="AR51">
        <v>0.66</v>
      </c>
      <c r="AS51">
        <v>0</v>
      </c>
      <c r="AT51">
        <v>121</v>
      </c>
      <c r="AU51">
        <v>72</v>
      </c>
      <c r="AV51">
        <v>1</v>
      </c>
      <c r="AW51">
        <v>1</v>
      </c>
      <c r="AZ51">
        <v>1</v>
      </c>
      <c r="BA51">
        <f>'1.Лок.смета.и.Акт'!J167</f>
        <v>33.39</v>
      </c>
      <c r="BB51">
        <f>'1.Лок.смета.и.Акт'!J168</f>
        <v>13.26</v>
      </c>
      <c r="BC51">
        <f>'1.Лок.смета.и.Акт'!J170</f>
        <v>9.11</v>
      </c>
      <c r="BD51" t="s">
        <v>6</v>
      </c>
      <c r="BE51" t="s">
        <v>6</v>
      </c>
      <c r="BF51" t="s">
        <v>6</v>
      </c>
      <c r="BG51" t="s">
        <v>6</v>
      </c>
      <c r="BH51">
        <v>0</v>
      </c>
      <c r="BI51">
        <v>1</v>
      </c>
      <c r="BJ51" t="s">
        <v>117</v>
      </c>
      <c r="BM51">
        <v>20001</v>
      </c>
      <c r="BN51">
        <v>0</v>
      </c>
      <c r="BO51" t="s">
        <v>6</v>
      </c>
      <c r="BP51">
        <v>0</v>
      </c>
      <c r="BQ51">
        <v>22</v>
      </c>
      <c r="BR51">
        <v>0</v>
      </c>
      <c r="BS51">
        <f>'1.Лок.смета.и.Акт'!J169</f>
        <v>33.39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6</v>
      </c>
      <c r="BZ51">
        <v>121</v>
      </c>
      <c r="CA51">
        <v>72</v>
      </c>
      <c r="CB51" t="s">
        <v>6</v>
      </c>
      <c r="CE51">
        <v>0</v>
      </c>
      <c r="CF51">
        <v>0</v>
      </c>
      <c r="CG51">
        <v>0</v>
      </c>
      <c r="CM51">
        <v>0</v>
      </c>
      <c r="CN51" t="s">
        <v>77</v>
      </c>
      <c r="CO51">
        <v>0</v>
      </c>
      <c r="CP51">
        <f t="shared" si="36"/>
        <v>173485</v>
      </c>
      <c r="CQ51">
        <f>AC51*BC51</f>
        <v>5173.1134999999995</v>
      </c>
      <c r="CR51">
        <f>AD51*BB51</f>
        <v>1293.7782</v>
      </c>
      <c r="CS51">
        <f t="shared" si="37"/>
        <v>286.4862</v>
      </c>
      <c r="CT51">
        <f t="shared" si="38"/>
        <v>19120.783500000001</v>
      </c>
      <c r="CU51">
        <f t="shared" si="39"/>
        <v>0</v>
      </c>
      <c r="CV51">
        <f t="shared" si="40"/>
        <v>65.52</v>
      </c>
      <c r="CW51">
        <f t="shared" si="41"/>
        <v>0.69300000000000006</v>
      </c>
      <c r="CX51">
        <f t="shared" si="42"/>
        <v>0</v>
      </c>
      <c r="CY51">
        <f t="shared" si="52"/>
        <v>159213.01</v>
      </c>
      <c r="CZ51">
        <f t="shared" si="53"/>
        <v>94738.32</v>
      </c>
      <c r="DB51">
        <v>3</v>
      </c>
      <c r="DC51" t="s">
        <v>6</v>
      </c>
      <c r="DD51" t="s">
        <v>6</v>
      </c>
      <c r="DE51" t="s">
        <v>78</v>
      </c>
      <c r="DF51" t="s">
        <v>78</v>
      </c>
      <c r="DG51" t="s">
        <v>78</v>
      </c>
      <c r="DH51" t="s">
        <v>6</v>
      </c>
      <c r="DI51" t="s">
        <v>78</v>
      </c>
      <c r="DJ51" t="s">
        <v>78</v>
      </c>
      <c r="DK51" t="s">
        <v>6</v>
      </c>
      <c r="DL51" t="s">
        <v>6</v>
      </c>
      <c r="DM51" t="s">
        <v>6</v>
      </c>
      <c r="DN51">
        <v>0</v>
      </c>
      <c r="DO51">
        <v>0</v>
      </c>
      <c r="DP51">
        <v>1</v>
      </c>
      <c r="DQ51">
        <v>1</v>
      </c>
      <c r="DU51">
        <v>1005</v>
      </c>
      <c r="DV51" t="s">
        <v>101</v>
      </c>
      <c r="DW51" t="str">
        <f>'1.Лок.смета.и.Акт'!D166</f>
        <v>100 м2</v>
      </c>
      <c r="DX51">
        <v>100</v>
      </c>
      <c r="DZ51" t="s">
        <v>6</v>
      </c>
      <c r="EA51" t="s">
        <v>6</v>
      </c>
      <c r="EB51" t="s">
        <v>6</v>
      </c>
      <c r="EC51" t="s">
        <v>6</v>
      </c>
      <c r="EE51">
        <v>59207217</v>
      </c>
      <c r="EF51">
        <v>22</v>
      </c>
      <c r="EG51" t="s">
        <v>27</v>
      </c>
      <c r="EH51">
        <v>16</v>
      </c>
      <c r="EI51" t="s">
        <v>28</v>
      </c>
      <c r="EJ51">
        <v>1</v>
      </c>
      <c r="EK51">
        <v>20001</v>
      </c>
      <c r="EL51" t="s">
        <v>29</v>
      </c>
      <c r="EM51" t="s">
        <v>30</v>
      </c>
      <c r="EO51" t="s">
        <v>31</v>
      </c>
      <c r="EQ51">
        <v>0</v>
      </c>
      <c r="ER51">
        <f>ES51+ET51+EV51</f>
        <v>1206.1500000000001</v>
      </c>
      <c r="ES51" s="68">
        <f>'1.Лок.смета.и.Акт'!F170</f>
        <v>567.85</v>
      </c>
      <c r="ET51" s="68">
        <f>'1.Лок.смета.и.Акт'!F168</f>
        <v>92.92</v>
      </c>
      <c r="EU51" s="68">
        <f>'1.Лок.смета.и.Акт'!F169</f>
        <v>8.17</v>
      </c>
      <c r="EV51" s="68">
        <f>'1.Лок.смета.и.Акт'!F167</f>
        <v>545.38</v>
      </c>
      <c r="EW51">
        <f>'1.Лок.смета.и.Акт'!E173</f>
        <v>62.4</v>
      </c>
      <c r="EX51">
        <v>0.66</v>
      </c>
      <c r="EY51">
        <v>0</v>
      </c>
      <c r="FQ51">
        <v>0</v>
      </c>
      <c r="FR51">
        <f t="shared" si="43"/>
        <v>0</v>
      </c>
      <c r="FS51">
        <v>0</v>
      </c>
      <c r="FX51">
        <v>121</v>
      </c>
      <c r="FY51">
        <v>72</v>
      </c>
      <c r="GA51" t="s">
        <v>6</v>
      </c>
      <c r="GD51">
        <v>1</v>
      </c>
      <c r="GF51">
        <v>131198091</v>
      </c>
      <c r="GG51">
        <v>2</v>
      </c>
      <c r="GH51">
        <v>1</v>
      </c>
      <c r="GI51">
        <v>4</v>
      </c>
      <c r="GJ51">
        <v>0</v>
      </c>
      <c r="GK51">
        <v>0</v>
      </c>
      <c r="GL51">
        <f t="shared" si="44"/>
        <v>0</v>
      </c>
      <c r="GM51">
        <f t="shared" si="45"/>
        <v>427436</v>
      </c>
      <c r="GN51">
        <f t="shared" si="46"/>
        <v>427436</v>
      </c>
      <c r="GO51">
        <f t="shared" si="47"/>
        <v>0</v>
      </c>
      <c r="GP51">
        <f t="shared" si="48"/>
        <v>0</v>
      </c>
      <c r="GR51">
        <v>0</v>
      </c>
      <c r="GS51">
        <v>3</v>
      </c>
      <c r="GT51">
        <v>0</v>
      </c>
      <c r="GU51" t="s">
        <v>6</v>
      </c>
      <c r="GV51">
        <f t="shared" si="49"/>
        <v>0</v>
      </c>
      <c r="GW51">
        <v>1</v>
      </c>
      <c r="GX51">
        <f t="shared" si="50"/>
        <v>0</v>
      </c>
      <c r="HA51">
        <v>0</v>
      </c>
      <c r="HB51">
        <v>0</v>
      </c>
      <c r="HC51">
        <f t="shared" si="51"/>
        <v>0</v>
      </c>
      <c r="HE51" t="s">
        <v>6</v>
      </c>
      <c r="HF51" t="s">
        <v>6</v>
      </c>
      <c r="HM51" t="s">
        <v>6</v>
      </c>
      <c r="HN51" t="s">
        <v>32</v>
      </c>
      <c r="HO51" t="s">
        <v>33</v>
      </c>
      <c r="HP51" t="s">
        <v>28</v>
      </c>
      <c r="HQ51" t="s">
        <v>28</v>
      </c>
      <c r="IF51">
        <v>-1</v>
      </c>
      <c r="IK51">
        <v>0</v>
      </c>
    </row>
    <row r="52" spans="1:245" x14ac:dyDescent="0.2">
      <c r="A52">
        <v>18</v>
      </c>
      <c r="B52">
        <v>1</v>
      </c>
      <c r="C52">
        <v>88</v>
      </c>
      <c r="E52" t="s">
        <v>118</v>
      </c>
      <c r="F52" t="str">
        <f>'1.Лок.смета.и.Акт'!B174</f>
        <v>Прайс</v>
      </c>
      <c r="G52" t="s">
        <v>119</v>
      </c>
      <c r="H52" t="s">
        <v>52</v>
      </c>
      <c r="I52" t="e">
        <f>I51*J52</f>
        <v>#REF!</v>
      </c>
      <c r="J52" s="181" t="e">
        <f>#REF!</f>
        <v>#REF!</v>
      </c>
      <c r="K52">
        <v>92.035398229999998</v>
      </c>
      <c r="O52" t="e">
        <f t="shared" si="21"/>
        <v>#REF!</v>
      </c>
      <c r="P52" t="e">
        <f t="shared" si="22"/>
        <v>#REF!</v>
      </c>
      <c r="Q52" t="e">
        <f t="shared" si="23"/>
        <v>#REF!</v>
      </c>
      <c r="R52" t="e">
        <f t="shared" si="24"/>
        <v>#REF!</v>
      </c>
      <c r="S52" t="e">
        <f t="shared" si="25"/>
        <v>#REF!</v>
      </c>
      <c r="T52" t="e">
        <f t="shared" si="26"/>
        <v>#REF!</v>
      </c>
      <c r="U52" t="e">
        <f t="shared" si="27"/>
        <v>#REF!</v>
      </c>
      <c r="V52" t="e">
        <f t="shared" si="28"/>
        <v>#REF!</v>
      </c>
      <c r="W52" t="e">
        <f t="shared" si="29"/>
        <v>#REF!</v>
      </c>
      <c r="X52" t="e">
        <f t="shared" si="30"/>
        <v>#REF!</v>
      </c>
      <c r="Y52" t="e">
        <f t="shared" si="31"/>
        <v>#REF!</v>
      </c>
      <c r="AA52">
        <v>74764386</v>
      </c>
      <c r="AB52">
        <f t="shared" si="32"/>
        <v>1436.81</v>
      </c>
      <c r="AC52">
        <f t="shared" si="33"/>
        <v>1436.81</v>
      </c>
      <c r="AD52">
        <f t="shared" ref="AD52:AD57" si="59">ROUND((((ET52)-(EU52))+AE52),2)</f>
        <v>0</v>
      </c>
      <c r="AE52">
        <f t="shared" ref="AE52:AF57" si="60">ROUND((EU52),2)</f>
        <v>0</v>
      </c>
      <c r="AF52">
        <f t="shared" si="60"/>
        <v>0</v>
      </c>
      <c r="AG52">
        <f t="shared" si="34"/>
        <v>0</v>
      </c>
      <c r="AH52">
        <f t="shared" ref="AH52:AI57" si="61">(EW52)</f>
        <v>0</v>
      </c>
      <c r="AI52">
        <f t="shared" si="61"/>
        <v>0</v>
      </c>
      <c r="AJ52">
        <f t="shared" si="35"/>
        <v>0</v>
      </c>
      <c r="AK52">
        <v>1436.81</v>
      </c>
      <c r="AL52" s="68">
        <f>'1.Лок.смета.и.Акт'!F174</f>
        <v>1436.81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121</v>
      </c>
      <c r="AU52">
        <v>72</v>
      </c>
      <c r="AV52">
        <v>1</v>
      </c>
      <c r="AW52">
        <v>1</v>
      </c>
      <c r="AZ52">
        <v>1</v>
      </c>
      <c r="BA52">
        <v>1</v>
      </c>
      <c r="BB52">
        <v>1</v>
      </c>
      <c r="BC52">
        <f>'1.Лок.смета.и.Акт'!J174</f>
        <v>9.11</v>
      </c>
      <c r="BD52" t="s">
        <v>6</v>
      </c>
      <c r="BE52" t="s">
        <v>6</v>
      </c>
      <c r="BF52" t="s">
        <v>6</v>
      </c>
      <c r="BG52" t="s">
        <v>6</v>
      </c>
      <c r="BH52">
        <v>3</v>
      </c>
      <c r="BI52">
        <v>1</v>
      </c>
      <c r="BJ52" t="s">
        <v>120</v>
      </c>
      <c r="BM52">
        <v>20001</v>
      </c>
      <c r="BN52">
        <v>0</v>
      </c>
      <c r="BO52" t="s">
        <v>6</v>
      </c>
      <c r="BP52">
        <v>0</v>
      </c>
      <c r="BQ52">
        <v>22</v>
      </c>
      <c r="BR52">
        <v>0</v>
      </c>
      <c r="BS52">
        <v>1</v>
      </c>
      <c r="BT52">
        <v>1</v>
      </c>
      <c r="BU52">
        <v>1</v>
      </c>
      <c r="BV52">
        <v>1</v>
      </c>
      <c r="BW52">
        <v>1</v>
      </c>
      <c r="BX52">
        <v>1</v>
      </c>
      <c r="BY52" t="s">
        <v>6</v>
      </c>
      <c r="BZ52">
        <v>121</v>
      </c>
      <c r="CA52">
        <v>72</v>
      </c>
      <c r="CB52" t="s">
        <v>6</v>
      </c>
      <c r="CE52">
        <v>0</v>
      </c>
      <c r="CF52">
        <v>0</v>
      </c>
      <c r="CG52">
        <v>0</v>
      </c>
      <c r="CM52">
        <v>0</v>
      </c>
      <c r="CN52" t="s">
        <v>6</v>
      </c>
      <c r="CO52">
        <v>0</v>
      </c>
      <c r="CP52" t="e">
        <f t="shared" si="36"/>
        <v>#REF!</v>
      </c>
      <c r="CQ52">
        <f>AC52</f>
        <v>1436.81</v>
      </c>
      <c r="CR52">
        <f>AD52</f>
        <v>0</v>
      </c>
      <c r="CS52">
        <f t="shared" si="37"/>
        <v>0</v>
      </c>
      <c r="CT52">
        <f t="shared" si="38"/>
        <v>0</v>
      </c>
      <c r="CU52">
        <f t="shared" si="39"/>
        <v>0</v>
      </c>
      <c r="CV52">
        <f t="shared" si="40"/>
        <v>0</v>
      </c>
      <c r="CW52">
        <f t="shared" si="41"/>
        <v>0</v>
      </c>
      <c r="CX52">
        <f t="shared" si="42"/>
        <v>0</v>
      </c>
      <c r="CY52" t="e">
        <f t="shared" si="52"/>
        <v>#REF!</v>
      </c>
      <c r="CZ52" t="e">
        <f t="shared" si="53"/>
        <v>#REF!</v>
      </c>
      <c r="DC52" t="s">
        <v>6</v>
      </c>
      <c r="DD52" t="s">
        <v>6</v>
      </c>
      <c r="DE52" t="s">
        <v>6</v>
      </c>
      <c r="DF52" t="s">
        <v>6</v>
      </c>
      <c r="DG52" t="s">
        <v>6</v>
      </c>
      <c r="DH52" t="s">
        <v>6</v>
      </c>
      <c r="DI52" t="s">
        <v>6</v>
      </c>
      <c r="DJ52" t="s">
        <v>6</v>
      </c>
      <c r="DK52" t="s">
        <v>6</v>
      </c>
      <c r="DL52" t="s">
        <v>6</v>
      </c>
      <c r="DM52" t="s">
        <v>6</v>
      </c>
      <c r="DN52">
        <v>0</v>
      </c>
      <c r="DO52">
        <v>0</v>
      </c>
      <c r="DP52">
        <v>1</v>
      </c>
      <c r="DQ52">
        <v>1</v>
      </c>
      <c r="DU52">
        <v>1005</v>
      </c>
      <c r="DV52" t="s">
        <v>52</v>
      </c>
      <c r="DW52" t="str">
        <f>'1.Лок.смета.и.Акт'!D174</f>
        <v>м2</v>
      </c>
      <c r="DX52">
        <v>1</v>
      </c>
      <c r="DZ52" t="s">
        <v>6</v>
      </c>
      <c r="EA52" t="s">
        <v>6</v>
      </c>
      <c r="EB52" t="s">
        <v>6</v>
      </c>
      <c r="EC52" t="s">
        <v>6</v>
      </c>
      <c r="EE52">
        <v>59207217</v>
      </c>
      <c r="EF52">
        <v>22</v>
      </c>
      <c r="EG52" t="s">
        <v>27</v>
      </c>
      <c r="EH52">
        <v>16</v>
      </c>
      <c r="EI52" t="s">
        <v>28</v>
      </c>
      <c r="EJ52">
        <v>1</v>
      </c>
      <c r="EK52">
        <v>20001</v>
      </c>
      <c r="EL52" t="s">
        <v>29</v>
      </c>
      <c r="EM52" t="s">
        <v>30</v>
      </c>
      <c r="EO52" t="s">
        <v>6</v>
      </c>
      <c r="EQ52">
        <v>0</v>
      </c>
      <c r="ER52">
        <v>1436.81</v>
      </c>
      <c r="ES52" s="68">
        <f>'1.Лок.смета.и.Акт'!F174</f>
        <v>1436.81</v>
      </c>
      <c r="ET52">
        <v>0</v>
      </c>
      <c r="EU52">
        <v>0</v>
      </c>
      <c r="EV52">
        <v>0</v>
      </c>
      <c r="EW52">
        <v>0</v>
      </c>
      <c r="EX52">
        <v>0</v>
      </c>
      <c r="EZ52">
        <v>5</v>
      </c>
      <c r="FC52">
        <v>0</v>
      </c>
      <c r="FD52">
        <v>18</v>
      </c>
      <c r="FF52">
        <v>1366.29</v>
      </c>
      <c r="FQ52">
        <v>0</v>
      </c>
      <c r="FR52">
        <f t="shared" si="43"/>
        <v>0</v>
      </c>
      <c r="FS52">
        <v>0</v>
      </c>
      <c r="FX52">
        <v>121</v>
      </c>
      <c r="FY52">
        <v>72</v>
      </c>
      <c r="GA52" t="s">
        <v>121</v>
      </c>
      <c r="GD52">
        <v>1</v>
      </c>
      <c r="GF52">
        <v>1835582643</v>
      </c>
      <c r="GG52">
        <v>2</v>
      </c>
      <c r="GH52">
        <v>3</v>
      </c>
      <c r="GI52">
        <v>4</v>
      </c>
      <c r="GJ52">
        <v>0</v>
      </c>
      <c r="GK52">
        <v>0</v>
      </c>
      <c r="GL52">
        <f t="shared" si="44"/>
        <v>0</v>
      </c>
      <c r="GM52" t="e">
        <f t="shared" si="45"/>
        <v>#REF!</v>
      </c>
      <c r="GN52" t="e">
        <f t="shared" si="46"/>
        <v>#REF!</v>
      </c>
      <c r="GO52">
        <f t="shared" si="47"/>
        <v>0</v>
      </c>
      <c r="GP52">
        <f t="shared" si="48"/>
        <v>0</v>
      </c>
      <c r="GR52">
        <v>1</v>
      </c>
      <c r="GS52">
        <v>1</v>
      </c>
      <c r="GT52">
        <v>0</v>
      </c>
      <c r="GU52" t="s">
        <v>6</v>
      </c>
      <c r="GV52">
        <f t="shared" si="49"/>
        <v>0</v>
      </c>
      <c r="GW52">
        <v>1</v>
      </c>
      <c r="GX52" t="e">
        <f t="shared" si="50"/>
        <v>#REF!</v>
      </c>
      <c r="HA52">
        <v>0</v>
      </c>
      <c r="HB52">
        <v>0</v>
      </c>
      <c r="HC52">
        <f t="shared" si="51"/>
        <v>0</v>
      </c>
      <c r="HE52" t="s">
        <v>40</v>
      </c>
      <c r="HF52" t="s">
        <v>42</v>
      </c>
      <c r="HG52" t="e">
        <f>ROUND(AC52*I52,0)</f>
        <v>#REF!</v>
      </c>
      <c r="HM52" t="s">
        <v>6</v>
      </c>
      <c r="HN52" t="s">
        <v>32</v>
      </c>
      <c r="HO52" t="s">
        <v>33</v>
      </c>
      <c r="HP52" t="s">
        <v>28</v>
      </c>
      <c r="HQ52" t="s">
        <v>28</v>
      </c>
      <c r="IF52">
        <v>-1</v>
      </c>
      <c r="IK52">
        <v>0</v>
      </c>
    </row>
    <row r="53" spans="1:245" x14ac:dyDescent="0.2">
      <c r="A53">
        <v>18</v>
      </c>
      <c r="B53">
        <v>1</v>
      </c>
      <c r="C53">
        <v>89</v>
      </c>
      <c r="E53" t="s">
        <v>122</v>
      </c>
      <c r="F53" t="str">
        <f>'1.Лок.смета.и.Акт'!B176</f>
        <v>Прайс</v>
      </c>
      <c r="G53" t="s">
        <v>123</v>
      </c>
      <c r="H53" t="s">
        <v>52</v>
      </c>
      <c r="I53" t="e">
        <f>I51*J53</f>
        <v>#REF!</v>
      </c>
      <c r="J53" s="181" t="e">
        <f>#REF!</f>
        <v>#REF!</v>
      </c>
      <c r="K53">
        <v>7.9646017699999998</v>
      </c>
      <c r="O53" t="e">
        <f t="shared" si="21"/>
        <v>#REF!</v>
      </c>
      <c r="P53" t="e">
        <f t="shared" si="22"/>
        <v>#REF!</v>
      </c>
      <c r="Q53" t="e">
        <f t="shared" si="23"/>
        <v>#REF!</v>
      </c>
      <c r="R53" t="e">
        <f t="shared" si="24"/>
        <v>#REF!</v>
      </c>
      <c r="S53" t="e">
        <f t="shared" si="25"/>
        <v>#REF!</v>
      </c>
      <c r="T53" t="e">
        <f t="shared" si="26"/>
        <v>#REF!</v>
      </c>
      <c r="U53" t="e">
        <f t="shared" si="27"/>
        <v>#REF!</v>
      </c>
      <c r="V53" t="e">
        <f t="shared" si="28"/>
        <v>#REF!</v>
      </c>
      <c r="W53" t="e">
        <f t="shared" si="29"/>
        <v>#REF!</v>
      </c>
      <c r="X53" t="e">
        <f t="shared" si="30"/>
        <v>#REF!</v>
      </c>
      <c r="Y53" t="e">
        <f t="shared" si="31"/>
        <v>#REF!</v>
      </c>
      <c r="AA53">
        <v>74764386</v>
      </c>
      <c r="AB53">
        <f t="shared" si="32"/>
        <v>1439.76</v>
      </c>
      <c r="AC53">
        <f t="shared" si="33"/>
        <v>1439.76</v>
      </c>
      <c r="AD53">
        <f t="shared" si="59"/>
        <v>0</v>
      </c>
      <c r="AE53">
        <f t="shared" si="60"/>
        <v>0</v>
      </c>
      <c r="AF53">
        <f t="shared" si="60"/>
        <v>0</v>
      </c>
      <c r="AG53">
        <f t="shared" si="34"/>
        <v>0</v>
      </c>
      <c r="AH53">
        <f t="shared" si="61"/>
        <v>0</v>
      </c>
      <c r="AI53">
        <f t="shared" si="61"/>
        <v>0</v>
      </c>
      <c r="AJ53">
        <f t="shared" si="35"/>
        <v>0</v>
      </c>
      <c r="AK53">
        <v>1439.76</v>
      </c>
      <c r="AL53" s="68">
        <f>'1.Лок.смета.и.Акт'!F176</f>
        <v>1439.76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121</v>
      </c>
      <c r="AU53">
        <v>72</v>
      </c>
      <c r="AV53">
        <v>1</v>
      </c>
      <c r="AW53">
        <v>1</v>
      </c>
      <c r="AZ53">
        <v>1</v>
      </c>
      <c r="BA53">
        <v>1</v>
      </c>
      <c r="BB53">
        <v>1</v>
      </c>
      <c r="BC53">
        <f>'1.Лок.смета.и.Акт'!J176</f>
        <v>9.11</v>
      </c>
      <c r="BD53" t="s">
        <v>6</v>
      </c>
      <c r="BE53" t="s">
        <v>6</v>
      </c>
      <c r="BF53" t="s">
        <v>6</v>
      </c>
      <c r="BG53" t="s">
        <v>6</v>
      </c>
      <c r="BH53">
        <v>3</v>
      </c>
      <c r="BI53">
        <v>1</v>
      </c>
      <c r="BJ53" t="s">
        <v>120</v>
      </c>
      <c r="BM53">
        <v>20001</v>
      </c>
      <c r="BN53">
        <v>0</v>
      </c>
      <c r="BO53" t="s">
        <v>6</v>
      </c>
      <c r="BP53">
        <v>0</v>
      </c>
      <c r="BQ53">
        <v>22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6</v>
      </c>
      <c r="BZ53">
        <v>121</v>
      </c>
      <c r="CA53">
        <v>72</v>
      </c>
      <c r="CB53" t="s">
        <v>6</v>
      </c>
      <c r="CE53">
        <v>0</v>
      </c>
      <c r="CF53">
        <v>0</v>
      </c>
      <c r="CG53">
        <v>0</v>
      </c>
      <c r="CM53">
        <v>0</v>
      </c>
      <c r="CN53" t="s">
        <v>6</v>
      </c>
      <c r="CO53">
        <v>0</v>
      </c>
      <c r="CP53" t="e">
        <f t="shared" si="36"/>
        <v>#REF!</v>
      </c>
      <c r="CQ53">
        <f>AC53</f>
        <v>1439.76</v>
      </c>
      <c r="CR53">
        <f>AD53</f>
        <v>0</v>
      </c>
      <c r="CS53">
        <f t="shared" si="37"/>
        <v>0</v>
      </c>
      <c r="CT53">
        <f t="shared" si="38"/>
        <v>0</v>
      </c>
      <c r="CU53">
        <f t="shared" si="39"/>
        <v>0</v>
      </c>
      <c r="CV53">
        <f t="shared" si="40"/>
        <v>0</v>
      </c>
      <c r="CW53">
        <f t="shared" si="41"/>
        <v>0</v>
      </c>
      <c r="CX53">
        <f t="shared" si="42"/>
        <v>0</v>
      </c>
      <c r="CY53" t="e">
        <f t="shared" si="52"/>
        <v>#REF!</v>
      </c>
      <c r="CZ53" t="e">
        <f t="shared" si="53"/>
        <v>#REF!</v>
      </c>
      <c r="DC53" t="s">
        <v>6</v>
      </c>
      <c r="DD53" t="s">
        <v>6</v>
      </c>
      <c r="DE53" t="s">
        <v>6</v>
      </c>
      <c r="DF53" t="s">
        <v>6</v>
      </c>
      <c r="DG53" t="s">
        <v>6</v>
      </c>
      <c r="DH53" t="s">
        <v>6</v>
      </c>
      <c r="DI53" t="s">
        <v>6</v>
      </c>
      <c r="DJ53" t="s">
        <v>6</v>
      </c>
      <c r="DK53" t="s">
        <v>6</v>
      </c>
      <c r="DL53" t="s">
        <v>6</v>
      </c>
      <c r="DM53" t="s">
        <v>6</v>
      </c>
      <c r="DN53">
        <v>0</v>
      </c>
      <c r="DO53">
        <v>0</v>
      </c>
      <c r="DP53">
        <v>1</v>
      </c>
      <c r="DQ53">
        <v>1</v>
      </c>
      <c r="DU53">
        <v>1005</v>
      </c>
      <c r="DV53" t="s">
        <v>52</v>
      </c>
      <c r="DW53" t="str">
        <f>'1.Лок.смета.и.Акт'!D176</f>
        <v>м2</v>
      </c>
      <c r="DX53">
        <v>1</v>
      </c>
      <c r="DZ53" t="s">
        <v>6</v>
      </c>
      <c r="EA53" t="s">
        <v>6</v>
      </c>
      <c r="EB53" t="s">
        <v>6</v>
      </c>
      <c r="EC53" t="s">
        <v>6</v>
      </c>
      <c r="EE53">
        <v>59207217</v>
      </c>
      <c r="EF53">
        <v>22</v>
      </c>
      <c r="EG53" t="s">
        <v>27</v>
      </c>
      <c r="EH53">
        <v>16</v>
      </c>
      <c r="EI53" t="s">
        <v>28</v>
      </c>
      <c r="EJ53">
        <v>1</v>
      </c>
      <c r="EK53">
        <v>20001</v>
      </c>
      <c r="EL53" t="s">
        <v>29</v>
      </c>
      <c r="EM53" t="s">
        <v>30</v>
      </c>
      <c r="EO53" t="s">
        <v>6</v>
      </c>
      <c r="EQ53">
        <v>0</v>
      </c>
      <c r="ER53">
        <v>1439.76</v>
      </c>
      <c r="ES53" s="68">
        <f>'1.Лок.смета.и.Акт'!F176</f>
        <v>1439.76</v>
      </c>
      <c r="ET53">
        <v>0</v>
      </c>
      <c r="EU53">
        <v>0</v>
      </c>
      <c r="EV53">
        <v>0</v>
      </c>
      <c r="EW53">
        <v>0</v>
      </c>
      <c r="EX53">
        <v>0</v>
      </c>
      <c r="EZ53">
        <v>5</v>
      </c>
      <c r="FC53">
        <v>0</v>
      </c>
      <c r="FD53">
        <v>18</v>
      </c>
      <c r="FF53">
        <v>1369.09</v>
      </c>
      <c r="FQ53">
        <v>0</v>
      </c>
      <c r="FR53">
        <f t="shared" si="43"/>
        <v>0</v>
      </c>
      <c r="FS53">
        <v>0</v>
      </c>
      <c r="FX53">
        <v>121</v>
      </c>
      <c r="FY53">
        <v>72</v>
      </c>
      <c r="GA53" t="s">
        <v>124</v>
      </c>
      <c r="GD53">
        <v>1</v>
      </c>
      <c r="GF53">
        <v>1790362398</v>
      </c>
      <c r="GG53">
        <v>2</v>
      </c>
      <c r="GH53">
        <v>3</v>
      </c>
      <c r="GI53">
        <v>4</v>
      </c>
      <c r="GJ53">
        <v>0</v>
      </c>
      <c r="GK53">
        <v>0</v>
      </c>
      <c r="GL53">
        <f t="shared" si="44"/>
        <v>0</v>
      </c>
      <c r="GM53" t="e">
        <f t="shared" si="45"/>
        <v>#REF!</v>
      </c>
      <c r="GN53" t="e">
        <f t="shared" si="46"/>
        <v>#REF!</v>
      </c>
      <c r="GO53">
        <f t="shared" si="47"/>
        <v>0</v>
      </c>
      <c r="GP53">
        <f t="shared" si="48"/>
        <v>0</v>
      </c>
      <c r="GR53">
        <v>1</v>
      </c>
      <c r="GS53">
        <v>1</v>
      </c>
      <c r="GT53">
        <v>0</v>
      </c>
      <c r="GU53" t="s">
        <v>6</v>
      </c>
      <c r="GV53">
        <f t="shared" si="49"/>
        <v>0</v>
      </c>
      <c r="GW53">
        <v>1</v>
      </c>
      <c r="GX53" t="e">
        <f t="shared" si="50"/>
        <v>#REF!</v>
      </c>
      <c r="HA53">
        <v>0</v>
      </c>
      <c r="HB53">
        <v>0</v>
      </c>
      <c r="HC53">
        <f t="shared" si="51"/>
        <v>0</v>
      </c>
      <c r="HE53" t="s">
        <v>40</v>
      </c>
      <c r="HF53" t="s">
        <v>42</v>
      </c>
      <c r="HG53" t="e">
        <f>ROUND(AC53*I53,0)</f>
        <v>#REF!</v>
      </c>
      <c r="HM53" t="s">
        <v>6</v>
      </c>
      <c r="HN53" t="s">
        <v>32</v>
      </c>
      <c r="HO53" t="s">
        <v>33</v>
      </c>
      <c r="HP53" t="s">
        <v>28</v>
      </c>
      <c r="HQ53" t="s">
        <v>28</v>
      </c>
      <c r="IF53">
        <v>-1</v>
      </c>
      <c r="IK53">
        <v>0</v>
      </c>
    </row>
    <row r="54" spans="1:245" x14ac:dyDescent="0.2">
      <c r="A54">
        <v>17</v>
      </c>
      <c r="B54">
        <v>1</v>
      </c>
      <c r="C54">
        <f>ROW(SmtRes!A96)</f>
        <v>96</v>
      </c>
      <c r="D54">
        <f>ROW(EtalonRes!A95)</f>
        <v>95</v>
      </c>
      <c r="E54" t="s">
        <v>125</v>
      </c>
      <c r="F54" t="s">
        <v>126</v>
      </c>
      <c r="G54" t="s">
        <v>127</v>
      </c>
      <c r="H54" t="s">
        <v>128</v>
      </c>
      <c r="I54">
        <f>'1.Лок.смета.и.Акт'!E181</f>
        <v>71</v>
      </c>
      <c r="J54">
        <v>0</v>
      </c>
      <c r="K54">
        <v>71</v>
      </c>
      <c r="O54">
        <f t="shared" si="21"/>
        <v>254020</v>
      </c>
      <c r="P54">
        <f t="shared" si="22"/>
        <v>109828</v>
      </c>
      <c r="Q54">
        <f t="shared" si="23"/>
        <v>26606</v>
      </c>
      <c r="R54">
        <f t="shared" si="24"/>
        <v>11830</v>
      </c>
      <c r="S54">
        <f t="shared" si="25"/>
        <v>117586</v>
      </c>
      <c r="T54">
        <f t="shared" si="26"/>
        <v>0</v>
      </c>
      <c r="U54">
        <f t="shared" si="27"/>
        <v>355</v>
      </c>
      <c r="V54">
        <f t="shared" si="28"/>
        <v>30.53</v>
      </c>
      <c r="W54">
        <f t="shared" si="29"/>
        <v>0</v>
      </c>
      <c r="X54">
        <f t="shared" si="30"/>
        <v>125534</v>
      </c>
      <c r="Y54">
        <f t="shared" si="31"/>
        <v>71179</v>
      </c>
      <c r="AA54">
        <v>74764386</v>
      </c>
      <c r="AB54">
        <f t="shared" si="32"/>
        <v>247.66</v>
      </c>
      <c r="AC54">
        <f t="shared" si="33"/>
        <v>169.8</v>
      </c>
      <c r="AD54">
        <f t="shared" si="59"/>
        <v>28.26</v>
      </c>
      <c r="AE54">
        <f t="shared" si="60"/>
        <v>4.99</v>
      </c>
      <c r="AF54">
        <f t="shared" si="60"/>
        <v>49.6</v>
      </c>
      <c r="AG54">
        <f t="shared" si="34"/>
        <v>0</v>
      </c>
      <c r="AH54">
        <f t="shared" si="61"/>
        <v>5</v>
      </c>
      <c r="AI54">
        <f t="shared" si="61"/>
        <v>0.43</v>
      </c>
      <c r="AJ54">
        <f t="shared" si="35"/>
        <v>0</v>
      </c>
      <c r="AK54">
        <f>AL54+AM54+AO54</f>
        <v>247.66</v>
      </c>
      <c r="AL54" s="68">
        <f>'1.Лок.смета.и.Акт'!F185</f>
        <v>169.8</v>
      </c>
      <c r="AM54" s="68">
        <f>'1.Лок.смета.и.Акт'!F183</f>
        <v>28.26</v>
      </c>
      <c r="AN54" s="68">
        <f>'1.Лок.смета.и.Акт'!F184</f>
        <v>4.99</v>
      </c>
      <c r="AO54" s="68">
        <f>'1.Лок.смета.и.Акт'!F182</f>
        <v>49.6</v>
      </c>
      <c r="AP54">
        <v>0</v>
      </c>
      <c r="AQ54">
        <f>'1.Лок.смета.и.Акт'!E188</f>
        <v>5</v>
      </c>
      <c r="AR54">
        <v>0.43</v>
      </c>
      <c r="AS54">
        <v>0</v>
      </c>
      <c r="AT54">
        <v>97</v>
      </c>
      <c r="AU54">
        <v>55</v>
      </c>
      <c r="AV54">
        <v>1</v>
      </c>
      <c r="AW54">
        <v>1</v>
      </c>
      <c r="AZ54">
        <v>1</v>
      </c>
      <c r="BA54">
        <f>'1.Лок.смета.и.Акт'!J182</f>
        <v>33.39</v>
      </c>
      <c r="BB54">
        <f>'1.Лок.смета.и.Акт'!J183</f>
        <v>13.26</v>
      </c>
      <c r="BC54">
        <f>'1.Лок.смета.и.Акт'!J185</f>
        <v>9.11</v>
      </c>
      <c r="BD54" t="s">
        <v>6</v>
      </c>
      <c r="BE54" t="s">
        <v>6</v>
      </c>
      <c r="BF54" t="s">
        <v>6</v>
      </c>
      <c r="BG54" t="s">
        <v>6</v>
      </c>
      <c r="BH54">
        <v>0</v>
      </c>
      <c r="BI54">
        <v>1</v>
      </c>
      <c r="BJ54" t="s">
        <v>129</v>
      </c>
      <c r="BM54">
        <v>26001</v>
      </c>
      <c r="BN54">
        <v>0</v>
      </c>
      <c r="BO54" t="s">
        <v>6</v>
      </c>
      <c r="BP54">
        <v>0</v>
      </c>
      <c r="BQ54">
        <v>2</v>
      </c>
      <c r="BR54">
        <v>0</v>
      </c>
      <c r="BS54">
        <f>'1.Лок.смета.и.Акт'!J184</f>
        <v>33.39</v>
      </c>
      <c r="BT54">
        <v>1</v>
      </c>
      <c r="BU54">
        <v>1</v>
      </c>
      <c r="BV54">
        <v>1</v>
      </c>
      <c r="BW54">
        <v>1</v>
      </c>
      <c r="BX54">
        <v>1</v>
      </c>
      <c r="BY54" t="s">
        <v>6</v>
      </c>
      <c r="BZ54">
        <v>97</v>
      </c>
      <c r="CA54">
        <v>55</v>
      </c>
      <c r="CB54" t="s">
        <v>6</v>
      </c>
      <c r="CE54">
        <v>0</v>
      </c>
      <c r="CF54">
        <v>0</v>
      </c>
      <c r="CG54">
        <v>0</v>
      </c>
      <c r="CM54">
        <v>0</v>
      </c>
      <c r="CN54" t="s">
        <v>6</v>
      </c>
      <c r="CO54">
        <v>0</v>
      </c>
      <c r="CP54">
        <f t="shared" si="36"/>
        <v>254020</v>
      </c>
      <c r="CQ54">
        <f>AC54*BC54</f>
        <v>1546.8779999999999</v>
      </c>
      <c r="CR54">
        <f>AD54*BB54</f>
        <v>374.7276</v>
      </c>
      <c r="CS54">
        <f t="shared" si="37"/>
        <v>166.61610000000002</v>
      </c>
      <c r="CT54">
        <f t="shared" si="38"/>
        <v>1656.144</v>
      </c>
      <c r="CU54">
        <f t="shared" si="39"/>
        <v>0</v>
      </c>
      <c r="CV54">
        <f t="shared" si="40"/>
        <v>5</v>
      </c>
      <c r="CW54">
        <f t="shared" si="41"/>
        <v>0.43</v>
      </c>
      <c r="CX54">
        <f t="shared" si="42"/>
        <v>0</v>
      </c>
      <c r="CY54">
        <f t="shared" si="52"/>
        <v>125533.52</v>
      </c>
      <c r="CZ54">
        <f t="shared" si="53"/>
        <v>71178.8</v>
      </c>
      <c r="DC54" t="s">
        <v>6</v>
      </c>
      <c r="DD54" t="s">
        <v>6</v>
      </c>
      <c r="DE54" t="s">
        <v>6</v>
      </c>
      <c r="DF54" t="s">
        <v>6</v>
      </c>
      <c r="DG54" t="s">
        <v>6</v>
      </c>
      <c r="DH54" t="s">
        <v>6</v>
      </c>
      <c r="DI54" t="s">
        <v>6</v>
      </c>
      <c r="DJ54" t="s">
        <v>6</v>
      </c>
      <c r="DK54" t="s">
        <v>6</v>
      </c>
      <c r="DL54" t="s">
        <v>6</v>
      </c>
      <c r="DM54" t="s">
        <v>6</v>
      </c>
      <c r="DN54">
        <v>0</v>
      </c>
      <c r="DO54">
        <v>0</v>
      </c>
      <c r="DP54">
        <v>1</v>
      </c>
      <c r="DQ54">
        <v>1</v>
      </c>
      <c r="DU54">
        <v>1005</v>
      </c>
      <c r="DV54" t="s">
        <v>128</v>
      </c>
      <c r="DW54" t="str">
        <f>'1.Лок.смета.и.Акт'!D181</f>
        <v>10 м2</v>
      </c>
      <c r="DX54">
        <v>10</v>
      </c>
      <c r="DZ54" t="s">
        <v>6</v>
      </c>
      <c r="EA54" t="s">
        <v>6</v>
      </c>
      <c r="EB54" t="s">
        <v>6</v>
      </c>
      <c r="EC54" t="s">
        <v>6</v>
      </c>
      <c r="EE54">
        <v>59207225</v>
      </c>
      <c r="EF54">
        <v>2</v>
      </c>
      <c r="EG54" t="s">
        <v>130</v>
      </c>
      <c r="EH54">
        <v>20</v>
      </c>
      <c r="EI54" t="s">
        <v>131</v>
      </c>
      <c r="EJ54">
        <v>1</v>
      </c>
      <c r="EK54">
        <v>26001</v>
      </c>
      <c r="EL54" t="s">
        <v>131</v>
      </c>
      <c r="EM54" t="s">
        <v>132</v>
      </c>
      <c r="EO54" t="s">
        <v>6</v>
      </c>
      <c r="EQ54">
        <v>0</v>
      </c>
      <c r="ER54">
        <f>ES54+ET54+EV54</f>
        <v>247.66</v>
      </c>
      <c r="ES54" s="68">
        <f>'1.Лок.смета.и.Акт'!F185</f>
        <v>169.8</v>
      </c>
      <c r="ET54" s="68">
        <f>'1.Лок.смета.и.Акт'!F183</f>
        <v>28.26</v>
      </c>
      <c r="EU54" s="68">
        <f>'1.Лок.смета.и.Акт'!F184</f>
        <v>4.99</v>
      </c>
      <c r="EV54" s="68">
        <f>'1.Лок.смета.и.Акт'!F182</f>
        <v>49.6</v>
      </c>
      <c r="EW54">
        <f>'1.Лок.смета.и.Акт'!E188</f>
        <v>5</v>
      </c>
      <c r="EX54">
        <v>0.43</v>
      </c>
      <c r="EY54">
        <v>0</v>
      </c>
      <c r="FQ54">
        <v>0</v>
      </c>
      <c r="FR54">
        <f t="shared" si="43"/>
        <v>0</v>
      </c>
      <c r="FS54">
        <v>0</v>
      </c>
      <c r="FX54">
        <v>97</v>
      </c>
      <c r="FY54">
        <v>55</v>
      </c>
      <c r="GA54" t="s">
        <v>6</v>
      </c>
      <c r="GD54">
        <v>1</v>
      </c>
      <c r="GF54">
        <v>-893411855</v>
      </c>
      <c r="GG54">
        <v>2</v>
      </c>
      <c r="GH54">
        <v>1</v>
      </c>
      <c r="GI54">
        <v>4</v>
      </c>
      <c r="GJ54">
        <v>0</v>
      </c>
      <c r="GK54">
        <v>0</v>
      </c>
      <c r="GL54">
        <f t="shared" si="44"/>
        <v>0</v>
      </c>
      <c r="GM54">
        <f t="shared" si="45"/>
        <v>450733</v>
      </c>
      <c r="GN54">
        <f t="shared" si="46"/>
        <v>450733</v>
      </c>
      <c r="GO54">
        <f t="shared" si="47"/>
        <v>0</v>
      </c>
      <c r="GP54">
        <f t="shared" si="48"/>
        <v>0</v>
      </c>
      <c r="GR54">
        <v>0</v>
      </c>
      <c r="GS54">
        <v>3</v>
      </c>
      <c r="GT54">
        <v>0</v>
      </c>
      <c r="GU54" t="s">
        <v>6</v>
      </c>
      <c r="GV54">
        <f t="shared" si="49"/>
        <v>0</v>
      </c>
      <c r="GW54">
        <v>1</v>
      </c>
      <c r="GX54">
        <f t="shared" si="50"/>
        <v>0</v>
      </c>
      <c r="HA54">
        <v>0</v>
      </c>
      <c r="HB54">
        <v>0</v>
      </c>
      <c r="HC54">
        <f t="shared" si="51"/>
        <v>0</v>
      </c>
      <c r="HE54" t="s">
        <v>6</v>
      </c>
      <c r="HF54" t="s">
        <v>6</v>
      </c>
      <c r="HM54" t="s">
        <v>6</v>
      </c>
      <c r="HN54" t="s">
        <v>133</v>
      </c>
      <c r="HO54" t="s">
        <v>134</v>
      </c>
      <c r="HP54" t="s">
        <v>131</v>
      </c>
      <c r="HQ54" t="s">
        <v>131</v>
      </c>
      <c r="IF54">
        <v>-1</v>
      </c>
      <c r="IK54">
        <v>0</v>
      </c>
    </row>
    <row r="55" spans="1:245" x14ac:dyDescent="0.2">
      <c r="A55">
        <v>18</v>
      </c>
      <c r="B55">
        <v>1</v>
      </c>
      <c r="C55">
        <v>96</v>
      </c>
      <c r="E55" t="s">
        <v>135</v>
      </c>
      <c r="F55" t="str">
        <f>'1.Лок.смета.и.Акт'!B189</f>
        <v>Прайс</v>
      </c>
      <c r="G55" t="s">
        <v>136</v>
      </c>
      <c r="H55" t="s">
        <v>52</v>
      </c>
      <c r="I55" t="e">
        <f>I54*J55</f>
        <v>#REF!</v>
      </c>
      <c r="J55" s="181" t="e">
        <f>#REF!</f>
        <v>#REF!</v>
      </c>
      <c r="K55">
        <v>11</v>
      </c>
      <c r="O55" t="e">
        <f t="shared" si="21"/>
        <v>#REF!</v>
      </c>
      <c r="P55" t="e">
        <f t="shared" si="22"/>
        <v>#REF!</v>
      </c>
      <c r="Q55" t="e">
        <f t="shared" si="23"/>
        <v>#REF!</v>
      </c>
      <c r="R55" t="e">
        <f t="shared" si="24"/>
        <v>#REF!</v>
      </c>
      <c r="S55" t="e">
        <f t="shared" si="25"/>
        <v>#REF!</v>
      </c>
      <c r="T55" t="e">
        <f t="shared" si="26"/>
        <v>#REF!</v>
      </c>
      <c r="U55" t="e">
        <f t="shared" si="27"/>
        <v>#REF!</v>
      </c>
      <c r="V55" t="e">
        <f t="shared" si="28"/>
        <v>#REF!</v>
      </c>
      <c r="W55" t="e">
        <f t="shared" si="29"/>
        <v>#REF!</v>
      </c>
      <c r="X55" t="e">
        <f t="shared" si="30"/>
        <v>#REF!</v>
      </c>
      <c r="Y55" t="e">
        <f t="shared" si="31"/>
        <v>#REF!</v>
      </c>
      <c r="AA55">
        <v>74764386</v>
      </c>
      <c r="AB55">
        <f t="shared" si="32"/>
        <v>224.34</v>
      </c>
      <c r="AC55">
        <f t="shared" si="33"/>
        <v>224.34</v>
      </c>
      <c r="AD55">
        <f t="shared" si="59"/>
        <v>0</v>
      </c>
      <c r="AE55">
        <f t="shared" si="60"/>
        <v>0</v>
      </c>
      <c r="AF55">
        <f t="shared" si="60"/>
        <v>0</v>
      </c>
      <c r="AG55">
        <f t="shared" si="34"/>
        <v>0</v>
      </c>
      <c r="AH55">
        <f t="shared" si="61"/>
        <v>0</v>
      </c>
      <c r="AI55">
        <f t="shared" si="61"/>
        <v>0</v>
      </c>
      <c r="AJ55">
        <f t="shared" si="35"/>
        <v>0</v>
      </c>
      <c r="AK55">
        <v>224.34000000000003</v>
      </c>
      <c r="AL55" s="68">
        <f>'1.Лок.смета.и.Акт'!F189</f>
        <v>224.34000000000003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97</v>
      </c>
      <c r="AU55">
        <v>0</v>
      </c>
      <c r="AV55">
        <v>1</v>
      </c>
      <c r="AW55">
        <v>1</v>
      </c>
      <c r="AZ55">
        <v>1</v>
      </c>
      <c r="BA55">
        <v>1</v>
      </c>
      <c r="BB55">
        <v>1</v>
      </c>
      <c r="BC55">
        <f>'1.Лок.смета.и.Акт'!J189</f>
        <v>9.11</v>
      </c>
      <c r="BD55" t="s">
        <v>6</v>
      </c>
      <c r="BE55" t="s">
        <v>6</v>
      </c>
      <c r="BF55" t="s">
        <v>6</v>
      </c>
      <c r="BG55" t="s">
        <v>6</v>
      </c>
      <c r="BH55">
        <v>3</v>
      </c>
      <c r="BI55">
        <v>1</v>
      </c>
      <c r="BJ55" t="s">
        <v>137</v>
      </c>
      <c r="BM55">
        <v>26001</v>
      </c>
      <c r="BN55">
        <v>0</v>
      </c>
      <c r="BO55" t="s">
        <v>6</v>
      </c>
      <c r="BP55">
        <v>0</v>
      </c>
      <c r="BQ55">
        <v>2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6</v>
      </c>
      <c r="BZ55">
        <v>97</v>
      </c>
      <c r="CA55">
        <v>0</v>
      </c>
      <c r="CB55" t="s">
        <v>6</v>
      </c>
      <c r="CE55">
        <v>0</v>
      </c>
      <c r="CF55">
        <v>0</v>
      </c>
      <c r="CG55">
        <v>0</v>
      </c>
      <c r="CM55">
        <v>0</v>
      </c>
      <c r="CN55" t="s">
        <v>6</v>
      </c>
      <c r="CO55">
        <v>0</v>
      </c>
      <c r="CP55" t="e">
        <f t="shared" si="36"/>
        <v>#REF!</v>
      </c>
      <c r="CQ55">
        <f>AC55</f>
        <v>224.34</v>
      </c>
      <c r="CR55">
        <f>AD55</f>
        <v>0</v>
      </c>
      <c r="CS55">
        <f t="shared" si="37"/>
        <v>0</v>
      </c>
      <c r="CT55">
        <f t="shared" si="38"/>
        <v>0</v>
      </c>
      <c r="CU55">
        <f t="shared" si="39"/>
        <v>0</v>
      </c>
      <c r="CV55">
        <f t="shared" si="40"/>
        <v>0</v>
      </c>
      <c r="CW55">
        <f t="shared" si="41"/>
        <v>0</v>
      </c>
      <c r="CX55">
        <f t="shared" si="42"/>
        <v>0</v>
      </c>
      <c r="CY55" t="e">
        <f t="shared" si="52"/>
        <v>#REF!</v>
      </c>
      <c r="CZ55" t="e">
        <f t="shared" si="53"/>
        <v>#REF!</v>
      </c>
      <c r="DC55" t="s">
        <v>6</v>
      </c>
      <c r="DD55" t="s">
        <v>6</v>
      </c>
      <c r="DE55" t="s">
        <v>6</v>
      </c>
      <c r="DF55" t="s">
        <v>6</v>
      </c>
      <c r="DG55" t="s">
        <v>6</v>
      </c>
      <c r="DH55" t="s">
        <v>6</v>
      </c>
      <c r="DI55" t="s">
        <v>6</v>
      </c>
      <c r="DJ55" t="s">
        <v>6</v>
      </c>
      <c r="DK55" t="s">
        <v>6</v>
      </c>
      <c r="DL55" t="s">
        <v>6</v>
      </c>
      <c r="DM55" t="s">
        <v>6</v>
      </c>
      <c r="DN55">
        <v>0</v>
      </c>
      <c r="DO55">
        <v>0</v>
      </c>
      <c r="DP55">
        <v>1</v>
      </c>
      <c r="DQ55">
        <v>1</v>
      </c>
      <c r="DU55">
        <v>1005</v>
      </c>
      <c r="DV55" t="s">
        <v>52</v>
      </c>
      <c r="DW55" t="str">
        <f>'1.Лок.смета.и.Акт'!D189</f>
        <v>м2</v>
      </c>
      <c r="DX55">
        <v>1</v>
      </c>
      <c r="DZ55" t="s">
        <v>6</v>
      </c>
      <c r="EA55" t="s">
        <v>6</v>
      </c>
      <c r="EB55" t="s">
        <v>6</v>
      </c>
      <c r="EC55" t="s">
        <v>6</v>
      </c>
      <c r="EE55">
        <v>59207225</v>
      </c>
      <c r="EF55">
        <v>2</v>
      </c>
      <c r="EG55" t="s">
        <v>130</v>
      </c>
      <c r="EH55">
        <v>20</v>
      </c>
      <c r="EI55" t="s">
        <v>131</v>
      </c>
      <c r="EJ55">
        <v>1</v>
      </c>
      <c r="EK55">
        <v>26001</v>
      </c>
      <c r="EL55" t="s">
        <v>131</v>
      </c>
      <c r="EM55" t="s">
        <v>132</v>
      </c>
      <c r="EO55" t="s">
        <v>6</v>
      </c>
      <c r="EQ55">
        <v>0</v>
      </c>
      <c r="ER55">
        <v>224.34000000000003</v>
      </c>
      <c r="ES55" s="68">
        <f>'1.Лок.смета.и.Акт'!F189</f>
        <v>224.34000000000003</v>
      </c>
      <c r="ET55">
        <v>0</v>
      </c>
      <c r="EU55">
        <v>0</v>
      </c>
      <c r="EV55">
        <v>0</v>
      </c>
      <c r="EW55">
        <v>0</v>
      </c>
      <c r="EX55">
        <v>0</v>
      </c>
      <c r="EZ55">
        <v>5</v>
      </c>
      <c r="FC55">
        <v>0</v>
      </c>
      <c r="FD55">
        <v>18</v>
      </c>
      <c r="FF55">
        <v>213.33</v>
      </c>
      <c r="FQ55">
        <v>0</v>
      </c>
      <c r="FR55">
        <f t="shared" si="43"/>
        <v>0</v>
      </c>
      <c r="FS55">
        <v>0</v>
      </c>
      <c r="FX55">
        <v>97</v>
      </c>
      <c r="FY55">
        <v>0</v>
      </c>
      <c r="GA55" t="s">
        <v>138</v>
      </c>
      <c r="GD55">
        <v>1</v>
      </c>
      <c r="GF55">
        <v>-763244610</v>
      </c>
      <c r="GG55">
        <v>2</v>
      </c>
      <c r="GH55">
        <v>3</v>
      </c>
      <c r="GI55">
        <v>4</v>
      </c>
      <c r="GJ55">
        <v>0</v>
      </c>
      <c r="GK55">
        <v>0</v>
      </c>
      <c r="GL55">
        <f t="shared" si="44"/>
        <v>0</v>
      </c>
      <c r="GM55" t="e">
        <f t="shared" si="45"/>
        <v>#REF!</v>
      </c>
      <c r="GN55" t="e">
        <f t="shared" si="46"/>
        <v>#REF!</v>
      </c>
      <c r="GO55">
        <f t="shared" si="47"/>
        <v>0</v>
      </c>
      <c r="GP55">
        <f t="shared" si="48"/>
        <v>0</v>
      </c>
      <c r="GR55">
        <v>1</v>
      </c>
      <c r="GS55">
        <v>1</v>
      </c>
      <c r="GT55">
        <v>0</v>
      </c>
      <c r="GU55" t="s">
        <v>6</v>
      </c>
      <c r="GV55">
        <f t="shared" si="49"/>
        <v>0</v>
      </c>
      <c r="GW55">
        <v>1</v>
      </c>
      <c r="GX55" t="e">
        <f t="shared" si="50"/>
        <v>#REF!</v>
      </c>
      <c r="HA55">
        <v>0</v>
      </c>
      <c r="HB55">
        <v>0</v>
      </c>
      <c r="HC55">
        <f t="shared" si="51"/>
        <v>0</v>
      </c>
      <c r="HE55" t="s">
        <v>40</v>
      </c>
      <c r="HF55" t="s">
        <v>42</v>
      </c>
      <c r="HG55" t="e">
        <f>ROUND(AC55*I55,0)</f>
        <v>#REF!</v>
      </c>
      <c r="HM55" t="s">
        <v>6</v>
      </c>
      <c r="HN55" t="s">
        <v>133</v>
      </c>
      <c r="HO55" t="s">
        <v>134</v>
      </c>
      <c r="HP55" t="s">
        <v>131</v>
      </c>
      <c r="HQ55" t="s">
        <v>131</v>
      </c>
      <c r="IF55">
        <v>-1</v>
      </c>
      <c r="IK55">
        <v>0</v>
      </c>
    </row>
    <row r="56" spans="1:245" x14ac:dyDescent="0.2">
      <c r="A56">
        <v>18</v>
      </c>
      <c r="B56">
        <v>1</v>
      </c>
      <c r="C56">
        <v>94</v>
      </c>
      <c r="E56" t="s">
        <v>139</v>
      </c>
      <c r="F56" t="str">
        <f>'1.Лок.смета.и.Акт'!B191</f>
        <v>14.1.04.01-0001</v>
      </c>
      <c r="G56" t="s">
        <v>141</v>
      </c>
      <c r="H56" t="s">
        <v>142</v>
      </c>
      <c r="I56">
        <f>I54*J56</f>
        <v>-106.5</v>
      </c>
      <c r="J56">
        <v>-1.5</v>
      </c>
      <c r="K56">
        <v>-1.5</v>
      </c>
      <c r="O56">
        <f t="shared" si="21"/>
        <v>-63627</v>
      </c>
      <c r="P56">
        <f t="shared" si="22"/>
        <v>-63627</v>
      </c>
      <c r="Q56">
        <f t="shared" si="23"/>
        <v>0</v>
      </c>
      <c r="R56">
        <f t="shared" si="24"/>
        <v>0</v>
      </c>
      <c r="S56">
        <f t="shared" si="25"/>
        <v>0</v>
      </c>
      <c r="T56">
        <f t="shared" si="26"/>
        <v>0</v>
      </c>
      <c r="U56">
        <f t="shared" si="27"/>
        <v>0</v>
      </c>
      <c r="V56">
        <f t="shared" si="28"/>
        <v>0</v>
      </c>
      <c r="W56">
        <f t="shared" si="29"/>
        <v>0</v>
      </c>
      <c r="X56">
        <f t="shared" si="30"/>
        <v>0</v>
      </c>
      <c r="Y56">
        <f t="shared" si="31"/>
        <v>0</v>
      </c>
      <c r="AA56">
        <v>74764386</v>
      </c>
      <c r="AB56">
        <f t="shared" si="32"/>
        <v>65.58</v>
      </c>
      <c r="AC56">
        <f t="shared" si="33"/>
        <v>65.58</v>
      </c>
      <c r="AD56">
        <f t="shared" si="59"/>
        <v>0</v>
      </c>
      <c r="AE56">
        <f t="shared" si="60"/>
        <v>0</v>
      </c>
      <c r="AF56">
        <f t="shared" si="60"/>
        <v>0</v>
      </c>
      <c r="AG56">
        <f t="shared" si="34"/>
        <v>0</v>
      </c>
      <c r="AH56">
        <f t="shared" si="61"/>
        <v>0</v>
      </c>
      <c r="AI56">
        <f t="shared" si="61"/>
        <v>0</v>
      </c>
      <c r="AJ56">
        <f t="shared" si="35"/>
        <v>0</v>
      </c>
      <c r="AK56">
        <v>65.58</v>
      </c>
      <c r="AL56" s="68">
        <f>'1.Лок.смета.и.Акт'!F191</f>
        <v>65.58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97</v>
      </c>
      <c r="AU56">
        <v>0</v>
      </c>
      <c r="AV56">
        <v>1</v>
      </c>
      <c r="AW56">
        <v>1</v>
      </c>
      <c r="AZ56">
        <v>1</v>
      </c>
      <c r="BA56">
        <v>1</v>
      </c>
      <c r="BB56">
        <v>1</v>
      </c>
      <c r="BC56">
        <f>'1.Лок.смета.и.Акт'!J191</f>
        <v>9.11</v>
      </c>
      <c r="BD56" t="s">
        <v>6</v>
      </c>
      <c r="BE56" t="s">
        <v>6</v>
      </c>
      <c r="BF56" t="s">
        <v>6</v>
      </c>
      <c r="BG56" t="s">
        <v>6</v>
      </c>
      <c r="BH56">
        <v>3</v>
      </c>
      <c r="BI56">
        <v>1</v>
      </c>
      <c r="BJ56" t="s">
        <v>143</v>
      </c>
      <c r="BM56">
        <v>26001</v>
      </c>
      <c r="BN56">
        <v>0</v>
      </c>
      <c r="BO56" t="s">
        <v>6</v>
      </c>
      <c r="BP56">
        <v>0</v>
      </c>
      <c r="BQ56">
        <v>2</v>
      </c>
      <c r="BR56">
        <v>1</v>
      </c>
      <c r="BS56">
        <v>1</v>
      </c>
      <c r="BT56">
        <v>1</v>
      </c>
      <c r="BU56">
        <v>1</v>
      </c>
      <c r="BV56">
        <v>1</v>
      </c>
      <c r="BW56">
        <v>1</v>
      </c>
      <c r="BX56">
        <v>1</v>
      </c>
      <c r="BY56" t="s">
        <v>6</v>
      </c>
      <c r="BZ56">
        <v>97</v>
      </c>
      <c r="CA56">
        <v>0</v>
      </c>
      <c r="CB56" t="s">
        <v>6</v>
      </c>
      <c r="CE56">
        <v>0</v>
      </c>
      <c r="CF56">
        <v>0</v>
      </c>
      <c r="CG56">
        <v>0</v>
      </c>
      <c r="CM56">
        <v>0</v>
      </c>
      <c r="CN56" t="s">
        <v>6</v>
      </c>
      <c r="CO56">
        <v>0</v>
      </c>
      <c r="CP56">
        <f t="shared" si="36"/>
        <v>-63627</v>
      </c>
      <c r="CQ56">
        <f>AC56*BC56</f>
        <v>597.43379999999991</v>
      </c>
      <c r="CR56">
        <f>AD56*BB56</f>
        <v>0</v>
      </c>
      <c r="CS56">
        <f t="shared" si="37"/>
        <v>0</v>
      </c>
      <c r="CT56">
        <f t="shared" si="38"/>
        <v>0</v>
      </c>
      <c r="CU56">
        <f t="shared" si="39"/>
        <v>0</v>
      </c>
      <c r="CV56">
        <f t="shared" si="40"/>
        <v>0</v>
      </c>
      <c r="CW56">
        <f t="shared" si="41"/>
        <v>0</v>
      </c>
      <c r="CX56">
        <f t="shared" si="42"/>
        <v>0</v>
      </c>
      <c r="CY56">
        <f t="shared" si="52"/>
        <v>0</v>
      </c>
      <c r="CZ56">
        <f t="shared" si="53"/>
        <v>0</v>
      </c>
      <c r="DC56" t="s">
        <v>6</v>
      </c>
      <c r="DD56" t="s">
        <v>6</v>
      </c>
      <c r="DE56" t="s">
        <v>6</v>
      </c>
      <c r="DF56" t="s">
        <v>6</v>
      </c>
      <c r="DG56" t="s">
        <v>6</v>
      </c>
      <c r="DH56" t="s">
        <v>6</v>
      </c>
      <c r="DI56" t="s">
        <v>6</v>
      </c>
      <c r="DJ56" t="s">
        <v>6</v>
      </c>
      <c r="DK56" t="s">
        <v>6</v>
      </c>
      <c r="DL56" t="s">
        <v>6</v>
      </c>
      <c r="DM56" t="s">
        <v>6</v>
      </c>
      <c r="DN56">
        <v>0</v>
      </c>
      <c r="DO56">
        <v>0</v>
      </c>
      <c r="DP56">
        <v>1</v>
      </c>
      <c r="DQ56">
        <v>1</v>
      </c>
      <c r="DU56">
        <v>1002</v>
      </c>
      <c r="DV56" t="s">
        <v>142</v>
      </c>
      <c r="DW56" t="str">
        <f>'1.Лок.смета.и.Акт'!D191</f>
        <v>л</v>
      </c>
      <c r="DX56">
        <v>1</v>
      </c>
      <c r="DZ56" t="s">
        <v>6</v>
      </c>
      <c r="EA56" t="s">
        <v>6</v>
      </c>
      <c r="EB56" t="s">
        <v>6</v>
      </c>
      <c r="EC56" t="s">
        <v>6</v>
      </c>
      <c r="EE56">
        <v>59207225</v>
      </c>
      <c r="EF56">
        <v>2</v>
      </c>
      <c r="EG56" t="s">
        <v>130</v>
      </c>
      <c r="EH56">
        <v>20</v>
      </c>
      <c r="EI56" t="s">
        <v>131</v>
      </c>
      <c r="EJ56">
        <v>1</v>
      </c>
      <c r="EK56">
        <v>26001</v>
      </c>
      <c r="EL56" t="s">
        <v>131</v>
      </c>
      <c r="EM56" t="s">
        <v>132</v>
      </c>
      <c r="EO56" t="s">
        <v>6</v>
      </c>
      <c r="EQ56">
        <v>32768</v>
      </c>
      <c r="ER56">
        <v>65.58</v>
      </c>
      <c r="ES56" s="68">
        <f>'1.Лок.смета.и.Акт'!F191</f>
        <v>65.58</v>
      </c>
      <c r="ET56">
        <v>0</v>
      </c>
      <c r="EU56">
        <v>0</v>
      </c>
      <c r="EV56">
        <v>0</v>
      </c>
      <c r="EW56">
        <v>0</v>
      </c>
      <c r="EX56">
        <v>0</v>
      </c>
      <c r="FQ56">
        <v>0</v>
      </c>
      <c r="FR56">
        <f t="shared" si="43"/>
        <v>0</v>
      </c>
      <c r="FS56">
        <v>0</v>
      </c>
      <c r="FX56">
        <v>97</v>
      </c>
      <c r="FY56">
        <v>0</v>
      </c>
      <c r="GA56" t="s">
        <v>6</v>
      </c>
      <c r="GD56">
        <v>1</v>
      </c>
      <c r="GF56">
        <v>-1609399419</v>
      </c>
      <c r="GG56">
        <v>2</v>
      </c>
      <c r="GH56">
        <v>1</v>
      </c>
      <c r="GI56">
        <v>4</v>
      </c>
      <c r="GJ56">
        <v>0</v>
      </c>
      <c r="GK56">
        <v>0</v>
      </c>
      <c r="GL56">
        <f t="shared" si="44"/>
        <v>0</v>
      </c>
      <c r="GM56">
        <f t="shared" si="45"/>
        <v>-63627</v>
      </c>
      <c r="GN56">
        <f t="shared" si="46"/>
        <v>-63627</v>
      </c>
      <c r="GO56">
        <f t="shared" si="47"/>
        <v>0</v>
      </c>
      <c r="GP56">
        <f t="shared" si="48"/>
        <v>0</v>
      </c>
      <c r="GR56">
        <v>0</v>
      </c>
      <c r="GS56">
        <v>3</v>
      </c>
      <c r="GT56">
        <v>0</v>
      </c>
      <c r="GU56" t="s">
        <v>6</v>
      </c>
      <c r="GV56">
        <f t="shared" si="49"/>
        <v>0</v>
      </c>
      <c r="GW56">
        <v>1</v>
      </c>
      <c r="GX56">
        <f t="shared" si="50"/>
        <v>0</v>
      </c>
      <c r="HA56">
        <v>0</v>
      </c>
      <c r="HB56">
        <v>0</v>
      </c>
      <c r="HC56">
        <f t="shared" si="51"/>
        <v>0</v>
      </c>
      <c r="HE56" t="s">
        <v>6</v>
      </c>
      <c r="HF56" t="s">
        <v>6</v>
      </c>
      <c r="HM56" t="s">
        <v>6</v>
      </c>
      <c r="HN56" t="s">
        <v>133</v>
      </c>
      <c r="HO56" t="s">
        <v>134</v>
      </c>
      <c r="HP56" t="s">
        <v>131</v>
      </c>
      <c r="HQ56" t="s">
        <v>131</v>
      </c>
      <c r="IF56">
        <v>-1</v>
      </c>
      <c r="IK56">
        <v>0</v>
      </c>
    </row>
    <row r="57" spans="1:245" x14ac:dyDescent="0.2">
      <c r="A57">
        <v>18</v>
      </c>
      <c r="B57">
        <v>1</v>
      </c>
      <c r="C57">
        <v>95</v>
      </c>
      <c r="E57" t="s">
        <v>144</v>
      </c>
      <c r="F57" t="str">
        <f>'1.Лок.смета.и.Акт'!B192</f>
        <v>14.5.09.05-0103</v>
      </c>
      <c r="G57" t="s">
        <v>146</v>
      </c>
      <c r="H57" t="s">
        <v>142</v>
      </c>
      <c r="I57">
        <f>I54*J57</f>
        <v>-4.0469999999999997</v>
      </c>
      <c r="J57">
        <v>-5.6999999999999995E-2</v>
      </c>
      <c r="K57">
        <v>-5.7000000000000002E-2</v>
      </c>
      <c r="O57">
        <f t="shared" si="21"/>
        <v>-7395</v>
      </c>
      <c r="P57">
        <f t="shared" si="22"/>
        <v>-7395</v>
      </c>
      <c r="Q57">
        <f t="shared" si="23"/>
        <v>0</v>
      </c>
      <c r="R57">
        <f t="shared" si="24"/>
        <v>0</v>
      </c>
      <c r="S57">
        <f t="shared" si="25"/>
        <v>0</v>
      </c>
      <c r="T57">
        <f t="shared" si="26"/>
        <v>0</v>
      </c>
      <c r="U57">
        <f t="shared" si="27"/>
        <v>0</v>
      </c>
      <c r="V57">
        <f t="shared" si="28"/>
        <v>0</v>
      </c>
      <c r="W57">
        <f t="shared" si="29"/>
        <v>0</v>
      </c>
      <c r="X57">
        <f t="shared" si="30"/>
        <v>0</v>
      </c>
      <c r="Y57">
        <f t="shared" si="31"/>
        <v>0</v>
      </c>
      <c r="AA57">
        <v>74764386</v>
      </c>
      <c r="AB57">
        <f t="shared" si="32"/>
        <v>200.58</v>
      </c>
      <c r="AC57">
        <f t="shared" si="33"/>
        <v>200.58</v>
      </c>
      <c r="AD57">
        <f t="shared" si="59"/>
        <v>0</v>
      </c>
      <c r="AE57">
        <f t="shared" si="60"/>
        <v>0</v>
      </c>
      <c r="AF57">
        <f t="shared" si="60"/>
        <v>0</v>
      </c>
      <c r="AG57">
        <f t="shared" si="34"/>
        <v>0</v>
      </c>
      <c r="AH57">
        <f t="shared" si="61"/>
        <v>0</v>
      </c>
      <c r="AI57">
        <f t="shared" si="61"/>
        <v>0</v>
      </c>
      <c r="AJ57">
        <f t="shared" si="35"/>
        <v>0</v>
      </c>
      <c r="AK57">
        <v>200.58</v>
      </c>
      <c r="AL57" s="68">
        <f>'1.Лок.смета.и.Акт'!F192</f>
        <v>200.58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0</v>
      </c>
      <c r="AV57">
        <v>1</v>
      </c>
      <c r="AW57">
        <v>1</v>
      </c>
      <c r="AZ57">
        <v>1</v>
      </c>
      <c r="BA57">
        <v>1</v>
      </c>
      <c r="BB57">
        <v>1</v>
      </c>
      <c r="BC57">
        <f>'1.Лок.смета.и.Акт'!J192</f>
        <v>9.11</v>
      </c>
      <c r="BD57" t="s">
        <v>6</v>
      </c>
      <c r="BE57" t="s">
        <v>6</v>
      </c>
      <c r="BF57" t="s">
        <v>6</v>
      </c>
      <c r="BG57" t="s">
        <v>6</v>
      </c>
      <c r="BH57">
        <v>3</v>
      </c>
      <c r="BI57">
        <v>1</v>
      </c>
      <c r="BJ57" t="s">
        <v>147</v>
      </c>
      <c r="BM57">
        <v>26001</v>
      </c>
      <c r="BN57">
        <v>0</v>
      </c>
      <c r="BO57" t="s">
        <v>6</v>
      </c>
      <c r="BP57">
        <v>0</v>
      </c>
      <c r="BQ57">
        <v>2</v>
      </c>
      <c r="BR57">
        <v>1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6</v>
      </c>
      <c r="BZ57">
        <v>97</v>
      </c>
      <c r="CA57">
        <v>0</v>
      </c>
      <c r="CB57" t="s">
        <v>6</v>
      </c>
      <c r="CE57">
        <v>0</v>
      </c>
      <c r="CF57">
        <v>0</v>
      </c>
      <c r="CG57">
        <v>0</v>
      </c>
      <c r="CM57">
        <v>0</v>
      </c>
      <c r="CN57" t="s">
        <v>6</v>
      </c>
      <c r="CO57">
        <v>0</v>
      </c>
      <c r="CP57">
        <f t="shared" si="36"/>
        <v>-7395</v>
      </c>
      <c r="CQ57">
        <f>AC57*BC57</f>
        <v>1827.2837999999999</v>
      </c>
      <c r="CR57">
        <f>AD57*BB57</f>
        <v>0</v>
      </c>
      <c r="CS57">
        <f t="shared" si="37"/>
        <v>0</v>
      </c>
      <c r="CT57">
        <f t="shared" si="38"/>
        <v>0</v>
      </c>
      <c r="CU57">
        <f t="shared" si="39"/>
        <v>0</v>
      </c>
      <c r="CV57">
        <f t="shared" si="40"/>
        <v>0</v>
      </c>
      <c r="CW57">
        <f t="shared" si="41"/>
        <v>0</v>
      </c>
      <c r="CX57">
        <f t="shared" si="42"/>
        <v>0</v>
      </c>
      <c r="CY57">
        <f t="shared" si="52"/>
        <v>0</v>
      </c>
      <c r="CZ57">
        <f t="shared" si="53"/>
        <v>0</v>
      </c>
      <c r="DC57" t="s">
        <v>6</v>
      </c>
      <c r="DD57" t="s">
        <v>6</v>
      </c>
      <c r="DE57" t="s">
        <v>6</v>
      </c>
      <c r="DF57" t="s">
        <v>6</v>
      </c>
      <c r="DG57" t="s">
        <v>6</v>
      </c>
      <c r="DH57" t="s">
        <v>6</v>
      </c>
      <c r="DI57" t="s">
        <v>6</v>
      </c>
      <c r="DJ57" t="s">
        <v>6</v>
      </c>
      <c r="DK57" t="s">
        <v>6</v>
      </c>
      <c r="DL57" t="s">
        <v>6</v>
      </c>
      <c r="DM57" t="s">
        <v>6</v>
      </c>
      <c r="DN57">
        <v>0</v>
      </c>
      <c r="DO57">
        <v>0</v>
      </c>
      <c r="DP57">
        <v>1</v>
      </c>
      <c r="DQ57">
        <v>1</v>
      </c>
      <c r="DU57">
        <v>1002</v>
      </c>
      <c r="DV57" t="s">
        <v>142</v>
      </c>
      <c r="DW57" t="str">
        <f>'1.Лок.смета.и.Акт'!D192</f>
        <v>л</v>
      </c>
      <c r="DX57">
        <v>1</v>
      </c>
      <c r="DZ57" t="s">
        <v>6</v>
      </c>
      <c r="EA57" t="s">
        <v>6</v>
      </c>
      <c r="EB57" t="s">
        <v>6</v>
      </c>
      <c r="EC57" t="s">
        <v>6</v>
      </c>
      <c r="EE57">
        <v>59207225</v>
      </c>
      <c r="EF57">
        <v>2</v>
      </c>
      <c r="EG57" t="s">
        <v>130</v>
      </c>
      <c r="EH57">
        <v>20</v>
      </c>
      <c r="EI57" t="s">
        <v>131</v>
      </c>
      <c r="EJ57">
        <v>1</v>
      </c>
      <c r="EK57">
        <v>26001</v>
      </c>
      <c r="EL57" t="s">
        <v>131</v>
      </c>
      <c r="EM57" t="s">
        <v>132</v>
      </c>
      <c r="EO57" t="s">
        <v>6</v>
      </c>
      <c r="EQ57">
        <v>32768</v>
      </c>
      <c r="ER57">
        <v>200.58</v>
      </c>
      <c r="ES57" s="68">
        <f>'1.Лок.смета.и.Акт'!F192</f>
        <v>200.58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f t="shared" si="43"/>
        <v>0</v>
      </c>
      <c r="FS57">
        <v>0</v>
      </c>
      <c r="FX57">
        <v>97</v>
      </c>
      <c r="FY57">
        <v>0</v>
      </c>
      <c r="GA57" t="s">
        <v>6</v>
      </c>
      <c r="GD57">
        <v>1</v>
      </c>
      <c r="GF57">
        <v>1828367933</v>
      </c>
      <c r="GG57">
        <v>2</v>
      </c>
      <c r="GH57">
        <v>1</v>
      </c>
      <c r="GI57">
        <v>4</v>
      </c>
      <c r="GJ57">
        <v>0</v>
      </c>
      <c r="GK57">
        <v>0</v>
      </c>
      <c r="GL57">
        <f t="shared" si="44"/>
        <v>0</v>
      </c>
      <c r="GM57">
        <f t="shared" si="45"/>
        <v>-7395</v>
      </c>
      <c r="GN57">
        <f t="shared" si="46"/>
        <v>-7395</v>
      </c>
      <c r="GO57">
        <f t="shared" si="47"/>
        <v>0</v>
      </c>
      <c r="GP57">
        <f t="shared" si="48"/>
        <v>0</v>
      </c>
      <c r="GR57">
        <v>0</v>
      </c>
      <c r="GS57">
        <v>3</v>
      </c>
      <c r="GT57">
        <v>0</v>
      </c>
      <c r="GU57" t="s">
        <v>6</v>
      </c>
      <c r="GV57">
        <f t="shared" si="49"/>
        <v>0</v>
      </c>
      <c r="GW57">
        <v>1</v>
      </c>
      <c r="GX57">
        <f t="shared" si="50"/>
        <v>0</v>
      </c>
      <c r="HA57">
        <v>0</v>
      </c>
      <c r="HB57">
        <v>0</v>
      </c>
      <c r="HC57">
        <f t="shared" si="51"/>
        <v>0</v>
      </c>
      <c r="HE57" t="s">
        <v>6</v>
      </c>
      <c r="HF57" t="s">
        <v>6</v>
      </c>
      <c r="HM57" t="s">
        <v>6</v>
      </c>
      <c r="HN57" t="s">
        <v>133</v>
      </c>
      <c r="HO57" t="s">
        <v>134</v>
      </c>
      <c r="HP57" t="s">
        <v>131</v>
      </c>
      <c r="HQ57" t="s">
        <v>131</v>
      </c>
      <c r="IF57">
        <v>-1</v>
      </c>
      <c r="IK57">
        <v>0</v>
      </c>
    </row>
    <row r="58" spans="1:245" x14ac:dyDescent="0.2">
      <c r="IF58">
        <v>-1</v>
      </c>
    </row>
    <row r="59" spans="1:245" x14ac:dyDescent="0.2">
      <c r="A59" s="2">
        <v>51</v>
      </c>
      <c r="B59" s="2">
        <f>B24</f>
        <v>1</v>
      </c>
      <c r="C59" s="2">
        <f>A24</f>
        <v>4</v>
      </c>
      <c r="D59" s="2">
        <f>ROW(A24)</f>
        <v>24</v>
      </c>
      <c r="E59" s="2"/>
      <c r="F59" s="2" t="str">
        <f>IF(F24&lt;&gt;"",F24,"")</f>
        <v/>
      </c>
      <c r="G59" s="2" t="str">
        <f>IF(G24&lt;&gt;"",G24,"")</f>
        <v>ДУ1.1, ДУ1.2, ДУ1.3</v>
      </c>
      <c r="H59" s="2">
        <v>0</v>
      </c>
      <c r="I59" s="2"/>
      <c r="J59" s="2"/>
      <c r="K59" s="2"/>
      <c r="L59" s="2"/>
      <c r="M59" s="2"/>
      <c r="N59" s="2"/>
      <c r="O59" s="2" t="e">
        <f t="shared" ref="O59:T59" si="62">ROUND(AB59,0)</f>
        <v>#REF!</v>
      </c>
      <c r="P59" s="2" t="e">
        <f t="shared" si="62"/>
        <v>#REF!</v>
      </c>
      <c r="Q59" s="2" t="e">
        <f t="shared" si="62"/>
        <v>#REF!</v>
      </c>
      <c r="R59" s="2" t="e">
        <f t="shared" si="62"/>
        <v>#REF!</v>
      </c>
      <c r="S59" s="2" t="e">
        <f t="shared" si="62"/>
        <v>#REF!</v>
      </c>
      <c r="T59" s="2" t="e">
        <f t="shared" si="62"/>
        <v>#REF!</v>
      </c>
      <c r="U59" s="2" t="e">
        <f>AH59</f>
        <v>#REF!</v>
      </c>
      <c r="V59" s="2" t="e">
        <f>AI59</f>
        <v>#REF!</v>
      </c>
      <c r="W59" s="2" t="e">
        <f>ROUND(AJ59,0)</f>
        <v>#REF!</v>
      </c>
      <c r="X59" s="2" t="e">
        <f>ROUND(AK59,0)</f>
        <v>#REF!</v>
      </c>
      <c r="Y59" s="2" t="e">
        <f>ROUND(AL59,0)</f>
        <v>#REF!</v>
      </c>
      <c r="Z59" s="2"/>
      <c r="AA59" s="2"/>
      <c r="AB59" s="2" t="e">
        <f>ROUND(SUMIF(AA28:AA57,"=74764386",O28:O57),0)</f>
        <v>#REF!</v>
      </c>
      <c r="AC59" s="2" t="e">
        <f>ROUND(SUMIF(AA28:AA57,"=74764386",P28:P57),0)</f>
        <v>#REF!</v>
      </c>
      <c r="AD59" s="2" t="e">
        <f>ROUND(SUMIF(AA28:AA57,"=74764386",Q28:Q57),0)</f>
        <v>#REF!</v>
      </c>
      <c r="AE59" s="2" t="e">
        <f>ROUND(SUMIF(AA28:AA57,"=74764386",R28:R57),0)</f>
        <v>#REF!</v>
      </c>
      <c r="AF59" s="2" t="e">
        <f>ROUND(SUMIF(AA28:AA57,"=74764386",S28:S57),0)</f>
        <v>#REF!</v>
      </c>
      <c r="AG59" s="2" t="e">
        <f>ROUND(SUMIF(AA28:AA57,"=74764386",T28:T57),0)</f>
        <v>#REF!</v>
      </c>
      <c r="AH59" s="2" t="e">
        <f>SUMIF(AA28:AA57,"=74764386",U28:U57)</f>
        <v>#REF!</v>
      </c>
      <c r="AI59" s="2" t="e">
        <f>SUMIF(AA28:AA57,"=74764386",V28:V57)</f>
        <v>#REF!</v>
      </c>
      <c r="AJ59" s="2" t="e">
        <f>ROUND(SUMIF(AA28:AA57,"=74764386",W28:W57),0)</f>
        <v>#REF!</v>
      </c>
      <c r="AK59" s="2" t="e">
        <f>ROUND(SUMIF(AA28:AA57,"=74764386",X28:X57),0)</f>
        <v>#REF!</v>
      </c>
      <c r="AL59" s="2" t="e">
        <f>ROUND(SUMIF(AA28:AA57,"=74764386",Y28:Y57),0)</f>
        <v>#REF!</v>
      </c>
      <c r="AM59" s="2"/>
      <c r="AN59" s="2"/>
      <c r="AO59" s="2">
        <f t="shared" ref="AO59:BD59" si="63">ROUND(BX59,0)</f>
        <v>0</v>
      </c>
      <c r="AP59" s="2" t="e">
        <f t="shared" si="63"/>
        <v>#REF!</v>
      </c>
      <c r="AQ59" s="2">
        <f t="shared" si="63"/>
        <v>0</v>
      </c>
      <c r="AR59" s="2" t="e">
        <f t="shared" si="63"/>
        <v>#REF!</v>
      </c>
      <c r="AS59" s="2" t="e">
        <f t="shared" si="63"/>
        <v>#REF!</v>
      </c>
      <c r="AT59" s="2">
        <f t="shared" si="63"/>
        <v>0</v>
      </c>
      <c r="AU59" s="2">
        <f t="shared" si="63"/>
        <v>0</v>
      </c>
      <c r="AV59" s="2" t="e">
        <f t="shared" si="63"/>
        <v>#REF!</v>
      </c>
      <c r="AW59" s="2" t="e">
        <f t="shared" si="63"/>
        <v>#REF!</v>
      </c>
      <c r="AX59" s="2">
        <f t="shared" si="63"/>
        <v>0</v>
      </c>
      <c r="AY59" s="2" t="e">
        <f t="shared" si="63"/>
        <v>#REF!</v>
      </c>
      <c r="AZ59" s="2" t="e">
        <f t="shared" si="63"/>
        <v>#REF!</v>
      </c>
      <c r="BA59" s="2" t="e">
        <f t="shared" si="63"/>
        <v>#REF!</v>
      </c>
      <c r="BB59" s="2">
        <f t="shared" si="63"/>
        <v>0</v>
      </c>
      <c r="BC59" s="2">
        <f t="shared" si="63"/>
        <v>0</v>
      </c>
      <c r="BD59" s="2">
        <f t="shared" si="63"/>
        <v>0</v>
      </c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>
        <f>ROUND(SUMIF(AA28:AA57,"=74764386",FQ28:FQ57),0)</f>
        <v>0</v>
      </c>
      <c r="BY59" s="2" t="e">
        <f>ROUND(SUMIF(AA28:AA57,"=74764386",FR28:FR57),0)</f>
        <v>#REF!</v>
      </c>
      <c r="BZ59" s="2">
        <f>ROUND(SUMIF(AA28:AA57,"=74764386",GL28:GL57),0)</f>
        <v>0</v>
      </c>
      <c r="CA59" s="2" t="e">
        <f>ROUND(SUMIF(AA28:AA57,"=74764386",GM28:GM57),0)</f>
        <v>#REF!</v>
      </c>
      <c r="CB59" s="2" t="e">
        <f>ROUND(SUMIF(AA28:AA57,"=74764386",GN28:GN57),0)</f>
        <v>#REF!</v>
      </c>
      <c r="CC59" s="2">
        <f>ROUND(SUMIF(AA28:AA57,"=74764386",GO28:GO57),0)</f>
        <v>0</v>
      </c>
      <c r="CD59" s="2">
        <f>ROUND(SUMIF(AA28:AA57,"=74764386",GP28:GP57),0)</f>
        <v>0</v>
      </c>
      <c r="CE59" s="2" t="e">
        <f>AC59-BX59</f>
        <v>#REF!</v>
      </c>
      <c r="CF59" s="2" t="e">
        <f>AC59-BY59</f>
        <v>#REF!</v>
      </c>
      <c r="CG59" s="2">
        <f>BX59-BZ59</f>
        <v>0</v>
      </c>
      <c r="CH59" s="2" t="e">
        <f>AC59-BX59-BY59+BZ59</f>
        <v>#REF!</v>
      </c>
      <c r="CI59" s="2" t="e">
        <f>BY59-BZ59</f>
        <v>#REF!</v>
      </c>
      <c r="CJ59" s="2" t="e">
        <f>ROUND(SUMIF(AA28:AA57,"=74764386",GX28:GX57),0)</f>
        <v>#REF!</v>
      </c>
      <c r="CK59" s="2">
        <f>ROUND(SUMIF(AA28:AA57,"=74764386",GY28:GY57),0)</f>
        <v>0</v>
      </c>
      <c r="CL59" s="2">
        <f>ROUND(SUMIF(AA28:AA57,"=74764386",GZ28:GZ57),0)</f>
        <v>0</v>
      </c>
      <c r="CM59" s="2">
        <f>ROUND(SUMIF(AA28:AA57,"=74764386",HD28:HD57),0)</f>
        <v>0</v>
      </c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>
        <v>0</v>
      </c>
      <c r="IF59">
        <v>-1</v>
      </c>
    </row>
    <row r="60" spans="1:245" x14ac:dyDescent="0.2">
      <c r="IF60">
        <v>-1</v>
      </c>
    </row>
    <row r="61" spans="1:245" x14ac:dyDescent="0.2">
      <c r="A61" s="4">
        <v>50</v>
      </c>
      <c r="B61" s="4">
        <v>0</v>
      </c>
      <c r="C61" s="4">
        <v>0</v>
      </c>
      <c r="D61" s="4">
        <v>1</v>
      </c>
      <c r="E61" s="4">
        <v>201</v>
      </c>
      <c r="F61" s="4" t="e">
        <f>ROUND(Source!O59,O61)</f>
        <v>#REF!</v>
      </c>
      <c r="G61" s="4" t="s">
        <v>148</v>
      </c>
      <c r="H61" s="4" t="s">
        <v>149</v>
      </c>
      <c r="I61" s="4"/>
      <c r="J61" s="4"/>
      <c r="K61" s="4">
        <v>201</v>
      </c>
      <c r="L61" s="4">
        <v>1</v>
      </c>
      <c r="M61" s="4">
        <v>3</v>
      </c>
      <c r="N61" s="4" t="s">
        <v>6</v>
      </c>
      <c r="O61" s="4">
        <v>0</v>
      </c>
      <c r="P61" s="4"/>
      <c r="Q61" s="4"/>
      <c r="R61" s="4"/>
      <c r="S61" s="4"/>
      <c r="T61" s="4"/>
      <c r="U61" s="4"/>
      <c r="V61" s="4"/>
      <c r="W61" s="4">
        <v>2768301</v>
      </c>
      <c r="X61" s="4">
        <v>1</v>
      </c>
      <c r="Y61" s="4">
        <v>2768301</v>
      </c>
      <c r="Z61" s="4"/>
      <c r="AA61" s="4"/>
      <c r="AB61" s="4"/>
      <c r="IF61">
        <v>-1</v>
      </c>
    </row>
    <row r="62" spans="1:245" x14ac:dyDescent="0.2">
      <c r="A62" s="4">
        <v>50</v>
      </c>
      <c r="B62" s="4">
        <v>0</v>
      </c>
      <c r="C62" s="4">
        <v>0</v>
      </c>
      <c r="D62" s="4">
        <v>1</v>
      </c>
      <c r="E62" s="4">
        <v>202</v>
      </c>
      <c r="F62" s="4" t="e">
        <f>ROUND(Source!P59,O62)</f>
        <v>#REF!</v>
      </c>
      <c r="G62" s="4" t="s">
        <v>150</v>
      </c>
      <c r="H62" s="4" t="s">
        <v>151</v>
      </c>
      <c r="I62" s="4"/>
      <c r="J62" s="4"/>
      <c r="K62" s="4">
        <v>202</v>
      </c>
      <c r="L62" s="4">
        <v>2</v>
      </c>
      <c r="M62" s="4">
        <v>3</v>
      </c>
      <c r="N62" s="4" t="s">
        <v>6</v>
      </c>
      <c r="O62" s="4">
        <v>0</v>
      </c>
      <c r="P62" s="4"/>
      <c r="Q62" s="4"/>
      <c r="R62" s="4"/>
      <c r="S62" s="4"/>
      <c r="T62" s="4"/>
      <c r="U62" s="4"/>
      <c r="V62" s="4"/>
      <c r="W62" s="4">
        <v>3040742</v>
      </c>
      <c r="X62" s="4">
        <v>1</v>
      </c>
      <c r="Y62" s="4">
        <v>3040742</v>
      </c>
      <c r="Z62" s="4"/>
      <c r="AA62" s="4"/>
      <c r="AB62" s="4"/>
      <c r="IF62">
        <v>-1</v>
      </c>
    </row>
    <row r="63" spans="1:245" x14ac:dyDescent="0.2">
      <c r="A63" s="4">
        <v>50</v>
      </c>
      <c r="B63" s="4">
        <v>0</v>
      </c>
      <c r="C63" s="4">
        <v>0</v>
      </c>
      <c r="D63" s="4">
        <v>1</v>
      </c>
      <c r="E63" s="4">
        <v>222</v>
      </c>
      <c r="F63" s="4">
        <f>ROUND(Source!AO59,O63)</f>
        <v>0</v>
      </c>
      <c r="G63" s="4" t="s">
        <v>152</v>
      </c>
      <c r="H63" s="4" t="s">
        <v>153</v>
      </c>
      <c r="I63" s="4"/>
      <c r="J63" s="4"/>
      <c r="K63" s="4">
        <v>222</v>
      </c>
      <c r="L63" s="4">
        <v>3</v>
      </c>
      <c r="M63" s="4">
        <v>3</v>
      </c>
      <c r="N63" s="4" t="s">
        <v>6</v>
      </c>
      <c r="O63" s="4">
        <v>0</v>
      </c>
      <c r="P63" s="4"/>
      <c r="Q63" s="4"/>
      <c r="R63" s="4"/>
      <c r="S63" s="4"/>
      <c r="T63" s="4"/>
      <c r="U63" s="4"/>
      <c r="V63" s="4"/>
      <c r="W63" s="4">
        <v>0</v>
      </c>
      <c r="X63" s="4">
        <v>1</v>
      </c>
      <c r="Y63" s="4">
        <v>0</v>
      </c>
      <c r="Z63" s="4"/>
      <c r="AA63" s="4"/>
      <c r="AB63" s="4"/>
      <c r="IF63">
        <v>-1</v>
      </c>
    </row>
    <row r="64" spans="1:245" x14ac:dyDescent="0.2">
      <c r="A64" s="4">
        <v>50</v>
      </c>
      <c r="B64" s="4">
        <v>0</v>
      </c>
      <c r="C64" s="4">
        <v>0</v>
      </c>
      <c r="D64" s="4">
        <v>1</v>
      </c>
      <c r="E64" s="4">
        <v>225</v>
      </c>
      <c r="F64" s="4" t="e">
        <f>ROUND(Source!AV59,O64)</f>
        <v>#REF!</v>
      </c>
      <c r="G64" s="4" t="s">
        <v>154</v>
      </c>
      <c r="H64" s="4" t="s">
        <v>155</v>
      </c>
      <c r="I64" s="4"/>
      <c r="J64" s="4"/>
      <c r="K64" s="4">
        <v>225</v>
      </c>
      <c r="L64" s="4">
        <v>4</v>
      </c>
      <c r="M64" s="4">
        <v>3</v>
      </c>
      <c r="N64" s="4" t="s">
        <v>6</v>
      </c>
      <c r="O64" s="4">
        <v>0</v>
      </c>
      <c r="P64" s="4"/>
      <c r="Q64" s="4"/>
      <c r="R64" s="4"/>
      <c r="S64" s="4"/>
      <c r="T64" s="4"/>
      <c r="U64" s="4"/>
      <c r="V64" s="4"/>
      <c r="W64" s="4">
        <v>3040742</v>
      </c>
      <c r="X64" s="4">
        <v>1</v>
      </c>
      <c r="Y64" s="4">
        <v>3040742</v>
      </c>
      <c r="Z64" s="4"/>
      <c r="AA64" s="4"/>
      <c r="AB64" s="4"/>
      <c r="IF64">
        <v>-1</v>
      </c>
    </row>
    <row r="65" spans="1:240" x14ac:dyDescent="0.2">
      <c r="A65" s="4">
        <v>50</v>
      </c>
      <c r="B65" s="4">
        <v>0</v>
      </c>
      <c r="C65" s="4">
        <v>0</v>
      </c>
      <c r="D65" s="4">
        <v>1</v>
      </c>
      <c r="E65" s="4">
        <v>226</v>
      </c>
      <c r="F65" s="4" t="e">
        <f>ROUND(Source!AW59,O65)</f>
        <v>#REF!</v>
      </c>
      <c r="G65" s="4" t="s">
        <v>156</v>
      </c>
      <c r="H65" s="4" t="s">
        <v>157</v>
      </c>
      <c r="I65" s="4"/>
      <c r="J65" s="4"/>
      <c r="K65" s="4">
        <v>226</v>
      </c>
      <c r="L65" s="4">
        <v>5</v>
      </c>
      <c r="M65" s="4">
        <v>3</v>
      </c>
      <c r="N65" s="4" t="s">
        <v>6</v>
      </c>
      <c r="O65" s="4">
        <v>0</v>
      </c>
      <c r="P65" s="4"/>
      <c r="Q65" s="4"/>
      <c r="R65" s="4"/>
      <c r="S65" s="4"/>
      <c r="T65" s="4"/>
      <c r="U65" s="4"/>
      <c r="V65" s="4"/>
      <c r="W65" s="4">
        <v>2377182</v>
      </c>
      <c r="X65" s="4">
        <v>1</v>
      </c>
      <c r="Y65" s="4">
        <v>2377182</v>
      </c>
      <c r="Z65" s="4"/>
      <c r="AA65" s="4"/>
      <c r="AB65" s="4"/>
      <c r="IF65">
        <v>-1</v>
      </c>
    </row>
    <row r="66" spans="1:240" x14ac:dyDescent="0.2">
      <c r="A66" s="4">
        <v>50</v>
      </c>
      <c r="B66" s="4">
        <v>0</v>
      </c>
      <c r="C66" s="4">
        <v>0</v>
      </c>
      <c r="D66" s="4">
        <v>1</v>
      </c>
      <c r="E66" s="4">
        <v>227</v>
      </c>
      <c r="F66" s="4">
        <f>ROUND(Source!AX59,O66)</f>
        <v>0</v>
      </c>
      <c r="G66" s="4" t="s">
        <v>158</v>
      </c>
      <c r="H66" s="4" t="s">
        <v>159</v>
      </c>
      <c r="I66" s="4"/>
      <c r="J66" s="4"/>
      <c r="K66" s="4">
        <v>227</v>
      </c>
      <c r="L66" s="4">
        <v>6</v>
      </c>
      <c r="M66" s="4">
        <v>3</v>
      </c>
      <c r="N66" s="4" t="s">
        <v>6</v>
      </c>
      <c r="O66" s="4">
        <v>0</v>
      </c>
      <c r="P66" s="4"/>
      <c r="Q66" s="4"/>
      <c r="R66" s="4"/>
      <c r="S66" s="4"/>
      <c r="T66" s="4"/>
      <c r="U66" s="4"/>
      <c r="V66" s="4"/>
      <c r="W66" s="4">
        <v>0</v>
      </c>
      <c r="X66" s="4">
        <v>1</v>
      </c>
      <c r="Y66" s="4">
        <v>0</v>
      </c>
      <c r="Z66" s="4"/>
      <c r="AA66" s="4"/>
      <c r="AB66" s="4"/>
      <c r="IF66">
        <v>-1</v>
      </c>
    </row>
    <row r="67" spans="1:240" x14ac:dyDescent="0.2">
      <c r="A67" s="4">
        <v>50</v>
      </c>
      <c r="B67" s="4">
        <v>0</v>
      </c>
      <c r="C67" s="4">
        <v>0</v>
      </c>
      <c r="D67" s="4">
        <v>1</v>
      </c>
      <c r="E67" s="4">
        <v>228</v>
      </c>
      <c r="F67" s="4" t="e">
        <f>ROUND(Source!AY59,O67)</f>
        <v>#REF!</v>
      </c>
      <c r="G67" s="4" t="s">
        <v>160</v>
      </c>
      <c r="H67" s="4" t="s">
        <v>161</v>
      </c>
      <c r="I67" s="4"/>
      <c r="J67" s="4"/>
      <c r="K67" s="4">
        <v>228</v>
      </c>
      <c r="L67" s="4">
        <v>7</v>
      </c>
      <c r="M67" s="4">
        <v>3</v>
      </c>
      <c r="N67" s="4" t="s">
        <v>6</v>
      </c>
      <c r="O67" s="4">
        <v>0</v>
      </c>
      <c r="P67" s="4"/>
      <c r="Q67" s="4"/>
      <c r="R67" s="4"/>
      <c r="S67" s="4"/>
      <c r="T67" s="4"/>
      <c r="U67" s="4"/>
      <c r="V67" s="4"/>
      <c r="W67" s="4">
        <v>2377182</v>
      </c>
      <c r="X67" s="4">
        <v>1</v>
      </c>
      <c r="Y67" s="4">
        <v>2377182</v>
      </c>
      <c r="Z67" s="4"/>
      <c r="AA67" s="4"/>
      <c r="AB67" s="4"/>
      <c r="IF67">
        <v>-1</v>
      </c>
    </row>
    <row r="68" spans="1:240" x14ac:dyDescent="0.2">
      <c r="A68" s="4">
        <v>50</v>
      </c>
      <c r="B68" s="4">
        <v>0</v>
      </c>
      <c r="C68" s="4">
        <v>0</v>
      </c>
      <c r="D68" s="4">
        <v>1</v>
      </c>
      <c r="E68" s="4">
        <v>216</v>
      </c>
      <c r="F68" s="4" t="e">
        <f>ROUND(Source!AP59,O68)</f>
        <v>#REF!</v>
      </c>
      <c r="G68" s="4" t="s">
        <v>162</v>
      </c>
      <c r="H68" s="4" t="s">
        <v>163</v>
      </c>
      <c r="I68" s="4"/>
      <c r="J68" s="4"/>
      <c r="K68" s="4">
        <v>216</v>
      </c>
      <c r="L68" s="4">
        <v>8</v>
      </c>
      <c r="M68" s="4">
        <v>3</v>
      </c>
      <c r="N68" s="4" t="s">
        <v>6</v>
      </c>
      <c r="O68" s="4">
        <v>0</v>
      </c>
      <c r="P68" s="4"/>
      <c r="Q68" s="4"/>
      <c r="R68" s="4"/>
      <c r="S68" s="4"/>
      <c r="T68" s="4"/>
      <c r="U68" s="4"/>
      <c r="V68" s="4"/>
      <c r="W68" s="4">
        <v>663560</v>
      </c>
      <c r="X68" s="4">
        <v>1</v>
      </c>
      <c r="Y68" s="4">
        <v>663560</v>
      </c>
      <c r="Z68" s="4"/>
      <c r="AA68" s="4"/>
      <c r="AB68" s="4"/>
      <c r="IF68">
        <v>-1</v>
      </c>
    </row>
    <row r="69" spans="1:240" x14ac:dyDescent="0.2">
      <c r="A69" s="4">
        <v>50</v>
      </c>
      <c r="B69" s="4">
        <v>0</v>
      </c>
      <c r="C69" s="4">
        <v>0</v>
      </c>
      <c r="D69" s="4">
        <v>1</v>
      </c>
      <c r="E69" s="4">
        <v>223</v>
      </c>
      <c r="F69" s="4">
        <f>ROUND(Source!AQ59,O69)</f>
        <v>0</v>
      </c>
      <c r="G69" s="4" t="s">
        <v>164</v>
      </c>
      <c r="H69" s="4" t="s">
        <v>165</v>
      </c>
      <c r="I69" s="4"/>
      <c r="J69" s="4"/>
      <c r="K69" s="4">
        <v>223</v>
      </c>
      <c r="L69" s="4">
        <v>9</v>
      </c>
      <c r="M69" s="4">
        <v>3</v>
      </c>
      <c r="N69" s="4" t="s">
        <v>6</v>
      </c>
      <c r="O69" s="4">
        <v>0</v>
      </c>
      <c r="P69" s="4"/>
      <c r="Q69" s="4"/>
      <c r="R69" s="4"/>
      <c r="S69" s="4"/>
      <c r="T69" s="4"/>
      <c r="U69" s="4"/>
      <c r="V69" s="4"/>
      <c r="W69" s="4">
        <v>0</v>
      </c>
      <c r="X69" s="4">
        <v>1</v>
      </c>
      <c r="Y69" s="4">
        <v>0</v>
      </c>
      <c r="Z69" s="4"/>
      <c r="AA69" s="4"/>
      <c r="AB69" s="4"/>
      <c r="IF69">
        <v>-1</v>
      </c>
    </row>
    <row r="70" spans="1:240" x14ac:dyDescent="0.2">
      <c r="A70" s="4">
        <v>50</v>
      </c>
      <c r="B70" s="4">
        <v>0</v>
      </c>
      <c r="C70" s="4">
        <v>0</v>
      </c>
      <c r="D70" s="4">
        <v>1</v>
      </c>
      <c r="E70" s="4">
        <v>229</v>
      </c>
      <c r="F70" s="4" t="e">
        <f>ROUND(Source!AZ59,O70)</f>
        <v>#REF!</v>
      </c>
      <c r="G70" s="4" t="s">
        <v>166</v>
      </c>
      <c r="H70" s="4" t="s">
        <v>167</v>
      </c>
      <c r="I70" s="4"/>
      <c r="J70" s="4"/>
      <c r="K70" s="4">
        <v>229</v>
      </c>
      <c r="L70" s="4">
        <v>10</v>
      </c>
      <c r="M70" s="4">
        <v>3</v>
      </c>
      <c r="N70" s="4" t="s">
        <v>6</v>
      </c>
      <c r="O70" s="4">
        <v>0</v>
      </c>
      <c r="P70" s="4"/>
      <c r="Q70" s="4"/>
      <c r="R70" s="4"/>
      <c r="S70" s="4"/>
      <c r="T70" s="4"/>
      <c r="U70" s="4"/>
      <c r="V70" s="4"/>
      <c r="W70" s="4">
        <v>663560</v>
      </c>
      <c r="X70" s="4">
        <v>1</v>
      </c>
      <c r="Y70" s="4">
        <v>663560</v>
      </c>
      <c r="Z70" s="4"/>
      <c r="AA70" s="4"/>
      <c r="AB70" s="4"/>
      <c r="IF70">
        <v>-1</v>
      </c>
    </row>
    <row r="71" spans="1:240" x14ac:dyDescent="0.2">
      <c r="A71" s="4">
        <v>50</v>
      </c>
      <c r="B71" s="4">
        <v>0</v>
      </c>
      <c r="C71" s="4">
        <v>0</v>
      </c>
      <c r="D71" s="4">
        <v>1</v>
      </c>
      <c r="E71" s="4">
        <v>203</v>
      </c>
      <c r="F71" s="4" t="e">
        <f>ROUND(Source!Q59,O71)</f>
        <v>#REF!</v>
      </c>
      <c r="G71" s="4" t="s">
        <v>168</v>
      </c>
      <c r="H71" s="4" t="s">
        <v>169</v>
      </c>
      <c r="I71" s="4"/>
      <c r="J71" s="4"/>
      <c r="K71" s="4">
        <v>203</v>
      </c>
      <c r="L71" s="4">
        <v>11</v>
      </c>
      <c r="M71" s="4">
        <v>3</v>
      </c>
      <c r="N71" s="4" t="s">
        <v>6</v>
      </c>
      <c r="O71" s="4">
        <v>0</v>
      </c>
      <c r="P71" s="4"/>
      <c r="Q71" s="4"/>
      <c r="R71" s="4"/>
      <c r="S71" s="4"/>
      <c r="T71" s="4"/>
      <c r="U71" s="4"/>
      <c r="V71" s="4"/>
      <c r="W71" s="4">
        <v>45601</v>
      </c>
      <c r="X71" s="4">
        <v>1</v>
      </c>
      <c r="Y71" s="4">
        <v>45601</v>
      </c>
      <c r="Z71" s="4"/>
      <c r="AA71" s="4"/>
      <c r="AB71" s="4"/>
      <c r="IF71">
        <v>-1</v>
      </c>
    </row>
    <row r="72" spans="1:240" x14ac:dyDescent="0.2">
      <c r="A72" s="4">
        <v>50</v>
      </c>
      <c r="B72" s="4">
        <v>0</v>
      </c>
      <c r="C72" s="4">
        <v>0</v>
      </c>
      <c r="D72" s="4">
        <v>1</v>
      </c>
      <c r="E72" s="4">
        <v>231</v>
      </c>
      <c r="F72" s="4">
        <f>ROUND(Source!BB59,O72)</f>
        <v>0</v>
      </c>
      <c r="G72" s="4" t="s">
        <v>170</v>
      </c>
      <c r="H72" s="4" t="s">
        <v>171</v>
      </c>
      <c r="I72" s="4"/>
      <c r="J72" s="4"/>
      <c r="K72" s="4">
        <v>231</v>
      </c>
      <c r="L72" s="4">
        <v>12</v>
      </c>
      <c r="M72" s="4">
        <v>3</v>
      </c>
      <c r="N72" s="4" t="s">
        <v>6</v>
      </c>
      <c r="O72" s="4">
        <v>0</v>
      </c>
      <c r="P72" s="4"/>
      <c r="Q72" s="4"/>
      <c r="R72" s="4"/>
      <c r="S72" s="4"/>
      <c r="T72" s="4"/>
      <c r="U72" s="4"/>
      <c r="V72" s="4"/>
      <c r="W72" s="4">
        <v>0</v>
      </c>
      <c r="X72" s="4">
        <v>1</v>
      </c>
      <c r="Y72" s="4">
        <v>0</v>
      </c>
      <c r="Z72" s="4"/>
      <c r="AA72" s="4"/>
      <c r="AB72" s="4"/>
      <c r="IF72">
        <v>-1</v>
      </c>
    </row>
    <row r="73" spans="1:240" x14ac:dyDescent="0.2">
      <c r="A73" s="4">
        <v>50</v>
      </c>
      <c r="B73" s="4">
        <v>0</v>
      </c>
      <c r="C73" s="4">
        <v>0</v>
      </c>
      <c r="D73" s="4">
        <v>1</v>
      </c>
      <c r="E73" s="4">
        <v>204</v>
      </c>
      <c r="F73" s="4" t="e">
        <f>ROUND(Source!R59,O73)</f>
        <v>#REF!</v>
      </c>
      <c r="G73" s="4" t="s">
        <v>172</v>
      </c>
      <c r="H73" s="4" t="s">
        <v>173</v>
      </c>
      <c r="I73" s="4"/>
      <c r="J73" s="4"/>
      <c r="K73" s="4">
        <v>204</v>
      </c>
      <c r="L73" s="4">
        <v>13</v>
      </c>
      <c r="M73" s="4">
        <v>3</v>
      </c>
      <c r="N73" s="4" t="s">
        <v>6</v>
      </c>
      <c r="O73" s="4">
        <v>0</v>
      </c>
      <c r="P73" s="4"/>
      <c r="Q73" s="4"/>
      <c r="R73" s="4"/>
      <c r="S73" s="4"/>
      <c r="T73" s="4"/>
      <c r="U73" s="4"/>
      <c r="V73" s="4"/>
      <c r="W73" s="4">
        <v>16401</v>
      </c>
      <c r="X73" s="4">
        <v>1</v>
      </c>
      <c r="Y73" s="4">
        <v>16401</v>
      </c>
      <c r="Z73" s="4"/>
      <c r="AA73" s="4"/>
      <c r="AB73" s="4"/>
      <c r="IF73">
        <v>-1</v>
      </c>
    </row>
    <row r="74" spans="1:240" x14ac:dyDescent="0.2">
      <c r="A74" s="4">
        <v>50</v>
      </c>
      <c r="B74" s="4">
        <v>0</v>
      </c>
      <c r="C74" s="4">
        <v>0</v>
      </c>
      <c r="D74" s="4">
        <v>1</v>
      </c>
      <c r="E74" s="4">
        <v>205</v>
      </c>
      <c r="F74" s="4" t="e">
        <f>ROUND(Source!S59,O74)</f>
        <v>#REF!</v>
      </c>
      <c r="G74" s="4" t="s">
        <v>174</v>
      </c>
      <c r="H74" s="4" t="s">
        <v>175</v>
      </c>
      <c r="I74" s="4"/>
      <c r="J74" s="4"/>
      <c r="K74" s="4">
        <v>205</v>
      </c>
      <c r="L74" s="4">
        <v>14</v>
      </c>
      <c r="M74" s="4">
        <v>3</v>
      </c>
      <c r="N74" s="4" t="s">
        <v>6</v>
      </c>
      <c r="O74" s="4">
        <v>0</v>
      </c>
      <c r="P74" s="4"/>
      <c r="Q74" s="4"/>
      <c r="R74" s="4"/>
      <c r="S74" s="4"/>
      <c r="T74" s="4"/>
      <c r="U74" s="4"/>
      <c r="V74" s="4"/>
      <c r="W74" s="4">
        <v>345518</v>
      </c>
      <c r="X74" s="4">
        <v>1</v>
      </c>
      <c r="Y74" s="4">
        <v>345518</v>
      </c>
      <c r="Z74" s="4"/>
      <c r="AA74" s="4"/>
      <c r="AB74" s="4"/>
      <c r="IF74">
        <v>-1</v>
      </c>
    </row>
    <row r="75" spans="1:240" x14ac:dyDescent="0.2">
      <c r="A75" s="4">
        <v>50</v>
      </c>
      <c r="B75" s="4">
        <v>0</v>
      </c>
      <c r="C75" s="4">
        <v>0</v>
      </c>
      <c r="D75" s="4">
        <v>1</v>
      </c>
      <c r="E75" s="4">
        <v>232</v>
      </c>
      <c r="F75" s="4">
        <f>ROUND(Source!BC59,O75)</f>
        <v>0</v>
      </c>
      <c r="G75" s="4" t="s">
        <v>176</v>
      </c>
      <c r="H75" s="4" t="s">
        <v>177</v>
      </c>
      <c r="I75" s="4"/>
      <c r="J75" s="4"/>
      <c r="K75" s="4">
        <v>232</v>
      </c>
      <c r="L75" s="4">
        <v>15</v>
      </c>
      <c r="M75" s="4">
        <v>3</v>
      </c>
      <c r="N75" s="4" t="s">
        <v>6</v>
      </c>
      <c r="O75" s="4">
        <v>0</v>
      </c>
      <c r="P75" s="4"/>
      <c r="Q75" s="4"/>
      <c r="R75" s="4"/>
      <c r="S75" s="4"/>
      <c r="T75" s="4"/>
      <c r="U75" s="4"/>
      <c r="V75" s="4"/>
      <c r="W75" s="4">
        <v>0</v>
      </c>
      <c r="X75" s="4">
        <v>1</v>
      </c>
      <c r="Y75" s="4">
        <v>0</v>
      </c>
      <c r="Z75" s="4"/>
      <c r="AA75" s="4"/>
      <c r="AB75" s="4"/>
      <c r="IF75">
        <v>-1</v>
      </c>
    </row>
    <row r="76" spans="1:240" x14ac:dyDescent="0.2">
      <c r="A76" s="4">
        <v>50</v>
      </c>
      <c r="B76" s="4">
        <v>0</v>
      </c>
      <c r="C76" s="4">
        <v>0</v>
      </c>
      <c r="D76" s="4">
        <v>1</v>
      </c>
      <c r="E76" s="4">
        <v>214</v>
      </c>
      <c r="F76" s="4" t="e">
        <f>ROUND(Source!AS59,O76)</f>
        <v>#REF!</v>
      </c>
      <c r="G76" s="4" t="s">
        <v>178</v>
      </c>
      <c r="H76" s="4" t="s">
        <v>179</v>
      </c>
      <c r="I76" s="4"/>
      <c r="J76" s="4"/>
      <c r="K76" s="4">
        <v>214</v>
      </c>
      <c r="L76" s="4">
        <v>16</v>
      </c>
      <c r="M76" s="4">
        <v>3</v>
      </c>
      <c r="N76" s="4" t="s">
        <v>6</v>
      </c>
      <c r="O76" s="4">
        <v>0</v>
      </c>
      <c r="P76" s="4"/>
      <c r="Q76" s="4"/>
      <c r="R76" s="4"/>
      <c r="S76" s="4"/>
      <c r="T76" s="4"/>
      <c r="U76" s="4"/>
      <c r="V76" s="4"/>
      <c r="W76" s="4">
        <v>3413745</v>
      </c>
      <c r="X76" s="4">
        <v>1</v>
      </c>
      <c r="Y76" s="4">
        <v>3413745</v>
      </c>
      <c r="Z76" s="4"/>
      <c r="AA76" s="4"/>
      <c r="AB76" s="4"/>
      <c r="IF76">
        <v>-1</v>
      </c>
    </row>
    <row r="77" spans="1:240" x14ac:dyDescent="0.2">
      <c r="A77" s="4">
        <v>50</v>
      </c>
      <c r="B77" s="4">
        <v>0</v>
      </c>
      <c r="C77" s="4">
        <v>0</v>
      </c>
      <c r="D77" s="4">
        <v>1</v>
      </c>
      <c r="E77" s="4">
        <v>215</v>
      </c>
      <c r="F77" s="4">
        <f>ROUND(Source!AT59,O77)</f>
        <v>0</v>
      </c>
      <c r="G77" s="4" t="s">
        <v>180</v>
      </c>
      <c r="H77" s="4" t="s">
        <v>181</v>
      </c>
      <c r="I77" s="4"/>
      <c r="J77" s="4"/>
      <c r="K77" s="4">
        <v>215</v>
      </c>
      <c r="L77" s="4">
        <v>17</v>
      </c>
      <c r="M77" s="4">
        <v>3</v>
      </c>
      <c r="N77" s="4" t="s">
        <v>6</v>
      </c>
      <c r="O77" s="4">
        <v>0</v>
      </c>
      <c r="P77" s="4"/>
      <c r="Q77" s="4"/>
      <c r="R77" s="4"/>
      <c r="S77" s="4"/>
      <c r="T77" s="4"/>
      <c r="U77" s="4"/>
      <c r="V77" s="4"/>
      <c r="W77" s="4">
        <v>0</v>
      </c>
      <c r="X77" s="4">
        <v>1</v>
      </c>
      <c r="Y77" s="4">
        <v>0</v>
      </c>
      <c r="Z77" s="4"/>
      <c r="AA77" s="4"/>
      <c r="AB77" s="4"/>
      <c r="IF77">
        <v>-1</v>
      </c>
    </row>
    <row r="78" spans="1:240" x14ac:dyDescent="0.2">
      <c r="A78" s="4">
        <v>50</v>
      </c>
      <c r="B78" s="4">
        <v>0</v>
      </c>
      <c r="C78" s="4">
        <v>0</v>
      </c>
      <c r="D78" s="4">
        <v>1</v>
      </c>
      <c r="E78" s="4">
        <v>217</v>
      </c>
      <c r="F78" s="4">
        <f>ROUND(Source!AU59,O78)</f>
        <v>0</v>
      </c>
      <c r="G78" s="4" t="s">
        <v>182</v>
      </c>
      <c r="H78" s="4" t="s">
        <v>183</v>
      </c>
      <c r="I78" s="4"/>
      <c r="J78" s="4"/>
      <c r="K78" s="4">
        <v>217</v>
      </c>
      <c r="L78" s="4">
        <v>18</v>
      </c>
      <c r="M78" s="4">
        <v>3</v>
      </c>
      <c r="N78" s="4" t="s">
        <v>6</v>
      </c>
      <c r="O78" s="4">
        <v>0</v>
      </c>
      <c r="P78" s="4"/>
      <c r="Q78" s="4"/>
      <c r="R78" s="4"/>
      <c r="S78" s="4"/>
      <c r="T78" s="4"/>
      <c r="U78" s="4"/>
      <c r="V78" s="4"/>
      <c r="W78" s="4">
        <v>0</v>
      </c>
      <c r="X78" s="4">
        <v>1</v>
      </c>
      <c r="Y78" s="4">
        <v>0</v>
      </c>
      <c r="Z78" s="4"/>
      <c r="AA78" s="4"/>
      <c r="AB78" s="4"/>
      <c r="IF78">
        <v>-1</v>
      </c>
    </row>
    <row r="79" spans="1:240" x14ac:dyDescent="0.2">
      <c r="A79" s="4">
        <v>50</v>
      </c>
      <c r="B79" s="4">
        <v>0</v>
      </c>
      <c r="C79" s="4">
        <v>0</v>
      </c>
      <c r="D79" s="4">
        <v>1</v>
      </c>
      <c r="E79" s="4">
        <v>230</v>
      </c>
      <c r="F79" s="4" t="e">
        <f>ROUND(Source!BA59,O79)</f>
        <v>#REF!</v>
      </c>
      <c r="G79" s="4" t="s">
        <v>184</v>
      </c>
      <c r="H79" s="4" t="s">
        <v>185</v>
      </c>
      <c r="I79" s="4"/>
      <c r="J79" s="4"/>
      <c r="K79" s="4">
        <v>230</v>
      </c>
      <c r="L79" s="4">
        <v>19</v>
      </c>
      <c r="M79" s="4">
        <v>3</v>
      </c>
      <c r="N79" s="4" t="s">
        <v>6</v>
      </c>
      <c r="O79" s="4">
        <v>0</v>
      </c>
      <c r="P79" s="4"/>
      <c r="Q79" s="4"/>
      <c r="R79" s="4"/>
      <c r="S79" s="4"/>
      <c r="T79" s="4"/>
      <c r="U79" s="4"/>
      <c r="V79" s="4"/>
      <c r="W79" s="4">
        <v>0</v>
      </c>
      <c r="X79" s="4">
        <v>1</v>
      </c>
      <c r="Y79" s="4">
        <v>0</v>
      </c>
      <c r="Z79" s="4"/>
      <c r="AA79" s="4"/>
      <c r="AB79" s="4"/>
      <c r="IF79">
        <v>-1</v>
      </c>
    </row>
    <row r="80" spans="1:240" x14ac:dyDescent="0.2">
      <c r="A80" s="4">
        <v>50</v>
      </c>
      <c r="B80" s="4">
        <v>0</v>
      </c>
      <c r="C80" s="4">
        <v>0</v>
      </c>
      <c r="D80" s="4">
        <v>1</v>
      </c>
      <c r="E80" s="4">
        <v>206</v>
      </c>
      <c r="F80" s="4" t="e">
        <f>ROUND(Source!T59,O80)</f>
        <v>#REF!</v>
      </c>
      <c r="G80" s="4" t="s">
        <v>186</v>
      </c>
      <c r="H80" s="4" t="s">
        <v>187</v>
      </c>
      <c r="I80" s="4"/>
      <c r="J80" s="4"/>
      <c r="K80" s="4">
        <v>206</v>
      </c>
      <c r="L80" s="4">
        <v>20</v>
      </c>
      <c r="M80" s="4">
        <v>3</v>
      </c>
      <c r="N80" s="4" t="s">
        <v>6</v>
      </c>
      <c r="O80" s="4">
        <v>0</v>
      </c>
      <c r="P80" s="4"/>
      <c r="Q80" s="4"/>
      <c r="R80" s="4"/>
      <c r="S80" s="4"/>
      <c r="T80" s="4"/>
      <c r="U80" s="4"/>
      <c r="V80" s="4"/>
      <c r="W80" s="4">
        <v>0</v>
      </c>
      <c r="X80" s="4">
        <v>1</v>
      </c>
      <c r="Y80" s="4">
        <v>0</v>
      </c>
      <c r="Z80" s="4"/>
      <c r="AA80" s="4"/>
      <c r="AB80" s="4"/>
      <c r="IF80">
        <v>-1</v>
      </c>
    </row>
    <row r="81" spans="1:245" x14ac:dyDescent="0.2">
      <c r="A81" s="4">
        <v>50</v>
      </c>
      <c r="B81" s="4">
        <v>0</v>
      </c>
      <c r="C81" s="4">
        <v>0</v>
      </c>
      <c r="D81" s="4">
        <v>1</v>
      </c>
      <c r="E81" s="4">
        <v>207</v>
      </c>
      <c r="F81" s="4" t="e">
        <f>ROUND(Source!U59,O81)</f>
        <v>#REF!</v>
      </c>
      <c r="G81" s="4" t="s">
        <v>188</v>
      </c>
      <c r="H81" s="4" t="s">
        <v>189</v>
      </c>
      <c r="I81" s="4"/>
      <c r="J81" s="4"/>
      <c r="K81" s="4">
        <v>207</v>
      </c>
      <c r="L81" s="4">
        <v>21</v>
      </c>
      <c r="M81" s="4">
        <v>3</v>
      </c>
      <c r="N81" s="4" t="s">
        <v>6</v>
      </c>
      <c r="O81" s="4">
        <v>7</v>
      </c>
      <c r="P81" s="4"/>
      <c r="Q81" s="4"/>
      <c r="R81" s="4"/>
      <c r="S81" s="4"/>
      <c r="T81" s="4"/>
      <c r="U81" s="4"/>
      <c r="V81" s="4"/>
      <c r="W81" s="4">
        <v>1125.9085090000001</v>
      </c>
      <c r="X81" s="4">
        <v>1</v>
      </c>
      <c r="Y81" s="4">
        <v>1125.9085090000001</v>
      </c>
      <c r="Z81" s="4"/>
      <c r="AA81" s="4"/>
      <c r="AB81" s="4"/>
      <c r="IF81">
        <v>-1</v>
      </c>
    </row>
    <row r="82" spans="1:245" x14ac:dyDescent="0.2">
      <c r="A82" s="4">
        <v>50</v>
      </c>
      <c r="B82" s="4">
        <v>0</v>
      </c>
      <c r="C82" s="4">
        <v>0</v>
      </c>
      <c r="D82" s="4">
        <v>1</v>
      </c>
      <c r="E82" s="4">
        <v>208</v>
      </c>
      <c r="F82" s="4" t="e">
        <f>ROUND(Source!V59,O82)</f>
        <v>#REF!</v>
      </c>
      <c r="G82" s="4" t="s">
        <v>190</v>
      </c>
      <c r="H82" s="4" t="s">
        <v>191</v>
      </c>
      <c r="I82" s="4"/>
      <c r="J82" s="4"/>
      <c r="K82" s="4">
        <v>208</v>
      </c>
      <c r="L82" s="4">
        <v>22</v>
      </c>
      <c r="M82" s="4">
        <v>3</v>
      </c>
      <c r="N82" s="4" t="s">
        <v>6</v>
      </c>
      <c r="O82" s="4">
        <v>7</v>
      </c>
      <c r="P82" s="4"/>
      <c r="Q82" s="4"/>
      <c r="R82" s="4"/>
      <c r="S82" s="4"/>
      <c r="T82" s="4"/>
      <c r="U82" s="4"/>
      <c r="V82" s="4"/>
      <c r="W82" s="4">
        <v>41.588952800000001</v>
      </c>
      <c r="X82" s="4">
        <v>1</v>
      </c>
      <c r="Y82" s="4">
        <v>41.588952800000001</v>
      </c>
      <c r="Z82" s="4"/>
      <c r="AA82" s="4"/>
      <c r="AB82" s="4"/>
      <c r="IF82">
        <v>-1</v>
      </c>
    </row>
    <row r="83" spans="1:245" x14ac:dyDescent="0.2">
      <c r="A83" s="4">
        <v>50</v>
      </c>
      <c r="B83" s="4">
        <v>0</v>
      </c>
      <c r="C83" s="4">
        <v>0</v>
      </c>
      <c r="D83" s="4">
        <v>1</v>
      </c>
      <c r="E83" s="4">
        <v>209</v>
      </c>
      <c r="F83" s="4" t="e">
        <f>ROUND(Source!W59,O83)</f>
        <v>#REF!</v>
      </c>
      <c r="G83" s="4" t="s">
        <v>192</v>
      </c>
      <c r="H83" s="4" t="s">
        <v>193</v>
      </c>
      <c r="I83" s="4"/>
      <c r="J83" s="4"/>
      <c r="K83" s="4">
        <v>209</v>
      </c>
      <c r="L83" s="4">
        <v>23</v>
      </c>
      <c r="M83" s="4">
        <v>3</v>
      </c>
      <c r="N83" s="4" t="s">
        <v>6</v>
      </c>
      <c r="O83" s="4">
        <v>0</v>
      </c>
      <c r="P83" s="4"/>
      <c r="Q83" s="4"/>
      <c r="R83" s="4"/>
      <c r="S83" s="4"/>
      <c r="T83" s="4"/>
      <c r="U83" s="4"/>
      <c r="V83" s="4"/>
      <c r="W83" s="4">
        <v>0</v>
      </c>
      <c r="X83" s="4">
        <v>1</v>
      </c>
      <c r="Y83" s="4">
        <v>0</v>
      </c>
      <c r="Z83" s="4"/>
      <c r="AA83" s="4"/>
      <c r="AB83" s="4"/>
      <c r="IF83">
        <v>-1</v>
      </c>
    </row>
    <row r="84" spans="1:245" x14ac:dyDescent="0.2">
      <c r="A84" s="4">
        <v>50</v>
      </c>
      <c r="B84" s="4">
        <v>0</v>
      </c>
      <c r="C84" s="4">
        <v>0</v>
      </c>
      <c r="D84" s="4">
        <v>1</v>
      </c>
      <c r="E84" s="4">
        <v>233</v>
      </c>
      <c r="F84" s="4">
        <f>ROUND(Source!BD59,O84)</f>
        <v>0</v>
      </c>
      <c r="G84" s="4" t="s">
        <v>194</v>
      </c>
      <c r="H84" s="4" t="s">
        <v>195</v>
      </c>
      <c r="I84" s="4"/>
      <c r="J84" s="4"/>
      <c r="K84" s="4">
        <v>233</v>
      </c>
      <c r="L84" s="4">
        <v>24</v>
      </c>
      <c r="M84" s="4">
        <v>3</v>
      </c>
      <c r="N84" s="4" t="s">
        <v>6</v>
      </c>
      <c r="O84" s="4">
        <v>0</v>
      </c>
      <c r="P84" s="4"/>
      <c r="Q84" s="4"/>
      <c r="R84" s="4"/>
      <c r="S84" s="4"/>
      <c r="T84" s="4"/>
      <c r="U84" s="4"/>
      <c r="V84" s="4"/>
      <c r="W84" s="4">
        <v>0</v>
      </c>
      <c r="X84" s="4">
        <v>1</v>
      </c>
      <c r="Y84" s="4">
        <v>0</v>
      </c>
      <c r="Z84" s="4"/>
      <c r="AA84" s="4"/>
      <c r="AB84" s="4"/>
      <c r="IF84">
        <v>-1</v>
      </c>
    </row>
    <row r="85" spans="1:245" x14ac:dyDescent="0.2">
      <c r="A85" s="4">
        <v>50</v>
      </c>
      <c r="B85" s="4">
        <v>0</v>
      </c>
      <c r="C85" s="4">
        <v>0</v>
      </c>
      <c r="D85" s="4">
        <v>1</v>
      </c>
      <c r="E85" s="4">
        <v>210</v>
      </c>
      <c r="F85" s="4" t="e">
        <f>ROUND(Source!X59,O85)</f>
        <v>#REF!</v>
      </c>
      <c r="G85" s="4" t="s">
        <v>196</v>
      </c>
      <c r="H85" s="4" t="s">
        <v>197</v>
      </c>
      <c r="I85" s="4"/>
      <c r="J85" s="4"/>
      <c r="K85" s="4">
        <v>210</v>
      </c>
      <c r="L85" s="4">
        <v>25</v>
      </c>
      <c r="M85" s="4">
        <v>3</v>
      </c>
      <c r="N85" s="4" t="s">
        <v>6</v>
      </c>
      <c r="O85" s="4">
        <v>0</v>
      </c>
      <c r="P85" s="4"/>
      <c r="Q85" s="4"/>
      <c r="R85" s="4"/>
      <c r="S85" s="4"/>
      <c r="T85" s="4"/>
      <c r="U85" s="4"/>
      <c r="V85" s="4"/>
      <c r="W85" s="4">
        <v>406864</v>
      </c>
      <c r="X85" s="4">
        <v>1</v>
      </c>
      <c r="Y85" s="4">
        <v>406864</v>
      </c>
      <c r="Z85" s="4"/>
      <c r="AA85" s="4"/>
      <c r="AB85" s="4"/>
      <c r="IF85">
        <v>-1</v>
      </c>
    </row>
    <row r="86" spans="1:245" x14ac:dyDescent="0.2">
      <c r="A86" s="4">
        <v>50</v>
      </c>
      <c r="B86" s="4">
        <v>0</v>
      </c>
      <c r="C86" s="4">
        <v>0</v>
      </c>
      <c r="D86" s="4">
        <v>1</v>
      </c>
      <c r="E86" s="4">
        <v>211</v>
      </c>
      <c r="F86" s="4" t="e">
        <f>ROUND(Source!Y59,O86)</f>
        <v>#REF!</v>
      </c>
      <c r="G86" s="4" t="s">
        <v>198</v>
      </c>
      <c r="H86" s="4" t="s">
        <v>199</v>
      </c>
      <c r="I86" s="4"/>
      <c r="J86" s="4"/>
      <c r="K86" s="4">
        <v>211</v>
      </c>
      <c r="L86" s="4">
        <v>26</v>
      </c>
      <c r="M86" s="4">
        <v>3</v>
      </c>
      <c r="N86" s="4" t="s">
        <v>6</v>
      </c>
      <c r="O86" s="4">
        <v>0</v>
      </c>
      <c r="P86" s="4"/>
      <c r="Q86" s="4"/>
      <c r="R86" s="4"/>
      <c r="S86" s="4"/>
      <c r="T86" s="4"/>
      <c r="U86" s="4"/>
      <c r="V86" s="4"/>
      <c r="W86" s="4">
        <v>238580</v>
      </c>
      <c r="X86" s="4">
        <v>1</v>
      </c>
      <c r="Y86" s="4">
        <v>238580</v>
      </c>
      <c r="Z86" s="4"/>
      <c r="AA86" s="4"/>
      <c r="AB86" s="4"/>
      <c r="IF86">
        <v>-1</v>
      </c>
    </row>
    <row r="87" spans="1:245" x14ac:dyDescent="0.2">
      <c r="A87" s="4">
        <v>50</v>
      </c>
      <c r="B87" s="4">
        <v>0</v>
      </c>
      <c r="C87" s="4">
        <v>0</v>
      </c>
      <c r="D87" s="4">
        <v>1</v>
      </c>
      <c r="E87" s="4">
        <v>224</v>
      </c>
      <c r="F87" s="4" t="e">
        <f>ROUND(Source!AR59,O87)</f>
        <v>#REF!</v>
      </c>
      <c r="G87" s="4" t="s">
        <v>200</v>
      </c>
      <c r="H87" s="4" t="s">
        <v>201</v>
      </c>
      <c r="I87" s="4"/>
      <c r="J87" s="4"/>
      <c r="K87" s="4">
        <v>224</v>
      </c>
      <c r="L87" s="4">
        <v>27</v>
      </c>
      <c r="M87" s="4">
        <v>3</v>
      </c>
      <c r="N87" s="4" t="s">
        <v>6</v>
      </c>
      <c r="O87" s="4">
        <v>0</v>
      </c>
      <c r="P87" s="4"/>
      <c r="Q87" s="4"/>
      <c r="R87" s="4"/>
      <c r="S87" s="4"/>
      <c r="T87" s="4"/>
      <c r="U87" s="4"/>
      <c r="V87" s="4"/>
      <c r="W87" s="4">
        <v>4077305</v>
      </c>
      <c r="X87" s="4">
        <v>1</v>
      </c>
      <c r="Y87" s="4">
        <v>4077305</v>
      </c>
      <c r="Z87" s="4"/>
      <c r="AA87" s="4"/>
      <c r="AB87" s="4"/>
      <c r="IF87">
        <v>-1</v>
      </c>
    </row>
    <row r="88" spans="1:245" x14ac:dyDescent="0.2">
      <c r="IF88">
        <v>-1</v>
      </c>
    </row>
    <row r="89" spans="1:245" x14ac:dyDescent="0.2">
      <c r="A89" s="1">
        <v>4</v>
      </c>
      <c r="B89" s="1">
        <v>1</v>
      </c>
      <c r="C89" s="1"/>
      <c r="D89" s="1">
        <f>ROW(A123)</f>
        <v>123</v>
      </c>
      <c r="E89" s="1"/>
      <c r="F89" s="1" t="s">
        <v>6</v>
      </c>
      <c r="G89" s="1" t="s">
        <v>202</v>
      </c>
      <c r="H89" s="1" t="s">
        <v>6</v>
      </c>
      <c r="I89" s="1">
        <v>0</v>
      </c>
      <c r="J89" s="1"/>
      <c r="K89" s="1">
        <v>-1</v>
      </c>
      <c r="L89" s="1"/>
      <c r="M89" s="1" t="s">
        <v>6</v>
      </c>
      <c r="N89" s="1"/>
      <c r="O89" s="1"/>
      <c r="P89" s="1"/>
      <c r="Q89" s="1"/>
      <c r="R89" s="1"/>
      <c r="S89" s="1">
        <v>0</v>
      </c>
      <c r="T89" s="1"/>
      <c r="U89" s="1" t="s">
        <v>6</v>
      </c>
      <c r="V89" s="1">
        <v>0</v>
      </c>
      <c r="W89" s="1"/>
      <c r="X89" s="1"/>
      <c r="Y89" s="1"/>
      <c r="Z89" s="1"/>
      <c r="AA89" s="1"/>
      <c r="AB89" s="1" t="s">
        <v>6</v>
      </c>
      <c r="AC89" s="1" t="s">
        <v>6</v>
      </c>
      <c r="AD89" s="1" t="s">
        <v>6</v>
      </c>
      <c r="AE89" s="1" t="s">
        <v>6</v>
      </c>
      <c r="AF89" s="1" t="s">
        <v>6</v>
      </c>
      <c r="AG89" s="1" t="s">
        <v>6</v>
      </c>
      <c r="AH89" s="1"/>
      <c r="AI89" s="1"/>
      <c r="AJ89" s="1"/>
      <c r="AK89" s="1"/>
      <c r="AL89" s="1"/>
      <c r="AM89" s="1"/>
      <c r="AN89" s="1"/>
      <c r="AO89" s="1"/>
      <c r="AP89" s="1" t="s">
        <v>6</v>
      </c>
      <c r="AQ89" s="1" t="s">
        <v>6</v>
      </c>
      <c r="AR89" s="1" t="s">
        <v>6</v>
      </c>
      <c r="AS89" s="1"/>
      <c r="AT89" s="1"/>
      <c r="AU89" s="1"/>
      <c r="AV89" s="1"/>
      <c r="AW89" s="1"/>
      <c r="AX89" s="1"/>
      <c r="AY89" s="1"/>
      <c r="AZ89" s="1" t="s">
        <v>6</v>
      </c>
      <c r="BA89" s="1"/>
      <c r="BB89" s="1" t="s">
        <v>6</v>
      </c>
      <c r="BC89" s="1" t="s">
        <v>6</v>
      </c>
      <c r="BD89" s="1" t="s">
        <v>6</v>
      </c>
      <c r="BE89" s="1" t="s">
        <v>6</v>
      </c>
      <c r="BF89" s="1" t="s">
        <v>6</v>
      </c>
      <c r="BG89" s="1" t="s">
        <v>6</v>
      </c>
      <c r="BH89" s="1" t="s">
        <v>6</v>
      </c>
      <c r="BI89" s="1" t="s">
        <v>6</v>
      </c>
      <c r="BJ89" s="1" t="s">
        <v>6</v>
      </c>
      <c r="BK89" s="1" t="s">
        <v>6</v>
      </c>
      <c r="BL89" s="1" t="s">
        <v>6</v>
      </c>
      <c r="BM89" s="1" t="s">
        <v>6</v>
      </c>
      <c r="BN89" s="1" t="s">
        <v>6</v>
      </c>
      <c r="BO89" s="1" t="s">
        <v>6</v>
      </c>
      <c r="BP89" s="1" t="s">
        <v>6</v>
      </c>
      <c r="BQ89" s="1"/>
      <c r="BR89" s="1"/>
      <c r="BS89" s="1"/>
      <c r="BT89" s="1"/>
      <c r="BU89" s="1"/>
      <c r="BV89" s="1"/>
      <c r="BW89" s="1"/>
      <c r="BX89" s="1">
        <v>0</v>
      </c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>
        <v>0</v>
      </c>
      <c r="IF89">
        <v>-1</v>
      </c>
    </row>
    <row r="90" spans="1:245" x14ac:dyDescent="0.2">
      <c r="IF90">
        <v>-1</v>
      </c>
    </row>
    <row r="91" spans="1:245" x14ac:dyDescent="0.2">
      <c r="A91" s="2">
        <v>52</v>
      </c>
      <c r="B91" s="2">
        <f t="shared" ref="B91:G91" si="64">B123</f>
        <v>1</v>
      </c>
      <c r="C91" s="2">
        <f t="shared" si="64"/>
        <v>4</v>
      </c>
      <c r="D91" s="2">
        <f t="shared" si="64"/>
        <v>89</v>
      </c>
      <c r="E91" s="2">
        <f t="shared" si="64"/>
        <v>0</v>
      </c>
      <c r="F91" s="2" t="str">
        <f t="shared" si="64"/>
        <v/>
      </c>
      <c r="G91" s="2" t="str">
        <f t="shared" si="64"/>
        <v>ПД 1.1, 1.2, 1.3</v>
      </c>
      <c r="H91" s="2"/>
      <c r="I91" s="2"/>
      <c r="J91" s="2"/>
      <c r="K91" s="2"/>
      <c r="L91" s="2"/>
      <c r="M91" s="2"/>
      <c r="N91" s="2"/>
      <c r="O91" s="2" t="e">
        <f t="shared" ref="O91:AT91" si="65">O123</f>
        <v>#REF!</v>
      </c>
      <c r="P91" s="2" t="e">
        <f t="shared" si="65"/>
        <v>#REF!</v>
      </c>
      <c r="Q91" s="2" t="e">
        <f t="shared" si="65"/>
        <v>#REF!</v>
      </c>
      <c r="R91" s="2" t="e">
        <f t="shared" si="65"/>
        <v>#REF!</v>
      </c>
      <c r="S91" s="2" t="e">
        <f t="shared" si="65"/>
        <v>#REF!</v>
      </c>
      <c r="T91" s="2" t="e">
        <f t="shared" si="65"/>
        <v>#REF!</v>
      </c>
      <c r="U91" s="2" t="e">
        <f t="shared" si="65"/>
        <v>#REF!</v>
      </c>
      <c r="V91" s="2" t="e">
        <f t="shared" si="65"/>
        <v>#REF!</v>
      </c>
      <c r="W91" s="2" t="e">
        <f t="shared" si="65"/>
        <v>#REF!</v>
      </c>
      <c r="X91" s="2" t="e">
        <f t="shared" si="65"/>
        <v>#REF!</v>
      </c>
      <c r="Y91" s="2" t="e">
        <f t="shared" si="65"/>
        <v>#REF!</v>
      </c>
      <c r="Z91" s="2">
        <f t="shared" si="65"/>
        <v>0</v>
      </c>
      <c r="AA91" s="2">
        <f t="shared" si="65"/>
        <v>0</v>
      </c>
      <c r="AB91" s="2" t="e">
        <f t="shared" si="65"/>
        <v>#REF!</v>
      </c>
      <c r="AC91" s="2" t="e">
        <f t="shared" si="65"/>
        <v>#REF!</v>
      </c>
      <c r="AD91" s="2" t="e">
        <f t="shared" si="65"/>
        <v>#REF!</v>
      </c>
      <c r="AE91" s="2" t="e">
        <f t="shared" si="65"/>
        <v>#REF!</v>
      </c>
      <c r="AF91" s="2" t="e">
        <f t="shared" si="65"/>
        <v>#REF!</v>
      </c>
      <c r="AG91" s="2" t="e">
        <f t="shared" si="65"/>
        <v>#REF!</v>
      </c>
      <c r="AH91" s="2" t="e">
        <f t="shared" si="65"/>
        <v>#REF!</v>
      </c>
      <c r="AI91" s="2" t="e">
        <f t="shared" si="65"/>
        <v>#REF!</v>
      </c>
      <c r="AJ91" s="2" t="e">
        <f t="shared" si="65"/>
        <v>#REF!</v>
      </c>
      <c r="AK91" s="2" t="e">
        <f t="shared" si="65"/>
        <v>#REF!</v>
      </c>
      <c r="AL91" s="2" t="e">
        <f t="shared" si="65"/>
        <v>#REF!</v>
      </c>
      <c r="AM91" s="2">
        <f t="shared" si="65"/>
        <v>0</v>
      </c>
      <c r="AN91" s="2">
        <f t="shared" si="65"/>
        <v>0</v>
      </c>
      <c r="AO91" s="2">
        <f t="shared" si="65"/>
        <v>0</v>
      </c>
      <c r="AP91" s="2" t="e">
        <f t="shared" si="65"/>
        <v>#REF!</v>
      </c>
      <c r="AQ91" s="2">
        <f t="shared" si="65"/>
        <v>0</v>
      </c>
      <c r="AR91" s="2" t="e">
        <f t="shared" si="65"/>
        <v>#REF!</v>
      </c>
      <c r="AS91" s="2" t="e">
        <f t="shared" si="65"/>
        <v>#REF!</v>
      </c>
      <c r="AT91" s="2">
        <f t="shared" si="65"/>
        <v>0</v>
      </c>
      <c r="AU91" s="2">
        <f t="shared" ref="AU91:BZ91" si="66">AU123</f>
        <v>0</v>
      </c>
      <c r="AV91" s="2" t="e">
        <f t="shared" si="66"/>
        <v>#REF!</v>
      </c>
      <c r="AW91" s="2" t="e">
        <f t="shared" si="66"/>
        <v>#REF!</v>
      </c>
      <c r="AX91" s="2">
        <f t="shared" si="66"/>
        <v>0</v>
      </c>
      <c r="AY91" s="2" t="e">
        <f t="shared" si="66"/>
        <v>#REF!</v>
      </c>
      <c r="AZ91" s="2" t="e">
        <f t="shared" si="66"/>
        <v>#REF!</v>
      </c>
      <c r="BA91" s="2" t="e">
        <f t="shared" si="66"/>
        <v>#REF!</v>
      </c>
      <c r="BB91" s="2">
        <f t="shared" si="66"/>
        <v>0</v>
      </c>
      <c r="BC91" s="2">
        <f t="shared" si="66"/>
        <v>0</v>
      </c>
      <c r="BD91" s="2">
        <f t="shared" si="66"/>
        <v>0</v>
      </c>
      <c r="BE91" s="2">
        <f t="shared" si="66"/>
        <v>0</v>
      </c>
      <c r="BF91" s="2">
        <f t="shared" si="66"/>
        <v>0</v>
      </c>
      <c r="BG91" s="2">
        <f t="shared" si="66"/>
        <v>0</v>
      </c>
      <c r="BH91" s="2">
        <f t="shared" si="66"/>
        <v>0</v>
      </c>
      <c r="BI91" s="2">
        <f t="shared" si="66"/>
        <v>0</v>
      </c>
      <c r="BJ91" s="2">
        <f t="shared" si="66"/>
        <v>0</v>
      </c>
      <c r="BK91" s="2">
        <f t="shared" si="66"/>
        <v>0</v>
      </c>
      <c r="BL91" s="2">
        <f t="shared" si="66"/>
        <v>0</v>
      </c>
      <c r="BM91" s="2">
        <f t="shared" si="66"/>
        <v>0</v>
      </c>
      <c r="BN91" s="2">
        <f t="shared" si="66"/>
        <v>0</v>
      </c>
      <c r="BO91" s="2">
        <f t="shared" si="66"/>
        <v>0</v>
      </c>
      <c r="BP91" s="2">
        <f t="shared" si="66"/>
        <v>0</v>
      </c>
      <c r="BQ91" s="2">
        <f t="shared" si="66"/>
        <v>0</v>
      </c>
      <c r="BR91" s="2">
        <f t="shared" si="66"/>
        <v>0</v>
      </c>
      <c r="BS91" s="2">
        <f t="shared" si="66"/>
        <v>0</v>
      </c>
      <c r="BT91" s="2">
        <f t="shared" si="66"/>
        <v>0</v>
      </c>
      <c r="BU91" s="2">
        <f t="shared" si="66"/>
        <v>0</v>
      </c>
      <c r="BV91" s="2">
        <f t="shared" si="66"/>
        <v>0</v>
      </c>
      <c r="BW91" s="2">
        <f t="shared" si="66"/>
        <v>0</v>
      </c>
      <c r="BX91" s="2">
        <f t="shared" si="66"/>
        <v>0</v>
      </c>
      <c r="BY91" s="2" t="e">
        <f t="shared" si="66"/>
        <v>#REF!</v>
      </c>
      <c r="BZ91" s="2">
        <f t="shared" si="66"/>
        <v>0</v>
      </c>
      <c r="CA91" s="2" t="e">
        <f t="shared" ref="CA91:DF91" si="67">CA123</f>
        <v>#REF!</v>
      </c>
      <c r="CB91" s="2" t="e">
        <f t="shared" si="67"/>
        <v>#REF!</v>
      </c>
      <c r="CC91" s="2">
        <f t="shared" si="67"/>
        <v>0</v>
      </c>
      <c r="CD91" s="2">
        <f t="shared" si="67"/>
        <v>0</v>
      </c>
      <c r="CE91" s="2" t="e">
        <f t="shared" si="67"/>
        <v>#REF!</v>
      </c>
      <c r="CF91" s="2" t="e">
        <f t="shared" si="67"/>
        <v>#REF!</v>
      </c>
      <c r="CG91" s="2">
        <f t="shared" si="67"/>
        <v>0</v>
      </c>
      <c r="CH91" s="2" t="e">
        <f t="shared" si="67"/>
        <v>#REF!</v>
      </c>
      <c r="CI91" s="2" t="e">
        <f t="shared" si="67"/>
        <v>#REF!</v>
      </c>
      <c r="CJ91" s="2" t="e">
        <f t="shared" si="67"/>
        <v>#REF!</v>
      </c>
      <c r="CK91" s="2">
        <f t="shared" si="67"/>
        <v>0</v>
      </c>
      <c r="CL91" s="2">
        <f t="shared" si="67"/>
        <v>0</v>
      </c>
      <c r="CM91" s="2">
        <f t="shared" si="67"/>
        <v>0</v>
      </c>
      <c r="CN91" s="2">
        <f t="shared" si="67"/>
        <v>0</v>
      </c>
      <c r="CO91" s="2">
        <f t="shared" si="67"/>
        <v>0</v>
      </c>
      <c r="CP91" s="2">
        <f t="shared" si="67"/>
        <v>0</v>
      </c>
      <c r="CQ91" s="2">
        <f t="shared" si="67"/>
        <v>0</v>
      </c>
      <c r="CR91" s="2">
        <f t="shared" si="67"/>
        <v>0</v>
      </c>
      <c r="CS91" s="2">
        <f t="shared" si="67"/>
        <v>0</v>
      </c>
      <c r="CT91" s="2">
        <f t="shared" si="67"/>
        <v>0</v>
      </c>
      <c r="CU91" s="2">
        <f t="shared" si="67"/>
        <v>0</v>
      </c>
      <c r="CV91" s="2">
        <f t="shared" si="67"/>
        <v>0</v>
      </c>
      <c r="CW91" s="2">
        <f t="shared" si="67"/>
        <v>0</v>
      </c>
      <c r="CX91" s="2">
        <f t="shared" si="67"/>
        <v>0</v>
      </c>
      <c r="CY91" s="2">
        <f t="shared" si="67"/>
        <v>0</v>
      </c>
      <c r="CZ91" s="2">
        <f t="shared" si="67"/>
        <v>0</v>
      </c>
      <c r="DA91" s="2">
        <f t="shared" si="67"/>
        <v>0</v>
      </c>
      <c r="DB91" s="2">
        <f t="shared" si="67"/>
        <v>0</v>
      </c>
      <c r="DC91" s="2">
        <f t="shared" si="67"/>
        <v>0</v>
      </c>
      <c r="DD91" s="2">
        <f t="shared" si="67"/>
        <v>0</v>
      </c>
      <c r="DE91" s="2">
        <f t="shared" si="67"/>
        <v>0</v>
      </c>
      <c r="DF91" s="2">
        <f t="shared" si="67"/>
        <v>0</v>
      </c>
      <c r="DG91" s="3">
        <f t="shared" ref="DG91:EL91" si="68">DG123</f>
        <v>0</v>
      </c>
      <c r="DH91" s="3">
        <f t="shared" si="68"/>
        <v>0</v>
      </c>
      <c r="DI91" s="3">
        <f t="shared" si="68"/>
        <v>0</v>
      </c>
      <c r="DJ91" s="3">
        <f t="shared" si="68"/>
        <v>0</v>
      </c>
      <c r="DK91" s="3">
        <f t="shared" si="68"/>
        <v>0</v>
      </c>
      <c r="DL91" s="3">
        <f t="shared" si="68"/>
        <v>0</v>
      </c>
      <c r="DM91" s="3">
        <f t="shared" si="68"/>
        <v>0</v>
      </c>
      <c r="DN91" s="3">
        <f t="shared" si="68"/>
        <v>0</v>
      </c>
      <c r="DO91" s="3">
        <f t="shared" si="68"/>
        <v>0</v>
      </c>
      <c r="DP91" s="3">
        <f t="shared" si="68"/>
        <v>0</v>
      </c>
      <c r="DQ91" s="3">
        <f t="shared" si="68"/>
        <v>0</v>
      </c>
      <c r="DR91" s="3">
        <f t="shared" si="68"/>
        <v>0</v>
      </c>
      <c r="DS91" s="3">
        <f t="shared" si="68"/>
        <v>0</v>
      </c>
      <c r="DT91" s="3">
        <f t="shared" si="68"/>
        <v>0</v>
      </c>
      <c r="DU91" s="3">
        <f t="shared" si="68"/>
        <v>0</v>
      </c>
      <c r="DV91" s="3">
        <f t="shared" si="68"/>
        <v>0</v>
      </c>
      <c r="DW91" s="3">
        <f t="shared" si="68"/>
        <v>0</v>
      </c>
      <c r="DX91" s="3">
        <f t="shared" si="68"/>
        <v>0</v>
      </c>
      <c r="DY91" s="3">
        <f t="shared" si="68"/>
        <v>0</v>
      </c>
      <c r="DZ91" s="3">
        <f t="shared" si="68"/>
        <v>0</v>
      </c>
      <c r="EA91" s="3">
        <f t="shared" si="68"/>
        <v>0</v>
      </c>
      <c r="EB91" s="3">
        <f t="shared" si="68"/>
        <v>0</v>
      </c>
      <c r="EC91" s="3">
        <f t="shared" si="68"/>
        <v>0</v>
      </c>
      <c r="ED91" s="3">
        <f t="shared" si="68"/>
        <v>0</v>
      </c>
      <c r="EE91" s="3">
        <f t="shared" si="68"/>
        <v>0</v>
      </c>
      <c r="EF91" s="3">
        <f t="shared" si="68"/>
        <v>0</v>
      </c>
      <c r="EG91" s="3">
        <f t="shared" si="68"/>
        <v>0</v>
      </c>
      <c r="EH91" s="3">
        <f t="shared" si="68"/>
        <v>0</v>
      </c>
      <c r="EI91" s="3">
        <f t="shared" si="68"/>
        <v>0</v>
      </c>
      <c r="EJ91" s="3">
        <f t="shared" si="68"/>
        <v>0</v>
      </c>
      <c r="EK91" s="3">
        <f t="shared" si="68"/>
        <v>0</v>
      </c>
      <c r="EL91" s="3">
        <f t="shared" si="68"/>
        <v>0</v>
      </c>
      <c r="EM91" s="3">
        <f t="shared" ref="EM91:FR91" si="69">EM123</f>
        <v>0</v>
      </c>
      <c r="EN91" s="3">
        <f t="shared" si="69"/>
        <v>0</v>
      </c>
      <c r="EO91" s="3">
        <f t="shared" si="69"/>
        <v>0</v>
      </c>
      <c r="EP91" s="3">
        <f t="shared" si="69"/>
        <v>0</v>
      </c>
      <c r="EQ91" s="3">
        <f t="shared" si="69"/>
        <v>0</v>
      </c>
      <c r="ER91" s="3">
        <f t="shared" si="69"/>
        <v>0</v>
      </c>
      <c r="ES91" s="3">
        <f t="shared" si="69"/>
        <v>0</v>
      </c>
      <c r="ET91" s="3">
        <f t="shared" si="69"/>
        <v>0</v>
      </c>
      <c r="EU91" s="3">
        <f t="shared" si="69"/>
        <v>0</v>
      </c>
      <c r="EV91" s="3">
        <f t="shared" si="69"/>
        <v>0</v>
      </c>
      <c r="EW91" s="3">
        <f t="shared" si="69"/>
        <v>0</v>
      </c>
      <c r="EX91" s="3">
        <f t="shared" si="69"/>
        <v>0</v>
      </c>
      <c r="EY91" s="3">
        <f t="shared" si="69"/>
        <v>0</v>
      </c>
      <c r="EZ91" s="3">
        <f t="shared" si="69"/>
        <v>0</v>
      </c>
      <c r="FA91" s="3">
        <f t="shared" si="69"/>
        <v>0</v>
      </c>
      <c r="FB91" s="3">
        <f t="shared" si="69"/>
        <v>0</v>
      </c>
      <c r="FC91" s="3">
        <f t="shared" si="69"/>
        <v>0</v>
      </c>
      <c r="FD91" s="3">
        <f t="shared" si="69"/>
        <v>0</v>
      </c>
      <c r="FE91" s="3">
        <f t="shared" si="69"/>
        <v>0</v>
      </c>
      <c r="FF91" s="3">
        <f t="shared" si="69"/>
        <v>0</v>
      </c>
      <c r="FG91" s="3">
        <f t="shared" si="69"/>
        <v>0</v>
      </c>
      <c r="FH91" s="3">
        <f t="shared" si="69"/>
        <v>0</v>
      </c>
      <c r="FI91" s="3">
        <f t="shared" si="69"/>
        <v>0</v>
      </c>
      <c r="FJ91" s="3">
        <f t="shared" si="69"/>
        <v>0</v>
      </c>
      <c r="FK91" s="3">
        <f t="shared" si="69"/>
        <v>0</v>
      </c>
      <c r="FL91" s="3">
        <f t="shared" si="69"/>
        <v>0</v>
      </c>
      <c r="FM91" s="3">
        <f t="shared" si="69"/>
        <v>0</v>
      </c>
      <c r="FN91" s="3">
        <f t="shared" si="69"/>
        <v>0</v>
      </c>
      <c r="FO91" s="3">
        <f t="shared" si="69"/>
        <v>0</v>
      </c>
      <c r="FP91" s="3">
        <f t="shared" si="69"/>
        <v>0</v>
      </c>
      <c r="FQ91" s="3">
        <f t="shared" si="69"/>
        <v>0</v>
      </c>
      <c r="FR91" s="3">
        <f t="shared" si="69"/>
        <v>0</v>
      </c>
      <c r="FS91" s="3">
        <f t="shared" ref="FS91:GX91" si="70">FS123</f>
        <v>0</v>
      </c>
      <c r="FT91" s="3">
        <f t="shared" si="70"/>
        <v>0</v>
      </c>
      <c r="FU91" s="3">
        <f t="shared" si="70"/>
        <v>0</v>
      </c>
      <c r="FV91" s="3">
        <f t="shared" si="70"/>
        <v>0</v>
      </c>
      <c r="FW91" s="3">
        <f t="shared" si="70"/>
        <v>0</v>
      </c>
      <c r="FX91" s="3">
        <f t="shared" si="70"/>
        <v>0</v>
      </c>
      <c r="FY91" s="3">
        <f t="shared" si="70"/>
        <v>0</v>
      </c>
      <c r="FZ91" s="3">
        <f t="shared" si="70"/>
        <v>0</v>
      </c>
      <c r="GA91" s="3">
        <f t="shared" si="70"/>
        <v>0</v>
      </c>
      <c r="GB91" s="3">
        <f t="shared" si="70"/>
        <v>0</v>
      </c>
      <c r="GC91" s="3">
        <f t="shared" si="70"/>
        <v>0</v>
      </c>
      <c r="GD91" s="3">
        <f t="shared" si="70"/>
        <v>0</v>
      </c>
      <c r="GE91" s="3">
        <f t="shared" si="70"/>
        <v>0</v>
      </c>
      <c r="GF91" s="3">
        <f t="shared" si="70"/>
        <v>0</v>
      </c>
      <c r="GG91" s="3">
        <f t="shared" si="70"/>
        <v>0</v>
      </c>
      <c r="GH91" s="3">
        <f t="shared" si="70"/>
        <v>0</v>
      </c>
      <c r="GI91" s="3">
        <f t="shared" si="70"/>
        <v>0</v>
      </c>
      <c r="GJ91" s="3">
        <f t="shared" si="70"/>
        <v>0</v>
      </c>
      <c r="GK91" s="3">
        <f t="shared" si="70"/>
        <v>0</v>
      </c>
      <c r="GL91" s="3">
        <f t="shared" si="70"/>
        <v>0</v>
      </c>
      <c r="GM91" s="3">
        <f t="shared" si="70"/>
        <v>0</v>
      </c>
      <c r="GN91" s="3">
        <f t="shared" si="70"/>
        <v>0</v>
      </c>
      <c r="GO91" s="3">
        <f t="shared" si="70"/>
        <v>0</v>
      </c>
      <c r="GP91" s="3">
        <f t="shared" si="70"/>
        <v>0</v>
      </c>
      <c r="GQ91" s="3">
        <f t="shared" si="70"/>
        <v>0</v>
      </c>
      <c r="GR91" s="3">
        <f t="shared" si="70"/>
        <v>0</v>
      </c>
      <c r="GS91" s="3">
        <f t="shared" si="70"/>
        <v>0</v>
      </c>
      <c r="GT91" s="3">
        <f t="shared" si="70"/>
        <v>0</v>
      </c>
      <c r="GU91" s="3">
        <f t="shared" si="70"/>
        <v>0</v>
      </c>
      <c r="GV91" s="3">
        <f t="shared" si="70"/>
        <v>0</v>
      </c>
      <c r="GW91" s="3">
        <f t="shared" si="70"/>
        <v>0</v>
      </c>
      <c r="GX91" s="3">
        <f t="shared" si="70"/>
        <v>0</v>
      </c>
      <c r="IF91">
        <v>-1</v>
      </c>
    </row>
    <row r="92" spans="1:245" x14ac:dyDescent="0.2">
      <c r="IF92">
        <v>-1</v>
      </c>
    </row>
    <row r="93" spans="1:245" x14ac:dyDescent="0.2">
      <c r="A93">
        <v>17</v>
      </c>
      <c r="B93">
        <v>1</v>
      </c>
      <c r="C93">
        <f>ROW(SmtRes!A108)</f>
        <v>108</v>
      </c>
      <c r="D93">
        <f>ROW(EtalonRes!A103)</f>
        <v>103</v>
      </c>
      <c r="E93" t="s">
        <v>203</v>
      </c>
      <c r="F93" t="s">
        <v>204</v>
      </c>
      <c r="G93" t="s">
        <v>205</v>
      </c>
      <c r="H93" t="s">
        <v>23</v>
      </c>
      <c r="I93">
        <f>'1.Лок.смета.и.Акт'!E266</f>
        <v>3</v>
      </c>
      <c r="J93">
        <v>0</v>
      </c>
      <c r="K93">
        <v>3</v>
      </c>
      <c r="O93">
        <f t="shared" ref="O93:O121" si="71">ROUND(CP93,0)</f>
        <v>7254</v>
      </c>
      <c r="P93">
        <f t="shared" ref="P93:P121" si="72">ROUND(CQ93*I93,0)</f>
        <v>1098</v>
      </c>
      <c r="Q93">
        <f t="shared" ref="Q93:Q121" si="73">ROUND(CR93*I93,0)</f>
        <v>1066</v>
      </c>
      <c r="R93">
        <f t="shared" ref="R93:R121" si="74">ROUND(CS93*I93,0)</f>
        <v>338</v>
      </c>
      <c r="S93">
        <f t="shared" ref="S93:S121" si="75">ROUND(CT93*I93,0)</f>
        <v>5090</v>
      </c>
      <c r="T93">
        <f t="shared" ref="T93:T121" si="76">ROUND(CU93*I93,0)</f>
        <v>0</v>
      </c>
      <c r="U93">
        <f t="shared" ref="U93:U121" si="77">ROUND(CV93*I93,7)</f>
        <v>15.8445</v>
      </c>
      <c r="V93">
        <f t="shared" ref="V93:V121" si="78">ROUND(CW93*I93,7)</f>
        <v>0.81899999999999995</v>
      </c>
      <c r="W93">
        <f t="shared" ref="W93:W121" si="79">ROUND(CX93*I93,0)</f>
        <v>0</v>
      </c>
      <c r="X93">
        <f t="shared" ref="X93:X121" si="80">ROUND(CY93,0)</f>
        <v>6568</v>
      </c>
      <c r="Y93">
        <f t="shared" ref="Y93:Y121" si="81">ROUND(CZ93,0)</f>
        <v>3908</v>
      </c>
      <c r="AA93">
        <v>74764386</v>
      </c>
      <c r="AB93">
        <f t="shared" ref="AB93:AB121" si="82">ROUND((AC93+AD93+AF93),2)</f>
        <v>117.78</v>
      </c>
      <c r="AC93">
        <f t="shared" ref="AC93:AC121" si="83">ROUND((ES93),2)</f>
        <v>40.18</v>
      </c>
      <c r="AD93">
        <f>ROUND(((((ET93*ROUND(1.05,7)))-((EU93*ROUND(1.05,7))))+AE93),2)</f>
        <v>26.79</v>
      </c>
      <c r="AE93">
        <f>ROUND(((EU93*ROUND(1.05,7))),2)</f>
        <v>3.37</v>
      </c>
      <c r="AF93">
        <f>ROUND(((EV93*ROUND(1.05,7))),2)</f>
        <v>50.81</v>
      </c>
      <c r="AG93">
        <f t="shared" ref="AG93:AG121" si="84">ROUND((AP93),2)</f>
        <v>0</v>
      </c>
      <c r="AH93">
        <f>((EW93*ROUND(1.05,7)))</f>
        <v>5.2815000000000003</v>
      </c>
      <c r="AI93">
        <f>((EX93*ROUND(1.05,7)))</f>
        <v>0.27300000000000002</v>
      </c>
      <c r="AJ93">
        <f t="shared" ref="AJ93:AJ121" si="85">(AS93)</f>
        <v>0</v>
      </c>
      <c r="AK93">
        <f>AL93+AM93+AO93</f>
        <v>114.08</v>
      </c>
      <c r="AL93" s="68">
        <f>'1.Лок.смета.и.Акт'!F270</f>
        <v>40.18</v>
      </c>
      <c r="AM93" s="68">
        <f>'1.Лок.смета.и.Акт'!F268</f>
        <v>25.51</v>
      </c>
      <c r="AN93" s="68">
        <f>'1.Лок.смета.и.Акт'!F269</f>
        <v>3.21</v>
      </c>
      <c r="AO93" s="68">
        <f>'1.Лок.смета.и.Акт'!F267</f>
        <v>48.39</v>
      </c>
      <c r="AP93">
        <v>0</v>
      </c>
      <c r="AQ93">
        <f>'1.Лок.смета.и.Акт'!E273</f>
        <v>5.03</v>
      </c>
      <c r="AR93">
        <v>0.26</v>
      </c>
      <c r="AS93">
        <v>0</v>
      </c>
      <c r="AT93">
        <v>121</v>
      </c>
      <c r="AU93">
        <v>72</v>
      </c>
      <c r="AV93">
        <v>1</v>
      </c>
      <c r="AW93">
        <v>1</v>
      </c>
      <c r="AZ93">
        <v>1</v>
      </c>
      <c r="BA93">
        <f>'1.Лок.смета.и.Акт'!J267</f>
        <v>33.39</v>
      </c>
      <c r="BB93">
        <f>'1.Лок.смета.и.Акт'!J268</f>
        <v>13.26</v>
      </c>
      <c r="BC93">
        <f>'1.Лок.смета.и.Акт'!J270</f>
        <v>9.11</v>
      </c>
      <c r="BD93" t="s">
        <v>6</v>
      </c>
      <c r="BE93" t="s">
        <v>6</v>
      </c>
      <c r="BF93" t="s">
        <v>6</v>
      </c>
      <c r="BG93" t="s">
        <v>6</v>
      </c>
      <c r="BH93">
        <v>0</v>
      </c>
      <c r="BI93">
        <v>1</v>
      </c>
      <c r="BJ93" t="s">
        <v>206</v>
      </c>
      <c r="BM93">
        <v>20001</v>
      </c>
      <c r="BN93">
        <v>0</v>
      </c>
      <c r="BO93" t="s">
        <v>6</v>
      </c>
      <c r="BP93">
        <v>0</v>
      </c>
      <c r="BQ93">
        <v>22</v>
      </c>
      <c r="BR93">
        <v>0</v>
      </c>
      <c r="BS93">
        <f>'1.Лок.смета.и.Акт'!J269</f>
        <v>33.39</v>
      </c>
      <c r="BT93">
        <v>1</v>
      </c>
      <c r="BU93">
        <v>1</v>
      </c>
      <c r="BV93">
        <v>1</v>
      </c>
      <c r="BW93">
        <v>1</v>
      </c>
      <c r="BX93">
        <v>1</v>
      </c>
      <c r="BY93" t="s">
        <v>6</v>
      </c>
      <c r="BZ93">
        <v>121</v>
      </c>
      <c r="CA93">
        <v>72</v>
      </c>
      <c r="CB93" t="s">
        <v>6</v>
      </c>
      <c r="CE93">
        <v>0</v>
      </c>
      <c r="CF93">
        <v>0</v>
      </c>
      <c r="CG93">
        <v>0</v>
      </c>
      <c r="CM93">
        <v>0</v>
      </c>
      <c r="CN93" t="s">
        <v>77</v>
      </c>
      <c r="CO93">
        <v>0</v>
      </c>
      <c r="CP93">
        <f t="shared" ref="CP93:CP121" si="86">(P93+Q93+S93)</f>
        <v>7254</v>
      </c>
      <c r="CQ93">
        <f>AC93*BC93</f>
        <v>366.03979999999996</v>
      </c>
      <c r="CR93">
        <f>AD93*BB93</f>
        <v>355.23539999999997</v>
      </c>
      <c r="CS93">
        <f t="shared" ref="CS93:CS121" si="87">AE93*BS93</f>
        <v>112.52430000000001</v>
      </c>
      <c r="CT93">
        <f t="shared" ref="CT93:CT121" si="88">AF93*BA93</f>
        <v>1696.5459000000001</v>
      </c>
      <c r="CU93">
        <f t="shared" ref="CU93:CU121" si="89">AG93</f>
        <v>0</v>
      </c>
      <c r="CV93">
        <f t="shared" ref="CV93:CV121" si="90">AH93</f>
        <v>5.2815000000000003</v>
      </c>
      <c r="CW93">
        <f t="shared" ref="CW93:CW121" si="91">AI93</f>
        <v>0.27300000000000002</v>
      </c>
      <c r="CX93">
        <f t="shared" ref="CX93:CX121" si="92">AJ93</f>
        <v>0</v>
      </c>
      <c r="CY93">
        <f>(((S93+R93)*AT93)/100)</f>
        <v>6567.88</v>
      </c>
      <c r="CZ93">
        <f>(((S93+R93)*AU93)/100)</f>
        <v>3908.16</v>
      </c>
      <c r="DB93">
        <v>4</v>
      </c>
      <c r="DC93" t="s">
        <v>6</v>
      </c>
      <c r="DD93" t="s">
        <v>6</v>
      </c>
      <c r="DE93" t="s">
        <v>78</v>
      </c>
      <c r="DF93" t="s">
        <v>78</v>
      </c>
      <c r="DG93" t="s">
        <v>78</v>
      </c>
      <c r="DH93" t="s">
        <v>6</v>
      </c>
      <c r="DI93" t="s">
        <v>78</v>
      </c>
      <c r="DJ93" t="s">
        <v>78</v>
      </c>
      <c r="DK93" t="s">
        <v>6</v>
      </c>
      <c r="DL93" t="s">
        <v>6</v>
      </c>
      <c r="DM93" t="s">
        <v>6</v>
      </c>
      <c r="DN93">
        <v>0</v>
      </c>
      <c r="DO93">
        <v>0</v>
      </c>
      <c r="DP93">
        <v>1</v>
      </c>
      <c r="DQ93">
        <v>1</v>
      </c>
      <c r="DU93">
        <v>1013</v>
      </c>
      <c r="DV93" t="s">
        <v>23</v>
      </c>
      <c r="DW93" t="str">
        <f>'1.Лок.смета.и.Акт'!D266</f>
        <v>ШТ</v>
      </c>
      <c r="DX93">
        <v>1</v>
      </c>
      <c r="DZ93" t="s">
        <v>6</v>
      </c>
      <c r="EA93" t="s">
        <v>6</v>
      </c>
      <c r="EB93" t="s">
        <v>6</v>
      </c>
      <c r="EC93" t="s">
        <v>6</v>
      </c>
      <c r="EE93">
        <v>59207217</v>
      </c>
      <c r="EF93">
        <v>22</v>
      </c>
      <c r="EG93" t="s">
        <v>27</v>
      </c>
      <c r="EH93">
        <v>16</v>
      </c>
      <c r="EI93" t="s">
        <v>28</v>
      </c>
      <c r="EJ93">
        <v>1</v>
      </c>
      <c r="EK93">
        <v>20001</v>
      </c>
      <c r="EL93" t="s">
        <v>29</v>
      </c>
      <c r="EM93" t="s">
        <v>30</v>
      </c>
      <c r="EO93" t="s">
        <v>31</v>
      </c>
      <c r="EQ93">
        <v>0</v>
      </c>
      <c r="ER93">
        <f>ES93+ET93+EV93</f>
        <v>114.08</v>
      </c>
      <c r="ES93" s="68">
        <f>'1.Лок.смета.и.Акт'!F270</f>
        <v>40.18</v>
      </c>
      <c r="ET93" s="68">
        <f>'1.Лок.смета.и.Акт'!F268</f>
        <v>25.51</v>
      </c>
      <c r="EU93" s="68">
        <f>'1.Лок.смета.и.Акт'!F269</f>
        <v>3.21</v>
      </c>
      <c r="EV93" s="68">
        <f>'1.Лок.смета.и.Акт'!F267</f>
        <v>48.39</v>
      </c>
      <c r="EW93">
        <f>'1.Лок.смета.и.Акт'!E273</f>
        <v>5.03</v>
      </c>
      <c r="EX93">
        <v>0.26</v>
      </c>
      <c r="EY93">
        <v>0</v>
      </c>
      <c r="FQ93">
        <v>0</v>
      </c>
      <c r="FR93">
        <f t="shared" ref="FR93:FR121" si="93">ROUND(IF(BI93=3,GM93,0),0)</f>
        <v>0</v>
      </c>
      <c r="FS93">
        <v>0</v>
      </c>
      <c r="FX93">
        <v>121</v>
      </c>
      <c r="FY93">
        <v>72</v>
      </c>
      <c r="GA93" t="s">
        <v>6</v>
      </c>
      <c r="GD93">
        <v>1</v>
      </c>
      <c r="GF93">
        <v>-1704944555</v>
      </c>
      <c r="GG93">
        <v>2</v>
      </c>
      <c r="GH93">
        <v>1</v>
      </c>
      <c r="GI93">
        <v>4</v>
      </c>
      <c r="GJ93">
        <v>0</v>
      </c>
      <c r="GK93">
        <v>0</v>
      </c>
      <c r="GL93">
        <f t="shared" ref="GL93:GL121" si="94">ROUND(IF(AND(BH93=3,BI93=3,FS93&lt;&gt;0),P93,0),0)</f>
        <v>0</v>
      </c>
      <c r="GM93">
        <f t="shared" ref="GM93:GM121" si="95">ROUND(O93+X93+Y93,0)+GX93</f>
        <v>17730</v>
      </c>
      <c r="GN93">
        <f t="shared" ref="GN93:GN121" si="96">IF(OR(BI93=0,BI93=1),GM93-GX93,0)</f>
        <v>17730</v>
      </c>
      <c r="GO93">
        <f t="shared" ref="GO93:GO121" si="97">IF(BI93=2,GM93-GX93,0)</f>
        <v>0</v>
      </c>
      <c r="GP93">
        <f t="shared" ref="GP93:GP121" si="98">IF(BI93=4,GM93-GX93,0)</f>
        <v>0</v>
      </c>
      <c r="GR93">
        <v>0</v>
      </c>
      <c r="GS93">
        <v>3</v>
      </c>
      <c r="GT93">
        <v>0</v>
      </c>
      <c r="GU93" t="s">
        <v>6</v>
      </c>
      <c r="GV93">
        <f t="shared" ref="GV93:GV121" si="99">ROUND((GT93),2)</f>
        <v>0</v>
      </c>
      <c r="GW93">
        <v>1</v>
      </c>
      <c r="GX93">
        <f t="shared" ref="GX93:GX121" si="100">ROUND(HC93*I93,0)</f>
        <v>0</v>
      </c>
      <c r="HA93">
        <v>0</v>
      </c>
      <c r="HB93">
        <v>0</v>
      </c>
      <c r="HC93">
        <f t="shared" ref="HC93:HC121" si="101">GV93*GW93</f>
        <v>0</v>
      </c>
      <c r="HE93" t="s">
        <v>6</v>
      </c>
      <c r="HF93" t="s">
        <v>6</v>
      </c>
      <c r="HM93" t="s">
        <v>6</v>
      </c>
      <c r="HN93" t="s">
        <v>32</v>
      </c>
      <c r="HO93" t="s">
        <v>33</v>
      </c>
      <c r="HP93" t="s">
        <v>28</v>
      </c>
      <c r="HQ93" t="s">
        <v>28</v>
      </c>
      <c r="IF93">
        <v>-1</v>
      </c>
      <c r="IK93">
        <v>0</v>
      </c>
    </row>
    <row r="94" spans="1:245" x14ac:dyDescent="0.2">
      <c r="A94">
        <v>18</v>
      </c>
      <c r="B94">
        <v>1</v>
      </c>
      <c r="C94">
        <v>105</v>
      </c>
      <c r="E94" t="s">
        <v>207</v>
      </c>
      <c r="F94" t="str">
        <f>'1.Лок.смета.и.Акт'!B274</f>
        <v>Прайс</v>
      </c>
      <c r="G94" t="s">
        <v>208</v>
      </c>
      <c r="H94" t="s">
        <v>23</v>
      </c>
      <c r="I94" t="e">
        <f>I93*J94</f>
        <v>#REF!</v>
      </c>
      <c r="J94" s="181" t="e">
        <f>#REF!</f>
        <v>#REF!</v>
      </c>
      <c r="K94">
        <v>0.33333332999999998</v>
      </c>
      <c r="O94" t="e">
        <f t="shared" si="71"/>
        <v>#REF!</v>
      </c>
      <c r="P94" t="e">
        <f t="shared" si="72"/>
        <v>#REF!</v>
      </c>
      <c r="Q94" t="e">
        <f t="shared" si="73"/>
        <v>#REF!</v>
      </c>
      <c r="R94" t="e">
        <f t="shared" si="74"/>
        <v>#REF!</v>
      </c>
      <c r="S94" t="e">
        <f t="shared" si="75"/>
        <v>#REF!</v>
      </c>
      <c r="T94" t="e">
        <f t="shared" si="76"/>
        <v>#REF!</v>
      </c>
      <c r="U94" t="e">
        <f t="shared" si="77"/>
        <v>#REF!</v>
      </c>
      <c r="V94" t="e">
        <f t="shared" si="78"/>
        <v>#REF!</v>
      </c>
      <c r="W94" t="e">
        <f t="shared" si="79"/>
        <v>#REF!</v>
      </c>
      <c r="X94">
        <f t="shared" si="80"/>
        <v>0</v>
      </c>
      <c r="Y94">
        <f t="shared" si="81"/>
        <v>0</v>
      </c>
      <c r="AA94">
        <v>74764386</v>
      </c>
      <c r="AB94">
        <f t="shared" si="82"/>
        <v>58682.37</v>
      </c>
      <c r="AC94">
        <f t="shared" si="83"/>
        <v>58682.37</v>
      </c>
      <c r="AD94">
        <f t="shared" ref="AD94:AF97" si="102">ROUND((ET94),2)</f>
        <v>0</v>
      </c>
      <c r="AE94">
        <f t="shared" si="102"/>
        <v>0</v>
      </c>
      <c r="AF94">
        <f t="shared" si="102"/>
        <v>0</v>
      </c>
      <c r="AG94">
        <f t="shared" si="84"/>
        <v>0</v>
      </c>
      <c r="AH94">
        <f t="shared" ref="AH94:AI97" si="103">(EW94)</f>
        <v>0</v>
      </c>
      <c r="AI94">
        <f t="shared" si="103"/>
        <v>0</v>
      </c>
      <c r="AJ94">
        <f t="shared" si="85"/>
        <v>0</v>
      </c>
      <c r="AK94">
        <v>58682.369999999995</v>
      </c>
      <c r="AL94" s="68">
        <f>'1.Лок.смета.и.Акт'!F274</f>
        <v>58682.369999999995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1</v>
      </c>
      <c r="AW94">
        <v>1</v>
      </c>
      <c r="AZ94">
        <v>1</v>
      </c>
      <c r="BA94">
        <v>1</v>
      </c>
      <c r="BB94">
        <v>1</v>
      </c>
      <c r="BC94">
        <f>'1.Лок.смета.и.Акт'!J274</f>
        <v>6.13</v>
      </c>
      <c r="BD94" t="s">
        <v>6</v>
      </c>
      <c r="BE94" t="s">
        <v>6</v>
      </c>
      <c r="BF94" t="s">
        <v>6</v>
      </c>
      <c r="BG94" t="s">
        <v>6</v>
      </c>
      <c r="BH94">
        <v>3</v>
      </c>
      <c r="BI94">
        <v>3</v>
      </c>
      <c r="BJ94" t="s">
        <v>6</v>
      </c>
      <c r="BM94">
        <v>902</v>
      </c>
      <c r="BN94">
        <v>0</v>
      </c>
      <c r="BO94" t="s">
        <v>6</v>
      </c>
      <c r="BP94">
        <v>0</v>
      </c>
      <c r="BQ94">
        <v>92</v>
      </c>
      <c r="BR94">
        <v>0</v>
      </c>
      <c r="BS94">
        <v>1</v>
      </c>
      <c r="BT94">
        <v>1</v>
      </c>
      <c r="BU94">
        <v>1</v>
      </c>
      <c r="BV94">
        <v>1</v>
      </c>
      <c r="BW94">
        <v>1</v>
      </c>
      <c r="BX94">
        <v>1</v>
      </c>
      <c r="BY94" t="s">
        <v>6</v>
      </c>
      <c r="BZ94">
        <v>121</v>
      </c>
      <c r="CA94">
        <v>72</v>
      </c>
      <c r="CB94" t="s">
        <v>6</v>
      </c>
      <c r="CE94">
        <v>0</v>
      </c>
      <c r="CF94">
        <v>0</v>
      </c>
      <c r="CG94">
        <v>0</v>
      </c>
      <c r="CM94">
        <v>0</v>
      </c>
      <c r="CN94" t="s">
        <v>6</v>
      </c>
      <c r="CO94">
        <v>0</v>
      </c>
      <c r="CP94" t="e">
        <f t="shared" si="86"/>
        <v>#REF!</v>
      </c>
      <c r="CQ94">
        <f t="shared" ref="CQ94:CR97" si="104">AC94</f>
        <v>58682.37</v>
      </c>
      <c r="CR94">
        <f t="shared" si="104"/>
        <v>0</v>
      </c>
      <c r="CS94">
        <f t="shared" si="87"/>
        <v>0</v>
      </c>
      <c r="CT94">
        <f t="shared" si="88"/>
        <v>0</v>
      </c>
      <c r="CU94">
        <f t="shared" si="89"/>
        <v>0</v>
      </c>
      <c r="CV94">
        <f t="shared" si="90"/>
        <v>0</v>
      </c>
      <c r="CW94">
        <f t="shared" si="91"/>
        <v>0</v>
      </c>
      <c r="CX94">
        <f t="shared" si="92"/>
        <v>0</v>
      </c>
      <c r="CY94">
        <f>0</f>
        <v>0</v>
      </c>
      <c r="CZ94">
        <f>0</f>
        <v>0</v>
      </c>
      <c r="DC94" t="s">
        <v>6</v>
      </c>
      <c r="DD94" t="s">
        <v>6</v>
      </c>
      <c r="DE94" t="s">
        <v>6</v>
      </c>
      <c r="DF94" t="s">
        <v>6</v>
      </c>
      <c r="DG94" t="s">
        <v>6</v>
      </c>
      <c r="DH94" t="s">
        <v>6</v>
      </c>
      <c r="DI94" t="s">
        <v>6</v>
      </c>
      <c r="DJ94" t="s">
        <v>6</v>
      </c>
      <c r="DK94" t="s">
        <v>6</v>
      </c>
      <c r="DL94" t="s">
        <v>6</v>
      </c>
      <c r="DM94" t="s">
        <v>6</v>
      </c>
      <c r="DN94">
        <v>0</v>
      </c>
      <c r="DO94">
        <v>0</v>
      </c>
      <c r="DP94">
        <v>1</v>
      </c>
      <c r="DQ94">
        <v>1</v>
      </c>
      <c r="DU94">
        <v>1013</v>
      </c>
      <c r="DV94" t="s">
        <v>23</v>
      </c>
      <c r="DW94" t="str">
        <f>'1.Лок.смета.и.Акт'!D274</f>
        <v>ШТ</v>
      </c>
      <c r="DX94">
        <v>1</v>
      </c>
      <c r="DZ94" t="s">
        <v>6</v>
      </c>
      <c r="EA94" t="s">
        <v>6</v>
      </c>
      <c r="EB94" t="s">
        <v>6</v>
      </c>
      <c r="EC94" t="s">
        <v>6</v>
      </c>
      <c r="EE94">
        <v>59207033</v>
      </c>
      <c r="EF94">
        <v>92</v>
      </c>
      <c r="EG94" t="s">
        <v>37</v>
      </c>
      <c r="EH94">
        <v>0</v>
      </c>
      <c r="EI94" t="s">
        <v>6</v>
      </c>
      <c r="EJ94">
        <v>3</v>
      </c>
      <c r="EK94">
        <v>902</v>
      </c>
      <c r="EL94" t="s">
        <v>37</v>
      </c>
      <c r="EM94" t="s">
        <v>38</v>
      </c>
      <c r="EO94" t="s">
        <v>6</v>
      </c>
      <c r="EQ94">
        <v>0</v>
      </c>
      <c r="ER94">
        <v>58682.369999999995</v>
      </c>
      <c r="ES94" s="68">
        <f>'1.Лок.смета.и.Акт'!F274</f>
        <v>58682.369999999995</v>
      </c>
      <c r="ET94">
        <v>0</v>
      </c>
      <c r="EU94">
        <v>0</v>
      </c>
      <c r="EV94">
        <v>0</v>
      </c>
      <c r="EW94">
        <v>0</v>
      </c>
      <c r="EX94">
        <v>0</v>
      </c>
      <c r="EZ94">
        <v>5</v>
      </c>
      <c r="FC94">
        <v>0</v>
      </c>
      <c r="FD94">
        <v>18</v>
      </c>
      <c r="FF94">
        <v>56243</v>
      </c>
      <c r="FQ94">
        <v>0</v>
      </c>
      <c r="FR94" t="e">
        <f t="shared" si="93"/>
        <v>#REF!</v>
      </c>
      <c r="FS94">
        <v>0</v>
      </c>
      <c r="FX94">
        <v>121</v>
      </c>
      <c r="FY94">
        <v>72</v>
      </c>
      <c r="GA94" t="s">
        <v>209</v>
      </c>
      <c r="GD94">
        <v>1</v>
      </c>
      <c r="GF94">
        <v>-340462348</v>
      </c>
      <c r="GG94">
        <v>2</v>
      </c>
      <c r="GH94">
        <v>3</v>
      </c>
      <c r="GI94">
        <v>4</v>
      </c>
      <c r="GJ94">
        <v>0</v>
      </c>
      <c r="GK94">
        <v>0</v>
      </c>
      <c r="GL94">
        <f t="shared" si="94"/>
        <v>0</v>
      </c>
      <c r="GM94" t="e">
        <f t="shared" si="95"/>
        <v>#REF!</v>
      </c>
      <c r="GN94">
        <f t="shared" si="96"/>
        <v>0</v>
      </c>
      <c r="GO94">
        <f t="shared" si="97"/>
        <v>0</v>
      </c>
      <c r="GP94">
        <f t="shared" si="98"/>
        <v>0</v>
      </c>
      <c r="GR94">
        <v>1</v>
      </c>
      <c r="GS94">
        <v>1</v>
      </c>
      <c r="GT94">
        <v>0</v>
      </c>
      <c r="GU94" t="s">
        <v>6</v>
      </c>
      <c r="GV94">
        <f t="shared" si="99"/>
        <v>0</v>
      </c>
      <c r="GW94">
        <v>1</v>
      </c>
      <c r="GX94" t="e">
        <f t="shared" si="100"/>
        <v>#REF!</v>
      </c>
      <c r="HA94">
        <v>0</v>
      </c>
      <c r="HB94">
        <v>0</v>
      </c>
      <c r="HC94">
        <f t="shared" si="101"/>
        <v>0</v>
      </c>
      <c r="HE94" t="s">
        <v>40</v>
      </c>
      <c r="HF94" t="s">
        <v>41</v>
      </c>
      <c r="HH94" t="e">
        <f>ROUND(AC94*I94,0)</f>
        <v>#REF!</v>
      </c>
      <c r="HM94" t="s">
        <v>6</v>
      </c>
      <c r="HN94" t="s">
        <v>6</v>
      </c>
      <c r="HO94" t="s">
        <v>6</v>
      </c>
      <c r="HP94" t="s">
        <v>6</v>
      </c>
      <c r="HQ94" t="s">
        <v>6</v>
      </c>
      <c r="IF94">
        <v>-1</v>
      </c>
      <c r="IK94">
        <v>0</v>
      </c>
    </row>
    <row r="95" spans="1:245" x14ac:dyDescent="0.2">
      <c r="A95">
        <v>18</v>
      </c>
      <c r="B95">
        <v>1</v>
      </c>
      <c r="C95">
        <v>106</v>
      </c>
      <c r="E95" t="s">
        <v>210</v>
      </c>
      <c r="F95" t="str">
        <f>'1.Лок.смета.и.Акт'!B276</f>
        <v>Прайс</v>
      </c>
      <c r="G95" t="s">
        <v>211</v>
      </c>
      <c r="H95" t="s">
        <v>23</v>
      </c>
      <c r="I95" t="e">
        <f>I93*J95</f>
        <v>#REF!</v>
      </c>
      <c r="J95" s="181" t="e">
        <f>#REF!</f>
        <v>#REF!</v>
      </c>
      <c r="K95">
        <v>0.66666667000000002</v>
      </c>
      <c r="O95" t="e">
        <f t="shared" si="71"/>
        <v>#REF!</v>
      </c>
      <c r="P95" t="e">
        <f t="shared" si="72"/>
        <v>#REF!</v>
      </c>
      <c r="Q95" t="e">
        <f t="shared" si="73"/>
        <v>#REF!</v>
      </c>
      <c r="R95" t="e">
        <f t="shared" si="74"/>
        <v>#REF!</v>
      </c>
      <c r="S95" t="e">
        <f t="shared" si="75"/>
        <v>#REF!</v>
      </c>
      <c r="T95" t="e">
        <f t="shared" si="76"/>
        <v>#REF!</v>
      </c>
      <c r="U95" t="e">
        <f t="shared" si="77"/>
        <v>#REF!</v>
      </c>
      <c r="V95" t="e">
        <f t="shared" si="78"/>
        <v>#REF!</v>
      </c>
      <c r="W95" t="e">
        <f t="shared" si="79"/>
        <v>#REF!</v>
      </c>
      <c r="X95">
        <f t="shared" si="80"/>
        <v>0</v>
      </c>
      <c r="Y95">
        <f t="shared" si="81"/>
        <v>0</v>
      </c>
      <c r="AA95">
        <v>74764386</v>
      </c>
      <c r="AB95">
        <f t="shared" si="82"/>
        <v>76334.14</v>
      </c>
      <c r="AC95">
        <f t="shared" si="83"/>
        <v>76334.14</v>
      </c>
      <c r="AD95">
        <f t="shared" si="102"/>
        <v>0</v>
      </c>
      <c r="AE95">
        <f t="shared" si="102"/>
        <v>0</v>
      </c>
      <c r="AF95">
        <f t="shared" si="102"/>
        <v>0</v>
      </c>
      <c r="AG95">
        <f t="shared" si="84"/>
        <v>0</v>
      </c>
      <c r="AH95">
        <f t="shared" si="103"/>
        <v>0</v>
      </c>
      <c r="AI95">
        <f t="shared" si="103"/>
        <v>0</v>
      </c>
      <c r="AJ95">
        <f t="shared" si="85"/>
        <v>0</v>
      </c>
      <c r="AK95">
        <v>76334.14</v>
      </c>
      <c r="AL95" s="68">
        <f>'1.Лок.смета.и.Акт'!F276</f>
        <v>76334.14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1</v>
      </c>
      <c r="AW95">
        <v>1</v>
      </c>
      <c r="AZ95">
        <v>1</v>
      </c>
      <c r="BA95">
        <v>1</v>
      </c>
      <c r="BB95">
        <v>1</v>
      </c>
      <c r="BC95">
        <f>'1.Лок.смета.и.Акт'!J276</f>
        <v>6.13</v>
      </c>
      <c r="BD95" t="s">
        <v>6</v>
      </c>
      <c r="BE95" t="s">
        <v>6</v>
      </c>
      <c r="BF95" t="s">
        <v>6</v>
      </c>
      <c r="BG95" t="s">
        <v>6</v>
      </c>
      <c r="BH95">
        <v>3</v>
      </c>
      <c r="BI95">
        <v>3</v>
      </c>
      <c r="BJ95" t="s">
        <v>6</v>
      </c>
      <c r="BM95">
        <v>902</v>
      </c>
      <c r="BN95">
        <v>0</v>
      </c>
      <c r="BO95" t="s">
        <v>6</v>
      </c>
      <c r="BP95">
        <v>0</v>
      </c>
      <c r="BQ95">
        <v>92</v>
      </c>
      <c r="BR95">
        <v>0</v>
      </c>
      <c r="BS95">
        <v>1</v>
      </c>
      <c r="BT95">
        <v>1</v>
      </c>
      <c r="BU95">
        <v>1</v>
      </c>
      <c r="BV95">
        <v>1</v>
      </c>
      <c r="BW95">
        <v>1</v>
      </c>
      <c r="BX95">
        <v>1</v>
      </c>
      <c r="BY95" t="s">
        <v>6</v>
      </c>
      <c r="BZ95">
        <v>121</v>
      </c>
      <c r="CA95">
        <v>72</v>
      </c>
      <c r="CB95" t="s">
        <v>6</v>
      </c>
      <c r="CE95">
        <v>0</v>
      </c>
      <c r="CF95">
        <v>0</v>
      </c>
      <c r="CG95">
        <v>0</v>
      </c>
      <c r="CM95">
        <v>0</v>
      </c>
      <c r="CN95" t="s">
        <v>6</v>
      </c>
      <c r="CO95">
        <v>0</v>
      </c>
      <c r="CP95" t="e">
        <f t="shared" si="86"/>
        <v>#REF!</v>
      </c>
      <c r="CQ95">
        <f t="shared" si="104"/>
        <v>76334.14</v>
      </c>
      <c r="CR95">
        <f t="shared" si="104"/>
        <v>0</v>
      </c>
      <c r="CS95">
        <f t="shared" si="87"/>
        <v>0</v>
      </c>
      <c r="CT95">
        <f t="shared" si="88"/>
        <v>0</v>
      </c>
      <c r="CU95">
        <f t="shared" si="89"/>
        <v>0</v>
      </c>
      <c r="CV95">
        <f t="shared" si="90"/>
        <v>0</v>
      </c>
      <c r="CW95">
        <f t="shared" si="91"/>
        <v>0</v>
      </c>
      <c r="CX95">
        <f t="shared" si="92"/>
        <v>0</v>
      </c>
      <c r="CY95">
        <f>0</f>
        <v>0</v>
      </c>
      <c r="CZ95">
        <f>0</f>
        <v>0</v>
      </c>
      <c r="DC95" t="s">
        <v>6</v>
      </c>
      <c r="DD95" t="s">
        <v>6</v>
      </c>
      <c r="DE95" t="s">
        <v>6</v>
      </c>
      <c r="DF95" t="s">
        <v>6</v>
      </c>
      <c r="DG95" t="s">
        <v>6</v>
      </c>
      <c r="DH95" t="s">
        <v>6</v>
      </c>
      <c r="DI95" t="s">
        <v>6</v>
      </c>
      <c r="DJ95" t="s">
        <v>6</v>
      </c>
      <c r="DK95" t="s">
        <v>6</v>
      </c>
      <c r="DL95" t="s">
        <v>6</v>
      </c>
      <c r="DM95" t="s">
        <v>6</v>
      </c>
      <c r="DN95">
        <v>0</v>
      </c>
      <c r="DO95">
        <v>0</v>
      </c>
      <c r="DP95">
        <v>1</v>
      </c>
      <c r="DQ95">
        <v>1</v>
      </c>
      <c r="DU95">
        <v>1013</v>
      </c>
      <c r="DV95" t="s">
        <v>23</v>
      </c>
      <c r="DW95" t="str">
        <f>'1.Лок.смета.и.Акт'!D276</f>
        <v>ШТ</v>
      </c>
      <c r="DX95">
        <v>1</v>
      </c>
      <c r="DZ95" t="s">
        <v>6</v>
      </c>
      <c r="EA95" t="s">
        <v>6</v>
      </c>
      <c r="EB95" t="s">
        <v>6</v>
      </c>
      <c r="EC95" t="s">
        <v>6</v>
      </c>
      <c r="EE95">
        <v>59207033</v>
      </c>
      <c r="EF95">
        <v>92</v>
      </c>
      <c r="EG95" t="s">
        <v>37</v>
      </c>
      <c r="EH95">
        <v>0</v>
      </c>
      <c r="EI95" t="s">
        <v>6</v>
      </c>
      <c r="EJ95">
        <v>3</v>
      </c>
      <c r="EK95">
        <v>902</v>
      </c>
      <c r="EL95" t="s">
        <v>37</v>
      </c>
      <c r="EM95" t="s">
        <v>38</v>
      </c>
      <c r="EO95" t="s">
        <v>6</v>
      </c>
      <c r="EQ95">
        <v>0</v>
      </c>
      <c r="ER95">
        <v>76334.14</v>
      </c>
      <c r="ES95" s="68">
        <f>'1.Лок.смета.и.Акт'!F276</f>
        <v>76334.14</v>
      </c>
      <c r="ET95">
        <v>0</v>
      </c>
      <c r="EU95">
        <v>0</v>
      </c>
      <c r="EV95">
        <v>0</v>
      </c>
      <c r="EW95">
        <v>0</v>
      </c>
      <c r="EX95">
        <v>0</v>
      </c>
      <c r="EZ95">
        <v>5</v>
      </c>
      <c r="FC95">
        <v>0</v>
      </c>
      <c r="FD95">
        <v>18</v>
      </c>
      <c r="FF95">
        <v>73161</v>
      </c>
      <c r="FQ95">
        <v>0</v>
      </c>
      <c r="FR95" t="e">
        <f t="shared" si="93"/>
        <v>#REF!</v>
      </c>
      <c r="FS95">
        <v>0</v>
      </c>
      <c r="FX95">
        <v>121</v>
      </c>
      <c r="FY95">
        <v>72</v>
      </c>
      <c r="GA95" t="s">
        <v>212</v>
      </c>
      <c r="GD95">
        <v>1</v>
      </c>
      <c r="GF95">
        <v>-1044576428</v>
      </c>
      <c r="GG95">
        <v>2</v>
      </c>
      <c r="GH95">
        <v>3</v>
      </c>
      <c r="GI95">
        <v>4</v>
      </c>
      <c r="GJ95">
        <v>0</v>
      </c>
      <c r="GK95">
        <v>0</v>
      </c>
      <c r="GL95">
        <f t="shared" si="94"/>
        <v>0</v>
      </c>
      <c r="GM95" t="e">
        <f t="shared" si="95"/>
        <v>#REF!</v>
      </c>
      <c r="GN95">
        <f t="shared" si="96"/>
        <v>0</v>
      </c>
      <c r="GO95">
        <f t="shared" si="97"/>
        <v>0</v>
      </c>
      <c r="GP95">
        <f t="shared" si="98"/>
        <v>0</v>
      </c>
      <c r="GR95">
        <v>1</v>
      </c>
      <c r="GS95">
        <v>1</v>
      </c>
      <c r="GT95">
        <v>0</v>
      </c>
      <c r="GU95" t="s">
        <v>6</v>
      </c>
      <c r="GV95">
        <f t="shared" si="99"/>
        <v>0</v>
      </c>
      <c r="GW95">
        <v>1</v>
      </c>
      <c r="GX95" t="e">
        <f t="shared" si="100"/>
        <v>#REF!</v>
      </c>
      <c r="HA95">
        <v>0</v>
      </c>
      <c r="HB95">
        <v>0</v>
      </c>
      <c r="HC95">
        <f t="shared" si="101"/>
        <v>0</v>
      </c>
      <c r="HE95" t="s">
        <v>40</v>
      </c>
      <c r="HF95" t="s">
        <v>41</v>
      </c>
      <c r="HH95" t="e">
        <f>ROUND(AC95*I95,0)</f>
        <v>#REF!</v>
      </c>
      <c r="HM95" t="s">
        <v>6</v>
      </c>
      <c r="HN95" t="s">
        <v>6</v>
      </c>
      <c r="HO95" t="s">
        <v>6</v>
      </c>
      <c r="HP95" t="s">
        <v>6</v>
      </c>
      <c r="HQ95" t="s">
        <v>6</v>
      </c>
      <c r="IF95">
        <v>-1</v>
      </c>
      <c r="IK95">
        <v>0</v>
      </c>
    </row>
    <row r="96" spans="1:245" x14ac:dyDescent="0.2">
      <c r="A96">
        <v>18</v>
      </c>
      <c r="B96">
        <v>1</v>
      </c>
      <c r="C96">
        <v>107</v>
      </c>
      <c r="E96" t="s">
        <v>213</v>
      </c>
      <c r="F96" t="str">
        <f>'1.Лок.смета.и.Акт'!B278</f>
        <v>Прайс</v>
      </c>
      <c r="G96" t="s">
        <v>214</v>
      </c>
      <c r="H96" t="s">
        <v>23</v>
      </c>
      <c r="I96" t="e">
        <f>I93*J96</f>
        <v>#REF!</v>
      </c>
      <c r="J96" s="181" t="e">
        <f>#REF!</f>
        <v>#REF!</v>
      </c>
      <c r="K96">
        <v>0.66666667000000002</v>
      </c>
      <c r="O96" t="e">
        <f t="shared" si="71"/>
        <v>#REF!</v>
      </c>
      <c r="P96" t="e">
        <f t="shared" si="72"/>
        <v>#REF!</v>
      </c>
      <c r="Q96" t="e">
        <f t="shared" si="73"/>
        <v>#REF!</v>
      </c>
      <c r="R96" t="e">
        <f t="shared" si="74"/>
        <v>#REF!</v>
      </c>
      <c r="S96" t="e">
        <f t="shared" si="75"/>
        <v>#REF!</v>
      </c>
      <c r="T96" t="e">
        <f t="shared" si="76"/>
        <v>#REF!</v>
      </c>
      <c r="U96" t="e">
        <f t="shared" si="77"/>
        <v>#REF!</v>
      </c>
      <c r="V96" t="e">
        <f t="shared" si="78"/>
        <v>#REF!</v>
      </c>
      <c r="W96" t="e">
        <f t="shared" si="79"/>
        <v>#REF!</v>
      </c>
      <c r="X96">
        <f t="shared" si="80"/>
        <v>0</v>
      </c>
      <c r="Y96">
        <f t="shared" si="81"/>
        <v>0</v>
      </c>
      <c r="AA96">
        <v>74764386</v>
      </c>
      <c r="AB96">
        <f t="shared" si="82"/>
        <v>3097.92</v>
      </c>
      <c r="AC96">
        <f t="shared" si="83"/>
        <v>3097.92</v>
      </c>
      <c r="AD96">
        <f t="shared" si="102"/>
        <v>0</v>
      </c>
      <c r="AE96">
        <f t="shared" si="102"/>
        <v>0</v>
      </c>
      <c r="AF96">
        <f t="shared" si="102"/>
        <v>0</v>
      </c>
      <c r="AG96">
        <f t="shared" si="84"/>
        <v>0</v>
      </c>
      <c r="AH96">
        <f t="shared" si="103"/>
        <v>0</v>
      </c>
      <c r="AI96">
        <f t="shared" si="103"/>
        <v>0</v>
      </c>
      <c r="AJ96">
        <f t="shared" si="85"/>
        <v>0</v>
      </c>
      <c r="AK96">
        <v>3097.92</v>
      </c>
      <c r="AL96" s="68">
        <f>'1.Лок.смета.и.Акт'!F278</f>
        <v>3097.92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1</v>
      </c>
      <c r="AW96">
        <v>1</v>
      </c>
      <c r="AZ96">
        <v>1</v>
      </c>
      <c r="BA96">
        <v>1</v>
      </c>
      <c r="BB96">
        <v>1</v>
      </c>
      <c r="BC96">
        <f>'1.Лок.смета.и.Акт'!J278</f>
        <v>6.13</v>
      </c>
      <c r="BD96" t="s">
        <v>6</v>
      </c>
      <c r="BE96" t="s">
        <v>6</v>
      </c>
      <c r="BF96" t="s">
        <v>6</v>
      </c>
      <c r="BG96" t="s">
        <v>6</v>
      </c>
      <c r="BH96">
        <v>3</v>
      </c>
      <c r="BI96">
        <v>3</v>
      </c>
      <c r="BJ96" t="s">
        <v>6</v>
      </c>
      <c r="BM96">
        <v>902</v>
      </c>
      <c r="BN96">
        <v>0</v>
      </c>
      <c r="BO96" t="s">
        <v>6</v>
      </c>
      <c r="BP96">
        <v>0</v>
      </c>
      <c r="BQ96">
        <v>92</v>
      </c>
      <c r="BR96">
        <v>0</v>
      </c>
      <c r="BS96">
        <v>1</v>
      </c>
      <c r="BT96">
        <v>1</v>
      </c>
      <c r="BU96">
        <v>1</v>
      </c>
      <c r="BV96">
        <v>1</v>
      </c>
      <c r="BW96">
        <v>1</v>
      </c>
      <c r="BX96">
        <v>1</v>
      </c>
      <c r="BY96" t="s">
        <v>6</v>
      </c>
      <c r="BZ96">
        <v>121</v>
      </c>
      <c r="CA96">
        <v>72</v>
      </c>
      <c r="CB96" t="s">
        <v>6</v>
      </c>
      <c r="CE96">
        <v>0</v>
      </c>
      <c r="CF96">
        <v>0</v>
      </c>
      <c r="CG96">
        <v>0</v>
      </c>
      <c r="CM96">
        <v>0</v>
      </c>
      <c r="CN96" t="s">
        <v>6</v>
      </c>
      <c r="CO96">
        <v>0</v>
      </c>
      <c r="CP96" t="e">
        <f t="shared" si="86"/>
        <v>#REF!</v>
      </c>
      <c r="CQ96">
        <f t="shared" si="104"/>
        <v>3097.92</v>
      </c>
      <c r="CR96">
        <f t="shared" si="104"/>
        <v>0</v>
      </c>
      <c r="CS96">
        <f t="shared" si="87"/>
        <v>0</v>
      </c>
      <c r="CT96">
        <f t="shared" si="88"/>
        <v>0</v>
      </c>
      <c r="CU96">
        <f t="shared" si="89"/>
        <v>0</v>
      </c>
      <c r="CV96">
        <f t="shared" si="90"/>
        <v>0</v>
      </c>
      <c r="CW96">
        <f t="shared" si="91"/>
        <v>0</v>
      </c>
      <c r="CX96">
        <f t="shared" si="92"/>
        <v>0</v>
      </c>
      <c r="CY96">
        <f>0</f>
        <v>0</v>
      </c>
      <c r="CZ96">
        <f>0</f>
        <v>0</v>
      </c>
      <c r="DC96" t="s">
        <v>6</v>
      </c>
      <c r="DD96" t="s">
        <v>6</v>
      </c>
      <c r="DE96" t="s">
        <v>6</v>
      </c>
      <c r="DF96" t="s">
        <v>6</v>
      </c>
      <c r="DG96" t="s">
        <v>6</v>
      </c>
      <c r="DH96" t="s">
        <v>6</v>
      </c>
      <c r="DI96" t="s">
        <v>6</v>
      </c>
      <c r="DJ96" t="s">
        <v>6</v>
      </c>
      <c r="DK96" t="s">
        <v>6</v>
      </c>
      <c r="DL96" t="s">
        <v>6</v>
      </c>
      <c r="DM96" t="s">
        <v>6</v>
      </c>
      <c r="DN96">
        <v>0</v>
      </c>
      <c r="DO96">
        <v>0</v>
      </c>
      <c r="DP96">
        <v>1</v>
      </c>
      <c r="DQ96">
        <v>1</v>
      </c>
      <c r="DU96">
        <v>1013</v>
      </c>
      <c r="DV96" t="s">
        <v>23</v>
      </c>
      <c r="DW96" t="str">
        <f>'1.Лок.смета.и.Акт'!D278</f>
        <v>ШТ</v>
      </c>
      <c r="DX96">
        <v>1</v>
      </c>
      <c r="DZ96" t="s">
        <v>6</v>
      </c>
      <c r="EA96" t="s">
        <v>6</v>
      </c>
      <c r="EB96" t="s">
        <v>6</v>
      </c>
      <c r="EC96" t="s">
        <v>6</v>
      </c>
      <c r="EE96">
        <v>59207033</v>
      </c>
      <c r="EF96">
        <v>92</v>
      </c>
      <c r="EG96" t="s">
        <v>37</v>
      </c>
      <c r="EH96">
        <v>0</v>
      </c>
      <c r="EI96" t="s">
        <v>6</v>
      </c>
      <c r="EJ96">
        <v>3</v>
      </c>
      <c r="EK96">
        <v>902</v>
      </c>
      <c r="EL96" t="s">
        <v>37</v>
      </c>
      <c r="EM96" t="s">
        <v>38</v>
      </c>
      <c r="EO96" t="s">
        <v>6</v>
      </c>
      <c r="EQ96">
        <v>0</v>
      </c>
      <c r="ER96">
        <v>3097.92</v>
      </c>
      <c r="ES96" s="68">
        <f>'1.Лок.смета.и.Акт'!F278</f>
        <v>3097.92</v>
      </c>
      <c r="ET96">
        <v>0</v>
      </c>
      <c r="EU96">
        <v>0</v>
      </c>
      <c r="EV96">
        <v>0</v>
      </c>
      <c r="EW96">
        <v>0</v>
      </c>
      <c r="EX96">
        <v>0</v>
      </c>
      <c r="EZ96">
        <v>5</v>
      </c>
      <c r="FC96">
        <v>0</v>
      </c>
      <c r="FD96">
        <v>18</v>
      </c>
      <c r="FF96">
        <v>2969.15</v>
      </c>
      <c r="FQ96">
        <v>0</v>
      </c>
      <c r="FR96" t="e">
        <f t="shared" si="93"/>
        <v>#REF!</v>
      </c>
      <c r="FS96">
        <v>0</v>
      </c>
      <c r="FX96">
        <v>121</v>
      </c>
      <c r="FY96">
        <v>72</v>
      </c>
      <c r="GA96" t="s">
        <v>215</v>
      </c>
      <c r="GD96">
        <v>1</v>
      </c>
      <c r="GF96">
        <v>-1914097609</v>
      </c>
      <c r="GG96">
        <v>2</v>
      </c>
      <c r="GH96">
        <v>3</v>
      </c>
      <c r="GI96">
        <v>4</v>
      </c>
      <c r="GJ96">
        <v>0</v>
      </c>
      <c r="GK96">
        <v>0</v>
      </c>
      <c r="GL96">
        <f t="shared" si="94"/>
        <v>0</v>
      </c>
      <c r="GM96" t="e">
        <f t="shared" si="95"/>
        <v>#REF!</v>
      </c>
      <c r="GN96">
        <f t="shared" si="96"/>
        <v>0</v>
      </c>
      <c r="GO96">
        <f t="shared" si="97"/>
        <v>0</v>
      </c>
      <c r="GP96">
        <f t="shared" si="98"/>
        <v>0</v>
      </c>
      <c r="GR96">
        <v>1</v>
      </c>
      <c r="GS96">
        <v>1</v>
      </c>
      <c r="GT96">
        <v>0</v>
      </c>
      <c r="GU96" t="s">
        <v>6</v>
      </c>
      <c r="GV96">
        <f t="shared" si="99"/>
        <v>0</v>
      </c>
      <c r="GW96">
        <v>1</v>
      </c>
      <c r="GX96" t="e">
        <f t="shared" si="100"/>
        <v>#REF!</v>
      </c>
      <c r="HA96">
        <v>0</v>
      </c>
      <c r="HB96">
        <v>0</v>
      </c>
      <c r="HC96">
        <f t="shared" si="101"/>
        <v>0</v>
      </c>
      <c r="HE96" t="s">
        <v>40</v>
      </c>
      <c r="HF96" t="s">
        <v>41</v>
      </c>
      <c r="HH96" t="e">
        <f>ROUND(AC96*I96,0)</f>
        <v>#REF!</v>
      </c>
      <c r="HM96" t="s">
        <v>6</v>
      </c>
      <c r="HN96" t="s">
        <v>6</v>
      </c>
      <c r="HO96" t="s">
        <v>6</v>
      </c>
      <c r="HP96" t="s">
        <v>6</v>
      </c>
      <c r="HQ96" t="s">
        <v>6</v>
      </c>
      <c r="IF96">
        <v>-1</v>
      </c>
      <c r="IK96">
        <v>0</v>
      </c>
    </row>
    <row r="97" spans="1:245" x14ac:dyDescent="0.2">
      <c r="A97">
        <v>18</v>
      </c>
      <c r="B97">
        <v>1</v>
      </c>
      <c r="C97">
        <v>108</v>
      </c>
      <c r="E97" t="s">
        <v>216</v>
      </c>
      <c r="F97" t="str">
        <f>'1.Лок.смета.и.Акт'!B280</f>
        <v>Прайс</v>
      </c>
      <c r="G97" t="s">
        <v>217</v>
      </c>
      <c r="H97" t="s">
        <v>23</v>
      </c>
      <c r="I97" t="e">
        <f>I93*J97</f>
        <v>#REF!</v>
      </c>
      <c r="J97" s="181" t="e">
        <f>#REF!</f>
        <v>#REF!</v>
      </c>
      <c r="K97">
        <v>1.3333333300000001</v>
      </c>
      <c r="O97" t="e">
        <f t="shared" si="71"/>
        <v>#REF!</v>
      </c>
      <c r="P97" t="e">
        <f t="shared" si="72"/>
        <v>#REF!</v>
      </c>
      <c r="Q97" t="e">
        <f t="shared" si="73"/>
        <v>#REF!</v>
      </c>
      <c r="R97" t="e">
        <f t="shared" si="74"/>
        <v>#REF!</v>
      </c>
      <c r="S97" t="e">
        <f t="shared" si="75"/>
        <v>#REF!</v>
      </c>
      <c r="T97" t="e">
        <f t="shared" si="76"/>
        <v>#REF!</v>
      </c>
      <c r="U97" t="e">
        <f t="shared" si="77"/>
        <v>#REF!</v>
      </c>
      <c r="V97" t="e">
        <f t="shared" si="78"/>
        <v>#REF!</v>
      </c>
      <c r="W97" t="e">
        <f t="shared" si="79"/>
        <v>#REF!</v>
      </c>
      <c r="X97">
        <f t="shared" si="80"/>
        <v>0</v>
      </c>
      <c r="Y97">
        <f t="shared" si="81"/>
        <v>0</v>
      </c>
      <c r="AA97">
        <v>74764386</v>
      </c>
      <c r="AB97">
        <f t="shared" si="82"/>
        <v>4211.21</v>
      </c>
      <c r="AC97">
        <f t="shared" si="83"/>
        <v>4211.21</v>
      </c>
      <c r="AD97">
        <f t="shared" si="102"/>
        <v>0</v>
      </c>
      <c r="AE97">
        <f t="shared" si="102"/>
        <v>0</v>
      </c>
      <c r="AF97">
        <f t="shared" si="102"/>
        <v>0</v>
      </c>
      <c r="AG97">
        <f t="shared" si="84"/>
        <v>0</v>
      </c>
      <c r="AH97">
        <f t="shared" si="103"/>
        <v>0</v>
      </c>
      <c r="AI97">
        <f t="shared" si="103"/>
        <v>0</v>
      </c>
      <c r="AJ97">
        <f t="shared" si="85"/>
        <v>0</v>
      </c>
      <c r="AK97">
        <v>4211.21</v>
      </c>
      <c r="AL97" s="68">
        <f>'1.Лок.смета.и.Акт'!F280</f>
        <v>4211.21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1</v>
      </c>
      <c r="AW97">
        <v>1</v>
      </c>
      <c r="AZ97">
        <v>1</v>
      </c>
      <c r="BA97">
        <v>1</v>
      </c>
      <c r="BB97">
        <v>1</v>
      </c>
      <c r="BC97">
        <f>'1.Лок.смета.и.Акт'!J280</f>
        <v>6.13</v>
      </c>
      <c r="BD97" t="s">
        <v>6</v>
      </c>
      <c r="BE97" t="s">
        <v>6</v>
      </c>
      <c r="BF97" t="s">
        <v>6</v>
      </c>
      <c r="BG97" t="s">
        <v>6</v>
      </c>
      <c r="BH97">
        <v>3</v>
      </c>
      <c r="BI97">
        <v>3</v>
      </c>
      <c r="BJ97" t="s">
        <v>6</v>
      </c>
      <c r="BM97">
        <v>902</v>
      </c>
      <c r="BN97">
        <v>0</v>
      </c>
      <c r="BO97" t="s">
        <v>6</v>
      </c>
      <c r="BP97">
        <v>0</v>
      </c>
      <c r="BQ97">
        <v>92</v>
      </c>
      <c r="BR97">
        <v>0</v>
      </c>
      <c r="BS97">
        <v>1</v>
      </c>
      <c r="BT97">
        <v>1</v>
      </c>
      <c r="BU97">
        <v>1</v>
      </c>
      <c r="BV97">
        <v>1</v>
      </c>
      <c r="BW97">
        <v>1</v>
      </c>
      <c r="BX97">
        <v>1</v>
      </c>
      <c r="BY97" t="s">
        <v>6</v>
      </c>
      <c r="BZ97">
        <v>121</v>
      </c>
      <c r="CA97">
        <v>72</v>
      </c>
      <c r="CB97" t="s">
        <v>6</v>
      </c>
      <c r="CE97">
        <v>0</v>
      </c>
      <c r="CF97">
        <v>0</v>
      </c>
      <c r="CG97">
        <v>0</v>
      </c>
      <c r="CM97">
        <v>0</v>
      </c>
      <c r="CN97" t="s">
        <v>6</v>
      </c>
      <c r="CO97">
        <v>0</v>
      </c>
      <c r="CP97" t="e">
        <f t="shared" si="86"/>
        <v>#REF!</v>
      </c>
      <c r="CQ97">
        <f t="shared" si="104"/>
        <v>4211.21</v>
      </c>
      <c r="CR97">
        <f t="shared" si="104"/>
        <v>0</v>
      </c>
      <c r="CS97">
        <f t="shared" si="87"/>
        <v>0</v>
      </c>
      <c r="CT97">
        <f t="shared" si="88"/>
        <v>0</v>
      </c>
      <c r="CU97">
        <f t="shared" si="89"/>
        <v>0</v>
      </c>
      <c r="CV97">
        <f t="shared" si="90"/>
        <v>0</v>
      </c>
      <c r="CW97">
        <f t="shared" si="91"/>
        <v>0</v>
      </c>
      <c r="CX97">
        <f t="shared" si="92"/>
        <v>0</v>
      </c>
      <c r="CY97">
        <f>0</f>
        <v>0</v>
      </c>
      <c r="CZ97">
        <f>0</f>
        <v>0</v>
      </c>
      <c r="DC97" t="s">
        <v>6</v>
      </c>
      <c r="DD97" t="s">
        <v>6</v>
      </c>
      <c r="DE97" t="s">
        <v>6</v>
      </c>
      <c r="DF97" t="s">
        <v>6</v>
      </c>
      <c r="DG97" t="s">
        <v>6</v>
      </c>
      <c r="DH97" t="s">
        <v>6</v>
      </c>
      <c r="DI97" t="s">
        <v>6</v>
      </c>
      <c r="DJ97" t="s">
        <v>6</v>
      </c>
      <c r="DK97" t="s">
        <v>6</v>
      </c>
      <c r="DL97" t="s">
        <v>6</v>
      </c>
      <c r="DM97" t="s">
        <v>6</v>
      </c>
      <c r="DN97">
        <v>0</v>
      </c>
      <c r="DO97">
        <v>0</v>
      </c>
      <c r="DP97">
        <v>1</v>
      </c>
      <c r="DQ97">
        <v>1</v>
      </c>
      <c r="DU97">
        <v>1013</v>
      </c>
      <c r="DV97" t="s">
        <v>23</v>
      </c>
      <c r="DW97" t="str">
        <f>'1.Лок.смета.и.Акт'!D280</f>
        <v>ШТ</v>
      </c>
      <c r="DX97">
        <v>1</v>
      </c>
      <c r="DZ97" t="s">
        <v>6</v>
      </c>
      <c r="EA97" t="s">
        <v>6</v>
      </c>
      <c r="EB97" t="s">
        <v>6</v>
      </c>
      <c r="EC97" t="s">
        <v>6</v>
      </c>
      <c r="EE97">
        <v>59207033</v>
      </c>
      <c r="EF97">
        <v>92</v>
      </c>
      <c r="EG97" t="s">
        <v>37</v>
      </c>
      <c r="EH97">
        <v>0</v>
      </c>
      <c r="EI97" t="s">
        <v>6</v>
      </c>
      <c r="EJ97">
        <v>3</v>
      </c>
      <c r="EK97">
        <v>902</v>
      </c>
      <c r="EL97" t="s">
        <v>37</v>
      </c>
      <c r="EM97" t="s">
        <v>38</v>
      </c>
      <c r="EO97" t="s">
        <v>6</v>
      </c>
      <c r="EQ97">
        <v>0</v>
      </c>
      <c r="ER97">
        <v>4211.21</v>
      </c>
      <c r="ES97" s="68">
        <f>'1.Лок.смета.и.Акт'!F280</f>
        <v>4211.21</v>
      </c>
      <c r="ET97">
        <v>0</v>
      </c>
      <c r="EU97">
        <v>0</v>
      </c>
      <c r="EV97">
        <v>0</v>
      </c>
      <c r="EW97">
        <v>0</v>
      </c>
      <c r="EX97">
        <v>0</v>
      </c>
      <c r="EZ97">
        <v>5</v>
      </c>
      <c r="FC97">
        <v>0</v>
      </c>
      <c r="FD97">
        <v>18</v>
      </c>
      <c r="FF97">
        <v>4036.15</v>
      </c>
      <c r="FQ97">
        <v>0</v>
      </c>
      <c r="FR97" t="e">
        <f t="shared" si="93"/>
        <v>#REF!</v>
      </c>
      <c r="FS97">
        <v>0</v>
      </c>
      <c r="FX97">
        <v>121</v>
      </c>
      <c r="FY97">
        <v>72</v>
      </c>
      <c r="GA97" t="s">
        <v>218</v>
      </c>
      <c r="GD97">
        <v>1</v>
      </c>
      <c r="GF97">
        <v>-763632993</v>
      </c>
      <c r="GG97">
        <v>2</v>
      </c>
      <c r="GH97">
        <v>3</v>
      </c>
      <c r="GI97">
        <v>4</v>
      </c>
      <c r="GJ97">
        <v>0</v>
      </c>
      <c r="GK97">
        <v>0</v>
      </c>
      <c r="GL97">
        <f t="shared" si="94"/>
        <v>0</v>
      </c>
      <c r="GM97" t="e">
        <f t="shared" si="95"/>
        <v>#REF!</v>
      </c>
      <c r="GN97">
        <f t="shared" si="96"/>
        <v>0</v>
      </c>
      <c r="GO97">
        <f t="shared" si="97"/>
        <v>0</v>
      </c>
      <c r="GP97">
        <f t="shared" si="98"/>
        <v>0</v>
      </c>
      <c r="GR97">
        <v>1</v>
      </c>
      <c r="GS97">
        <v>1</v>
      </c>
      <c r="GT97">
        <v>0</v>
      </c>
      <c r="GU97" t="s">
        <v>6</v>
      </c>
      <c r="GV97">
        <f t="shared" si="99"/>
        <v>0</v>
      </c>
      <c r="GW97">
        <v>1</v>
      </c>
      <c r="GX97" t="e">
        <f t="shared" si="100"/>
        <v>#REF!</v>
      </c>
      <c r="HA97">
        <v>0</v>
      </c>
      <c r="HB97">
        <v>0</v>
      </c>
      <c r="HC97">
        <f t="shared" si="101"/>
        <v>0</v>
      </c>
      <c r="HE97" t="s">
        <v>40</v>
      </c>
      <c r="HF97" t="s">
        <v>41</v>
      </c>
      <c r="HH97" t="e">
        <f>ROUND(AC97*I97,0)</f>
        <v>#REF!</v>
      </c>
      <c r="HM97" t="s">
        <v>6</v>
      </c>
      <c r="HN97" t="s">
        <v>6</v>
      </c>
      <c r="HO97" t="s">
        <v>6</v>
      </c>
      <c r="HP97" t="s">
        <v>6</v>
      </c>
      <c r="HQ97" t="s">
        <v>6</v>
      </c>
      <c r="IF97">
        <v>-1</v>
      </c>
      <c r="IK97">
        <v>0</v>
      </c>
    </row>
    <row r="98" spans="1:245" x14ac:dyDescent="0.2">
      <c r="A98">
        <v>17</v>
      </c>
      <c r="B98">
        <v>1</v>
      </c>
      <c r="C98">
        <f>ROW(SmtRes!A115)</f>
        <v>115</v>
      </c>
      <c r="D98">
        <f>ROW(EtalonRes!A109)</f>
        <v>109</v>
      </c>
      <c r="E98" t="s">
        <v>219</v>
      </c>
      <c r="F98" t="s">
        <v>50</v>
      </c>
      <c r="G98" t="s">
        <v>51</v>
      </c>
      <c r="H98" t="s">
        <v>52</v>
      </c>
      <c r="I98">
        <f>'1.Лок.смета.и.Акт'!E285</f>
        <v>2.84</v>
      </c>
      <c r="J98">
        <v>0</v>
      </c>
      <c r="K98">
        <v>2.84</v>
      </c>
      <c r="O98">
        <f t="shared" si="71"/>
        <v>5092</v>
      </c>
      <c r="P98">
        <f t="shared" si="72"/>
        <v>62</v>
      </c>
      <c r="Q98">
        <f t="shared" si="73"/>
        <v>26</v>
      </c>
      <c r="R98">
        <f t="shared" si="74"/>
        <v>12</v>
      </c>
      <c r="S98">
        <f t="shared" si="75"/>
        <v>5004</v>
      </c>
      <c r="T98">
        <f t="shared" si="76"/>
        <v>0</v>
      </c>
      <c r="U98">
        <f t="shared" si="77"/>
        <v>17.1465</v>
      </c>
      <c r="V98">
        <f t="shared" si="78"/>
        <v>2.9819999999999999E-2</v>
      </c>
      <c r="W98">
        <f t="shared" si="79"/>
        <v>0</v>
      </c>
      <c r="X98">
        <f t="shared" si="80"/>
        <v>6069</v>
      </c>
      <c r="Y98">
        <f t="shared" si="81"/>
        <v>3612</v>
      </c>
      <c r="AA98">
        <v>74764386</v>
      </c>
      <c r="AB98">
        <f t="shared" si="82"/>
        <v>55.86</v>
      </c>
      <c r="AC98">
        <f t="shared" si="83"/>
        <v>2.39</v>
      </c>
      <c r="AD98">
        <f>ROUND(((((ET98*ROUND(1.05,7)))-((EU98*ROUND(1.05,7))))+AE98),2)</f>
        <v>0.7</v>
      </c>
      <c r="AE98">
        <f>ROUND(((EU98*ROUND(1.05,7))),2)</f>
        <v>0.13</v>
      </c>
      <c r="AF98">
        <f>ROUND(((EV98*ROUND(1.05,7))),2)</f>
        <v>52.77</v>
      </c>
      <c r="AG98">
        <f t="shared" si="84"/>
        <v>0</v>
      </c>
      <c r="AH98">
        <f>((EW98*ROUND(1.05,7)))</f>
        <v>6.0375000000000005</v>
      </c>
      <c r="AI98">
        <f>((EX98*ROUND(1.05,7)))</f>
        <v>1.0500000000000001E-2</v>
      </c>
      <c r="AJ98">
        <f t="shared" si="85"/>
        <v>0</v>
      </c>
      <c r="AK98">
        <f>AL98+AM98+AO98</f>
        <v>53.309999999999995</v>
      </c>
      <c r="AL98" s="68">
        <f>'1.Лок.смета.и.Акт'!F289</f>
        <v>2.39</v>
      </c>
      <c r="AM98" s="68">
        <f>'1.Лок.смета.и.Акт'!F287</f>
        <v>0.66</v>
      </c>
      <c r="AN98" s="68">
        <f>'1.Лок.смета.и.Акт'!F288</f>
        <v>0.12</v>
      </c>
      <c r="AO98" s="68">
        <f>'1.Лок.смета.и.Акт'!F286</f>
        <v>50.26</v>
      </c>
      <c r="AP98">
        <v>0</v>
      </c>
      <c r="AQ98">
        <f>'1.Лок.смета.и.Акт'!E292</f>
        <v>5.75</v>
      </c>
      <c r="AR98">
        <v>0.01</v>
      </c>
      <c r="AS98">
        <v>0</v>
      </c>
      <c r="AT98">
        <v>121</v>
      </c>
      <c r="AU98">
        <v>72</v>
      </c>
      <c r="AV98">
        <v>1</v>
      </c>
      <c r="AW98">
        <v>1</v>
      </c>
      <c r="AZ98">
        <v>1</v>
      </c>
      <c r="BA98">
        <f>'1.Лок.смета.и.Акт'!J286</f>
        <v>33.39</v>
      </c>
      <c r="BB98">
        <f>'1.Лок.смета.и.Акт'!J287</f>
        <v>13.26</v>
      </c>
      <c r="BC98">
        <f>'1.Лок.смета.и.Акт'!J289</f>
        <v>9.11</v>
      </c>
      <c r="BD98" t="s">
        <v>6</v>
      </c>
      <c r="BE98" t="s">
        <v>6</v>
      </c>
      <c r="BF98" t="s">
        <v>6</v>
      </c>
      <c r="BG98" t="s">
        <v>6</v>
      </c>
      <c r="BH98">
        <v>0</v>
      </c>
      <c r="BI98">
        <v>1</v>
      </c>
      <c r="BJ98" t="s">
        <v>53</v>
      </c>
      <c r="BM98">
        <v>20001</v>
      </c>
      <c r="BN98">
        <v>0</v>
      </c>
      <c r="BO98" t="s">
        <v>6</v>
      </c>
      <c r="BP98">
        <v>0</v>
      </c>
      <c r="BQ98">
        <v>22</v>
      </c>
      <c r="BR98">
        <v>0</v>
      </c>
      <c r="BS98">
        <f>'1.Лок.смета.и.Акт'!J288</f>
        <v>33.39</v>
      </c>
      <c r="BT98">
        <v>1</v>
      </c>
      <c r="BU98">
        <v>1</v>
      </c>
      <c r="BV98">
        <v>1</v>
      </c>
      <c r="BW98">
        <v>1</v>
      </c>
      <c r="BX98">
        <v>1</v>
      </c>
      <c r="BY98" t="s">
        <v>6</v>
      </c>
      <c r="BZ98">
        <v>121</v>
      </c>
      <c r="CA98">
        <v>72</v>
      </c>
      <c r="CB98" t="s">
        <v>6</v>
      </c>
      <c r="CE98">
        <v>0</v>
      </c>
      <c r="CF98">
        <v>0</v>
      </c>
      <c r="CG98">
        <v>0</v>
      </c>
      <c r="CM98">
        <v>0</v>
      </c>
      <c r="CN98" t="s">
        <v>25</v>
      </c>
      <c r="CO98">
        <v>0</v>
      </c>
      <c r="CP98">
        <f t="shared" si="86"/>
        <v>5092</v>
      </c>
      <c r="CQ98">
        <f>AC98*BC98</f>
        <v>21.7729</v>
      </c>
      <c r="CR98">
        <f>AD98*BB98</f>
        <v>9.282</v>
      </c>
      <c r="CS98">
        <f t="shared" si="87"/>
        <v>4.3407</v>
      </c>
      <c r="CT98">
        <f t="shared" si="88"/>
        <v>1761.9903000000002</v>
      </c>
      <c r="CU98">
        <f t="shared" si="89"/>
        <v>0</v>
      </c>
      <c r="CV98">
        <f t="shared" si="90"/>
        <v>6.0375000000000005</v>
      </c>
      <c r="CW98">
        <f t="shared" si="91"/>
        <v>1.0500000000000001E-2</v>
      </c>
      <c r="CX98">
        <f t="shared" si="92"/>
        <v>0</v>
      </c>
      <c r="CY98">
        <f>(((S98+R98)*AT98)/100)</f>
        <v>6069.36</v>
      </c>
      <c r="CZ98">
        <f>(((S98+R98)*AU98)/100)</f>
        <v>3611.52</v>
      </c>
      <c r="DC98" t="s">
        <v>6</v>
      </c>
      <c r="DD98" t="s">
        <v>6</v>
      </c>
      <c r="DE98" t="s">
        <v>26</v>
      </c>
      <c r="DF98" t="s">
        <v>26</v>
      </c>
      <c r="DG98" t="s">
        <v>26</v>
      </c>
      <c r="DH98" t="s">
        <v>6</v>
      </c>
      <c r="DI98" t="s">
        <v>26</v>
      </c>
      <c r="DJ98" t="s">
        <v>26</v>
      </c>
      <c r="DK98" t="s">
        <v>6</v>
      </c>
      <c r="DL98" t="s">
        <v>6</v>
      </c>
      <c r="DM98" t="s">
        <v>6</v>
      </c>
      <c r="DN98">
        <v>0</v>
      </c>
      <c r="DO98">
        <v>0</v>
      </c>
      <c r="DP98">
        <v>1</v>
      </c>
      <c r="DQ98">
        <v>1</v>
      </c>
      <c r="DU98">
        <v>1005</v>
      </c>
      <c r="DV98" t="s">
        <v>52</v>
      </c>
      <c r="DW98" t="str">
        <f>'1.Лок.смета.и.Акт'!D285</f>
        <v>м2</v>
      </c>
      <c r="DX98">
        <v>1</v>
      </c>
      <c r="DZ98" t="s">
        <v>6</v>
      </c>
      <c r="EA98" t="s">
        <v>6</v>
      </c>
      <c r="EB98" t="s">
        <v>6</v>
      </c>
      <c r="EC98" t="s">
        <v>6</v>
      </c>
      <c r="EE98">
        <v>59207217</v>
      </c>
      <c r="EF98">
        <v>22</v>
      </c>
      <c r="EG98" t="s">
        <v>27</v>
      </c>
      <c r="EH98">
        <v>16</v>
      </c>
      <c r="EI98" t="s">
        <v>28</v>
      </c>
      <c r="EJ98">
        <v>1</v>
      </c>
      <c r="EK98">
        <v>20001</v>
      </c>
      <c r="EL98" t="s">
        <v>29</v>
      </c>
      <c r="EM98" t="s">
        <v>30</v>
      </c>
      <c r="EO98" t="s">
        <v>31</v>
      </c>
      <c r="EQ98">
        <v>0</v>
      </c>
      <c r="ER98">
        <f>ES98+ET98+EV98</f>
        <v>53.309999999999995</v>
      </c>
      <c r="ES98" s="68">
        <f>'1.Лок.смета.и.Акт'!F289</f>
        <v>2.39</v>
      </c>
      <c r="ET98" s="68">
        <f>'1.Лок.смета.и.Акт'!F287</f>
        <v>0.66</v>
      </c>
      <c r="EU98" s="68">
        <f>'1.Лок.смета.и.Акт'!F288</f>
        <v>0.12</v>
      </c>
      <c r="EV98" s="68">
        <f>'1.Лок.смета.и.Акт'!F286</f>
        <v>50.26</v>
      </c>
      <c r="EW98">
        <f>'1.Лок.смета.и.Акт'!E292</f>
        <v>5.75</v>
      </c>
      <c r="EX98">
        <v>0.01</v>
      </c>
      <c r="EY98">
        <v>0</v>
      </c>
      <c r="FQ98">
        <v>0</v>
      </c>
      <c r="FR98">
        <f t="shared" si="93"/>
        <v>0</v>
      </c>
      <c r="FS98">
        <v>0</v>
      </c>
      <c r="FX98">
        <v>121</v>
      </c>
      <c r="FY98">
        <v>72</v>
      </c>
      <c r="GA98" t="s">
        <v>6</v>
      </c>
      <c r="GD98">
        <v>1</v>
      </c>
      <c r="GF98">
        <v>-1520975047</v>
      </c>
      <c r="GG98">
        <v>2</v>
      </c>
      <c r="GH98">
        <v>1</v>
      </c>
      <c r="GI98">
        <v>4</v>
      </c>
      <c r="GJ98">
        <v>0</v>
      </c>
      <c r="GK98">
        <v>0</v>
      </c>
      <c r="GL98">
        <f t="shared" si="94"/>
        <v>0</v>
      </c>
      <c r="GM98">
        <f t="shared" si="95"/>
        <v>14773</v>
      </c>
      <c r="GN98">
        <f t="shared" si="96"/>
        <v>14773</v>
      </c>
      <c r="GO98">
        <f t="shared" si="97"/>
        <v>0</v>
      </c>
      <c r="GP98">
        <f t="shared" si="98"/>
        <v>0</v>
      </c>
      <c r="GR98">
        <v>0</v>
      </c>
      <c r="GS98">
        <v>3</v>
      </c>
      <c r="GT98">
        <v>0</v>
      </c>
      <c r="GU98" t="s">
        <v>6</v>
      </c>
      <c r="GV98">
        <f t="shared" si="99"/>
        <v>0</v>
      </c>
      <c r="GW98">
        <v>1</v>
      </c>
      <c r="GX98">
        <f t="shared" si="100"/>
        <v>0</v>
      </c>
      <c r="HA98">
        <v>0</v>
      </c>
      <c r="HB98">
        <v>0</v>
      </c>
      <c r="HC98">
        <f t="shared" si="101"/>
        <v>0</v>
      </c>
      <c r="HE98" t="s">
        <v>6</v>
      </c>
      <c r="HF98" t="s">
        <v>6</v>
      </c>
      <c r="HM98" t="s">
        <v>6</v>
      </c>
      <c r="HN98" t="s">
        <v>32</v>
      </c>
      <c r="HO98" t="s">
        <v>33</v>
      </c>
      <c r="HP98" t="s">
        <v>28</v>
      </c>
      <c r="HQ98" t="s">
        <v>28</v>
      </c>
      <c r="IF98">
        <v>-1</v>
      </c>
      <c r="IK98">
        <v>0</v>
      </c>
    </row>
    <row r="99" spans="1:245" x14ac:dyDescent="0.2">
      <c r="A99">
        <v>18</v>
      </c>
      <c r="B99">
        <v>1</v>
      </c>
      <c r="C99">
        <v>114</v>
      </c>
      <c r="E99" t="s">
        <v>220</v>
      </c>
      <c r="F99" t="str">
        <f>'1.Лок.смета.и.Акт'!B293</f>
        <v>Прайс</v>
      </c>
      <c r="G99" t="s">
        <v>221</v>
      </c>
      <c r="H99" t="s">
        <v>23</v>
      </c>
      <c r="I99" t="e">
        <f>I98*J99</f>
        <v>#REF!</v>
      </c>
      <c r="J99" s="181" t="e">
        <f>#REF!</f>
        <v>#REF!</v>
      </c>
      <c r="K99">
        <v>1.4084506999999999</v>
      </c>
      <c r="O99" t="e">
        <f t="shared" si="71"/>
        <v>#REF!</v>
      </c>
      <c r="P99" t="e">
        <f t="shared" si="72"/>
        <v>#REF!</v>
      </c>
      <c r="Q99" t="e">
        <f t="shared" si="73"/>
        <v>#REF!</v>
      </c>
      <c r="R99" t="e">
        <f t="shared" si="74"/>
        <v>#REF!</v>
      </c>
      <c r="S99" t="e">
        <f t="shared" si="75"/>
        <v>#REF!</v>
      </c>
      <c r="T99" t="e">
        <f t="shared" si="76"/>
        <v>#REF!</v>
      </c>
      <c r="U99" t="e">
        <f t="shared" si="77"/>
        <v>#REF!</v>
      </c>
      <c r="V99" t="e">
        <f t="shared" si="78"/>
        <v>#REF!</v>
      </c>
      <c r="W99" t="e">
        <f t="shared" si="79"/>
        <v>#REF!</v>
      </c>
      <c r="X99" t="e">
        <f t="shared" si="80"/>
        <v>#REF!</v>
      </c>
      <c r="Y99" t="e">
        <f t="shared" si="81"/>
        <v>#REF!</v>
      </c>
      <c r="AA99">
        <v>74764386</v>
      </c>
      <c r="AB99">
        <f t="shared" si="82"/>
        <v>8166.89</v>
      </c>
      <c r="AC99">
        <f t="shared" si="83"/>
        <v>8166.89</v>
      </c>
      <c r="AD99">
        <f>ROUND((((ET99)-(EU99))+AE99),2)</f>
        <v>0</v>
      </c>
      <c r="AE99">
        <f>ROUND((EU99),2)</f>
        <v>0</v>
      </c>
      <c r="AF99">
        <f>ROUND((EV99),2)</f>
        <v>0</v>
      </c>
      <c r="AG99">
        <f t="shared" si="84"/>
        <v>0</v>
      </c>
      <c r="AH99">
        <f>(EW99)</f>
        <v>0</v>
      </c>
      <c r="AI99">
        <f>(EX99)</f>
        <v>0</v>
      </c>
      <c r="AJ99">
        <f t="shared" si="85"/>
        <v>0</v>
      </c>
      <c r="AK99">
        <v>8166.89</v>
      </c>
      <c r="AL99" s="68">
        <f>'1.Лок.смета.и.Акт'!F293</f>
        <v>8166.89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121</v>
      </c>
      <c r="AU99">
        <v>65</v>
      </c>
      <c r="AV99">
        <v>1</v>
      </c>
      <c r="AW99">
        <v>1</v>
      </c>
      <c r="AZ99">
        <v>1</v>
      </c>
      <c r="BA99">
        <v>1</v>
      </c>
      <c r="BB99">
        <v>1</v>
      </c>
      <c r="BC99">
        <f>'1.Лок.смета.и.Акт'!J293</f>
        <v>9.11</v>
      </c>
      <c r="BD99" t="s">
        <v>6</v>
      </c>
      <c r="BE99" t="s">
        <v>6</v>
      </c>
      <c r="BF99" t="s">
        <v>6</v>
      </c>
      <c r="BG99" t="s">
        <v>6</v>
      </c>
      <c r="BH99">
        <v>3</v>
      </c>
      <c r="BI99">
        <v>1</v>
      </c>
      <c r="BJ99" t="s">
        <v>6</v>
      </c>
      <c r="BM99">
        <v>20001</v>
      </c>
      <c r="BN99">
        <v>0</v>
      </c>
      <c r="BO99" t="s">
        <v>6</v>
      </c>
      <c r="BP99">
        <v>0</v>
      </c>
      <c r="BQ99">
        <v>22</v>
      </c>
      <c r="BR99">
        <v>0</v>
      </c>
      <c r="BS99">
        <v>1</v>
      </c>
      <c r="BT99">
        <v>1</v>
      </c>
      <c r="BU99">
        <v>1</v>
      </c>
      <c r="BV99">
        <v>1</v>
      </c>
      <c r="BW99">
        <v>1</v>
      </c>
      <c r="BX99">
        <v>1</v>
      </c>
      <c r="BY99" t="s">
        <v>6</v>
      </c>
      <c r="BZ99">
        <v>121</v>
      </c>
      <c r="CA99">
        <v>65</v>
      </c>
      <c r="CB99" t="s">
        <v>6</v>
      </c>
      <c r="CE99">
        <v>0</v>
      </c>
      <c r="CF99">
        <v>0</v>
      </c>
      <c r="CG99">
        <v>0</v>
      </c>
      <c r="CM99">
        <v>0</v>
      </c>
      <c r="CN99" t="s">
        <v>6</v>
      </c>
      <c r="CO99">
        <v>0</v>
      </c>
      <c r="CP99" t="e">
        <f t="shared" si="86"/>
        <v>#REF!</v>
      </c>
      <c r="CQ99">
        <f>AC99</f>
        <v>8166.89</v>
      </c>
      <c r="CR99">
        <f>AD99</f>
        <v>0</v>
      </c>
      <c r="CS99">
        <f t="shared" si="87"/>
        <v>0</v>
      </c>
      <c r="CT99">
        <f t="shared" si="88"/>
        <v>0</v>
      </c>
      <c r="CU99">
        <f t="shared" si="89"/>
        <v>0</v>
      </c>
      <c r="CV99">
        <f t="shared" si="90"/>
        <v>0</v>
      </c>
      <c r="CW99">
        <f t="shared" si="91"/>
        <v>0</v>
      </c>
      <c r="CX99">
        <f t="shared" si="92"/>
        <v>0</v>
      </c>
      <c r="CY99" t="e">
        <f>(((S99+R99)*AT99)/100)</f>
        <v>#REF!</v>
      </c>
      <c r="CZ99" t="e">
        <f>(((S99+R99)*AU99)/100)</f>
        <v>#REF!</v>
      </c>
      <c r="DC99" t="s">
        <v>6</v>
      </c>
      <c r="DD99" t="s">
        <v>6</v>
      </c>
      <c r="DE99" t="s">
        <v>6</v>
      </c>
      <c r="DF99" t="s">
        <v>6</v>
      </c>
      <c r="DG99" t="s">
        <v>6</v>
      </c>
      <c r="DH99" t="s">
        <v>6</v>
      </c>
      <c r="DI99" t="s">
        <v>6</v>
      </c>
      <c r="DJ99" t="s">
        <v>6</v>
      </c>
      <c r="DK99" t="s">
        <v>6</v>
      </c>
      <c r="DL99" t="s">
        <v>6</v>
      </c>
      <c r="DM99" t="s">
        <v>6</v>
      </c>
      <c r="DN99">
        <v>0</v>
      </c>
      <c r="DO99">
        <v>0</v>
      </c>
      <c r="DP99">
        <v>1</v>
      </c>
      <c r="DQ99">
        <v>1</v>
      </c>
      <c r="DU99">
        <v>1013</v>
      </c>
      <c r="DV99" t="s">
        <v>23</v>
      </c>
      <c r="DW99" t="str">
        <f>'1.Лок.смета.и.Акт'!D293</f>
        <v>ШТ</v>
      </c>
      <c r="DX99">
        <v>1</v>
      </c>
      <c r="DZ99" t="s">
        <v>6</v>
      </c>
      <c r="EA99" t="s">
        <v>6</v>
      </c>
      <c r="EB99" t="s">
        <v>6</v>
      </c>
      <c r="EC99" t="s">
        <v>6</v>
      </c>
      <c r="EE99">
        <v>59207217</v>
      </c>
      <c r="EF99">
        <v>22</v>
      </c>
      <c r="EG99" t="s">
        <v>27</v>
      </c>
      <c r="EH99">
        <v>16</v>
      </c>
      <c r="EI99" t="s">
        <v>28</v>
      </c>
      <c r="EJ99">
        <v>1</v>
      </c>
      <c r="EK99">
        <v>20001</v>
      </c>
      <c r="EL99" t="s">
        <v>29</v>
      </c>
      <c r="EM99" t="s">
        <v>30</v>
      </c>
      <c r="EO99" t="s">
        <v>6</v>
      </c>
      <c r="EQ99">
        <v>0</v>
      </c>
      <c r="ER99">
        <v>8166.89</v>
      </c>
      <c r="ES99" s="68">
        <f>'1.Лок.смета.и.Акт'!F293</f>
        <v>8166.89</v>
      </c>
      <c r="ET99">
        <v>0</v>
      </c>
      <c r="EU99">
        <v>0</v>
      </c>
      <c r="EV99">
        <v>0</v>
      </c>
      <c r="EW99">
        <v>0</v>
      </c>
      <c r="EX99">
        <v>0</v>
      </c>
      <c r="EZ99">
        <v>5</v>
      </c>
      <c r="FC99">
        <v>0</v>
      </c>
      <c r="FD99">
        <v>18</v>
      </c>
      <c r="FF99">
        <v>7766</v>
      </c>
      <c r="FQ99">
        <v>0</v>
      </c>
      <c r="FR99">
        <f t="shared" si="93"/>
        <v>0</v>
      </c>
      <c r="FS99">
        <v>0</v>
      </c>
      <c r="FX99">
        <v>121</v>
      </c>
      <c r="FY99">
        <v>65</v>
      </c>
      <c r="GA99" t="s">
        <v>222</v>
      </c>
      <c r="GD99">
        <v>1</v>
      </c>
      <c r="GF99">
        <v>1204477496</v>
      </c>
      <c r="GG99">
        <v>2</v>
      </c>
      <c r="GH99">
        <v>3</v>
      </c>
      <c r="GI99">
        <v>4</v>
      </c>
      <c r="GJ99">
        <v>0</v>
      </c>
      <c r="GK99">
        <v>0</v>
      </c>
      <c r="GL99">
        <f t="shared" si="94"/>
        <v>0</v>
      </c>
      <c r="GM99" t="e">
        <f t="shared" si="95"/>
        <v>#REF!</v>
      </c>
      <c r="GN99" t="e">
        <f t="shared" si="96"/>
        <v>#REF!</v>
      </c>
      <c r="GO99">
        <f t="shared" si="97"/>
        <v>0</v>
      </c>
      <c r="GP99">
        <f t="shared" si="98"/>
        <v>0</v>
      </c>
      <c r="GR99">
        <v>1</v>
      </c>
      <c r="GS99">
        <v>1</v>
      </c>
      <c r="GT99">
        <v>0</v>
      </c>
      <c r="GU99" t="s">
        <v>6</v>
      </c>
      <c r="GV99">
        <f t="shared" si="99"/>
        <v>0</v>
      </c>
      <c r="GW99">
        <v>1</v>
      </c>
      <c r="GX99" t="e">
        <f t="shared" si="100"/>
        <v>#REF!</v>
      </c>
      <c r="HA99">
        <v>0</v>
      </c>
      <c r="HB99">
        <v>0</v>
      </c>
      <c r="HC99">
        <f t="shared" si="101"/>
        <v>0</v>
      </c>
      <c r="HE99" t="s">
        <v>40</v>
      </c>
      <c r="HF99" t="s">
        <v>42</v>
      </c>
      <c r="HG99" t="e">
        <f>ROUND(AC99*I99,0)</f>
        <v>#REF!</v>
      </c>
      <c r="HM99" t="s">
        <v>6</v>
      </c>
      <c r="HN99" t="s">
        <v>32</v>
      </c>
      <c r="HO99" t="s">
        <v>33</v>
      </c>
      <c r="HP99" t="s">
        <v>28</v>
      </c>
      <c r="HQ99" t="s">
        <v>28</v>
      </c>
      <c r="IF99">
        <v>-1</v>
      </c>
      <c r="IK99">
        <v>0</v>
      </c>
    </row>
    <row r="100" spans="1:245" x14ac:dyDescent="0.2">
      <c r="A100">
        <v>18</v>
      </c>
      <c r="B100">
        <v>1</v>
      </c>
      <c r="C100">
        <v>115</v>
      </c>
      <c r="E100" t="s">
        <v>223</v>
      </c>
      <c r="F100" t="str">
        <f>'1.Лок.смета.и.Акт'!B295</f>
        <v>Прайс</v>
      </c>
      <c r="G100" t="s">
        <v>224</v>
      </c>
      <c r="H100" t="s">
        <v>23</v>
      </c>
      <c r="I100" t="e">
        <f>I98*J100</f>
        <v>#REF!</v>
      </c>
      <c r="J100" s="181" t="e">
        <f>#REF!</f>
        <v>#REF!</v>
      </c>
      <c r="K100">
        <v>0.70422534999999997</v>
      </c>
      <c r="O100" t="e">
        <f t="shared" si="71"/>
        <v>#REF!</v>
      </c>
      <c r="P100" t="e">
        <f t="shared" si="72"/>
        <v>#REF!</v>
      </c>
      <c r="Q100" t="e">
        <f t="shared" si="73"/>
        <v>#REF!</v>
      </c>
      <c r="R100" t="e">
        <f t="shared" si="74"/>
        <v>#REF!</v>
      </c>
      <c r="S100" t="e">
        <f t="shared" si="75"/>
        <v>#REF!</v>
      </c>
      <c r="T100" t="e">
        <f t="shared" si="76"/>
        <v>#REF!</v>
      </c>
      <c r="U100" t="e">
        <f t="shared" si="77"/>
        <v>#REF!</v>
      </c>
      <c r="V100" t="e">
        <f t="shared" si="78"/>
        <v>#REF!</v>
      </c>
      <c r="W100" t="e">
        <f t="shared" si="79"/>
        <v>#REF!</v>
      </c>
      <c r="X100" t="e">
        <f t="shared" si="80"/>
        <v>#REF!</v>
      </c>
      <c r="Y100" t="e">
        <f t="shared" si="81"/>
        <v>#REF!</v>
      </c>
      <c r="AA100">
        <v>74764386</v>
      </c>
      <c r="AB100">
        <f t="shared" si="82"/>
        <v>4997.3</v>
      </c>
      <c r="AC100">
        <f t="shared" si="83"/>
        <v>4997.3</v>
      </c>
      <c r="AD100">
        <f>ROUND((((ET100)-(EU100))+AE100),2)</f>
        <v>0</v>
      </c>
      <c r="AE100">
        <f>ROUND((EU100),2)</f>
        <v>0</v>
      </c>
      <c r="AF100">
        <f>ROUND((EV100),2)</f>
        <v>0</v>
      </c>
      <c r="AG100">
        <f t="shared" si="84"/>
        <v>0</v>
      </c>
      <c r="AH100">
        <f>(EW100)</f>
        <v>0</v>
      </c>
      <c r="AI100">
        <f>(EX100)</f>
        <v>0</v>
      </c>
      <c r="AJ100">
        <f t="shared" si="85"/>
        <v>0</v>
      </c>
      <c r="AK100">
        <v>4997.3</v>
      </c>
      <c r="AL100" s="68">
        <f>'1.Лок.смета.и.Акт'!F295</f>
        <v>4997.3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121</v>
      </c>
      <c r="AU100">
        <v>65</v>
      </c>
      <c r="AV100">
        <v>1</v>
      </c>
      <c r="AW100">
        <v>1</v>
      </c>
      <c r="AZ100">
        <v>1</v>
      </c>
      <c r="BA100">
        <v>1</v>
      </c>
      <c r="BB100">
        <v>1</v>
      </c>
      <c r="BC100">
        <f>'1.Лок.смета.и.Акт'!J295</f>
        <v>9.11</v>
      </c>
      <c r="BD100" t="s">
        <v>6</v>
      </c>
      <c r="BE100" t="s">
        <v>6</v>
      </c>
      <c r="BF100" t="s">
        <v>6</v>
      </c>
      <c r="BG100" t="s">
        <v>6</v>
      </c>
      <c r="BH100">
        <v>3</v>
      </c>
      <c r="BI100">
        <v>1</v>
      </c>
      <c r="BJ100" t="s">
        <v>6</v>
      </c>
      <c r="BM100">
        <v>20001</v>
      </c>
      <c r="BN100">
        <v>0</v>
      </c>
      <c r="BO100" t="s">
        <v>6</v>
      </c>
      <c r="BP100">
        <v>0</v>
      </c>
      <c r="BQ100">
        <v>22</v>
      </c>
      <c r="BR100">
        <v>0</v>
      </c>
      <c r="BS100">
        <v>1</v>
      </c>
      <c r="BT100">
        <v>1</v>
      </c>
      <c r="BU100">
        <v>1</v>
      </c>
      <c r="BV100">
        <v>1</v>
      </c>
      <c r="BW100">
        <v>1</v>
      </c>
      <c r="BX100">
        <v>1</v>
      </c>
      <c r="BY100" t="s">
        <v>6</v>
      </c>
      <c r="BZ100">
        <v>121</v>
      </c>
      <c r="CA100">
        <v>65</v>
      </c>
      <c r="CB100" t="s">
        <v>6</v>
      </c>
      <c r="CE100">
        <v>0</v>
      </c>
      <c r="CF100">
        <v>0</v>
      </c>
      <c r="CG100">
        <v>0</v>
      </c>
      <c r="CM100">
        <v>0</v>
      </c>
      <c r="CN100" t="s">
        <v>6</v>
      </c>
      <c r="CO100">
        <v>0</v>
      </c>
      <c r="CP100" t="e">
        <f t="shared" si="86"/>
        <v>#REF!</v>
      </c>
      <c r="CQ100">
        <f>AC100</f>
        <v>4997.3</v>
      </c>
      <c r="CR100">
        <f>AD100</f>
        <v>0</v>
      </c>
      <c r="CS100">
        <f t="shared" si="87"/>
        <v>0</v>
      </c>
      <c r="CT100">
        <f t="shared" si="88"/>
        <v>0</v>
      </c>
      <c r="CU100">
        <f t="shared" si="89"/>
        <v>0</v>
      </c>
      <c r="CV100">
        <f t="shared" si="90"/>
        <v>0</v>
      </c>
      <c r="CW100">
        <f t="shared" si="91"/>
        <v>0</v>
      </c>
      <c r="CX100">
        <f t="shared" si="92"/>
        <v>0</v>
      </c>
      <c r="CY100" t="e">
        <f>(((S100+R100)*AT100)/100)</f>
        <v>#REF!</v>
      </c>
      <c r="CZ100" t="e">
        <f>(((S100+R100)*AU100)/100)</f>
        <v>#REF!</v>
      </c>
      <c r="DC100" t="s">
        <v>6</v>
      </c>
      <c r="DD100" t="s">
        <v>6</v>
      </c>
      <c r="DE100" t="s">
        <v>6</v>
      </c>
      <c r="DF100" t="s">
        <v>6</v>
      </c>
      <c r="DG100" t="s">
        <v>6</v>
      </c>
      <c r="DH100" t="s">
        <v>6</v>
      </c>
      <c r="DI100" t="s">
        <v>6</v>
      </c>
      <c r="DJ100" t="s">
        <v>6</v>
      </c>
      <c r="DK100" t="s">
        <v>6</v>
      </c>
      <c r="DL100" t="s">
        <v>6</v>
      </c>
      <c r="DM100" t="s">
        <v>6</v>
      </c>
      <c r="DN100">
        <v>0</v>
      </c>
      <c r="DO100">
        <v>0</v>
      </c>
      <c r="DP100">
        <v>1</v>
      </c>
      <c r="DQ100">
        <v>1</v>
      </c>
      <c r="DU100">
        <v>1013</v>
      </c>
      <c r="DV100" t="s">
        <v>23</v>
      </c>
      <c r="DW100" t="str">
        <f>'1.Лок.смета.и.Акт'!D295</f>
        <v>ШТ</v>
      </c>
      <c r="DX100">
        <v>1</v>
      </c>
      <c r="DZ100" t="s">
        <v>6</v>
      </c>
      <c r="EA100" t="s">
        <v>6</v>
      </c>
      <c r="EB100" t="s">
        <v>6</v>
      </c>
      <c r="EC100" t="s">
        <v>6</v>
      </c>
      <c r="EE100">
        <v>59207217</v>
      </c>
      <c r="EF100">
        <v>22</v>
      </c>
      <c r="EG100" t="s">
        <v>27</v>
      </c>
      <c r="EH100">
        <v>16</v>
      </c>
      <c r="EI100" t="s">
        <v>28</v>
      </c>
      <c r="EJ100">
        <v>1</v>
      </c>
      <c r="EK100">
        <v>20001</v>
      </c>
      <c r="EL100" t="s">
        <v>29</v>
      </c>
      <c r="EM100" t="s">
        <v>30</v>
      </c>
      <c r="EO100" t="s">
        <v>6</v>
      </c>
      <c r="EQ100">
        <v>0</v>
      </c>
      <c r="ER100">
        <v>4997.3</v>
      </c>
      <c r="ES100" s="68">
        <f>'1.Лок.смета.и.Акт'!F295</f>
        <v>4997.3</v>
      </c>
      <c r="ET100">
        <v>0</v>
      </c>
      <c r="EU100">
        <v>0</v>
      </c>
      <c r="EV100">
        <v>0</v>
      </c>
      <c r="EW100">
        <v>0</v>
      </c>
      <c r="EX100">
        <v>0</v>
      </c>
      <c r="EZ100">
        <v>5</v>
      </c>
      <c r="FC100">
        <v>0</v>
      </c>
      <c r="FD100">
        <v>18</v>
      </c>
      <c r="FF100">
        <v>4752</v>
      </c>
      <c r="FQ100">
        <v>0</v>
      </c>
      <c r="FR100">
        <f t="shared" si="93"/>
        <v>0</v>
      </c>
      <c r="FS100">
        <v>0</v>
      </c>
      <c r="FX100">
        <v>121</v>
      </c>
      <c r="FY100">
        <v>65</v>
      </c>
      <c r="GA100" t="s">
        <v>225</v>
      </c>
      <c r="GD100">
        <v>1</v>
      </c>
      <c r="GF100">
        <v>-1172591474</v>
      </c>
      <c r="GG100">
        <v>2</v>
      </c>
      <c r="GH100">
        <v>3</v>
      </c>
      <c r="GI100">
        <v>4</v>
      </c>
      <c r="GJ100">
        <v>0</v>
      </c>
      <c r="GK100">
        <v>0</v>
      </c>
      <c r="GL100">
        <f t="shared" si="94"/>
        <v>0</v>
      </c>
      <c r="GM100" t="e">
        <f t="shared" si="95"/>
        <v>#REF!</v>
      </c>
      <c r="GN100" t="e">
        <f t="shared" si="96"/>
        <v>#REF!</v>
      </c>
      <c r="GO100">
        <f t="shared" si="97"/>
        <v>0</v>
      </c>
      <c r="GP100">
        <f t="shared" si="98"/>
        <v>0</v>
      </c>
      <c r="GR100">
        <v>1</v>
      </c>
      <c r="GS100">
        <v>1</v>
      </c>
      <c r="GT100">
        <v>0</v>
      </c>
      <c r="GU100" t="s">
        <v>6</v>
      </c>
      <c r="GV100">
        <f t="shared" si="99"/>
        <v>0</v>
      </c>
      <c r="GW100">
        <v>1</v>
      </c>
      <c r="GX100" t="e">
        <f t="shared" si="100"/>
        <v>#REF!</v>
      </c>
      <c r="HA100">
        <v>0</v>
      </c>
      <c r="HB100">
        <v>0</v>
      </c>
      <c r="HC100">
        <f t="shared" si="101"/>
        <v>0</v>
      </c>
      <c r="HE100" t="s">
        <v>40</v>
      </c>
      <c r="HF100" t="s">
        <v>42</v>
      </c>
      <c r="HG100" t="e">
        <f>ROUND(AC100*I100,0)</f>
        <v>#REF!</v>
      </c>
      <c r="HM100" t="s">
        <v>6</v>
      </c>
      <c r="HN100" t="s">
        <v>32</v>
      </c>
      <c r="HO100" t="s">
        <v>33</v>
      </c>
      <c r="HP100" t="s">
        <v>28</v>
      </c>
      <c r="HQ100" t="s">
        <v>28</v>
      </c>
      <c r="IF100">
        <v>-1</v>
      </c>
      <c r="IK100">
        <v>0</v>
      </c>
    </row>
    <row r="101" spans="1:245" x14ac:dyDescent="0.2">
      <c r="A101">
        <v>17</v>
      </c>
      <c r="B101">
        <v>1</v>
      </c>
      <c r="C101">
        <f>ROW(SmtRes!A123)</f>
        <v>123</v>
      </c>
      <c r="D101">
        <f>ROW(EtalonRes!A117)</f>
        <v>117</v>
      </c>
      <c r="E101" t="s">
        <v>226</v>
      </c>
      <c r="F101" t="s">
        <v>227</v>
      </c>
      <c r="G101" t="s">
        <v>228</v>
      </c>
      <c r="H101" t="s">
        <v>23</v>
      </c>
      <c r="I101">
        <f>'1.Лок.смета.и.Акт'!E300</f>
        <v>36</v>
      </c>
      <c r="J101">
        <v>0</v>
      </c>
      <c r="K101">
        <v>36</v>
      </c>
      <c r="O101">
        <f t="shared" si="71"/>
        <v>34092</v>
      </c>
      <c r="P101">
        <f t="shared" si="72"/>
        <v>9432</v>
      </c>
      <c r="Q101">
        <f t="shared" si="73"/>
        <v>2014</v>
      </c>
      <c r="R101">
        <f t="shared" si="74"/>
        <v>469</v>
      </c>
      <c r="S101">
        <f t="shared" si="75"/>
        <v>22646</v>
      </c>
      <c r="T101">
        <f t="shared" si="76"/>
        <v>0</v>
      </c>
      <c r="U101">
        <f t="shared" si="77"/>
        <v>75.599999999999994</v>
      </c>
      <c r="V101">
        <f t="shared" si="78"/>
        <v>1.1339999999999999</v>
      </c>
      <c r="W101">
        <f t="shared" si="79"/>
        <v>0</v>
      </c>
      <c r="X101">
        <f t="shared" si="80"/>
        <v>27969</v>
      </c>
      <c r="Y101">
        <f t="shared" si="81"/>
        <v>16643</v>
      </c>
      <c r="AA101">
        <v>74764386</v>
      </c>
      <c r="AB101">
        <f t="shared" si="82"/>
        <v>51.82</v>
      </c>
      <c r="AC101">
        <f t="shared" si="83"/>
        <v>28.76</v>
      </c>
      <c r="AD101">
        <f>ROUND(((((ET101*ROUND(1.05,7)))-((EU101*ROUND(1.05,7))))+AE101),2)</f>
        <v>4.22</v>
      </c>
      <c r="AE101">
        <f>ROUND(((EU101*ROUND(1.05,7))),2)</f>
        <v>0.39</v>
      </c>
      <c r="AF101">
        <f>ROUND(((EV101*ROUND(1.05,7))),2)</f>
        <v>18.84</v>
      </c>
      <c r="AG101">
        <f t="shared" si="84"/>
        <v>0</v>
      </c>
      <c r="AH101">
        <f>((EW101*ROUND(1.05,7)))</f>
        <v>2.1</v>
      </c>
      <c r="AI101">
        <f>((EX101*ROUND(1.05,7)))</f>
        <v>3.15E-2</v>
      </c>
      <c r="AJ101">
        <f t="shared" si="85"/>
        <v>0</v>
      </c>
      <c r="AK101">
        <f>AL101+AM101+AO101</f>
        <v>50.72</v>
      </c>
      <c r="AL101" s="68">
        <f>'1.Лок.смета.и.Акт'!F304</f>
        <v>28.76</v>
      </c>
      <c r="AM101" s="68">
        <f>'1.Лок.смета.и.Акт'!F302</f>
        <v>4.0199999999999996</v>
      </c>
      <c r="AN101" s="68">
        <f>'1.Лок.смета.и.Акт'!F303</f>
        <v>0.37</v>
      </c>
      <c r="AO101" s="68">
        <f>'1.Лок.смета.и.Акт'!F301</f>
        <v>17.940000000000001</v>
      </c>
      <c r="AP101">
        <v>0</v>
      </c>
      <c r="AQ101">
        <f>'1.Лок.смета.и.Акт'!E307</f>
        <v>2</v>
      </c>
      <c r="AR101">
        <v>0.03</v>
      </c>
      <c r="AS101">
        <v>0</v>
      </c>
      <c r="AT101">
        <v>121</v>
      </c>
      <c r="AU101">
        <v>72</v>
      </c>
      <c r="AV101">
        <v>1</v>
      </c>
      <c r="AW101">
        <v>1</v>
      </c>
      <c r="AZ101">
        <v>1</v>
      </c>
      <c r="BA101">
        <f>'1.Лок.смета.и.Акт'!J301</f>
        <v>33.39</v>
      </c>
      <c r="BB101">
        <f>'1.Лок.смета.и.Акт'!J302</f>
        <v>13.26</v>
      </c>
      <c r="BC101">
        <f>'1.Лок.смета.и.Акт'!J304</f>
        <v>9.11</v>
      </c>
      <c r="BD101" t="s">
        <v>6</v>
      </c>
      <c r="BE101" t="s">
        <v>6</v>
      </c>
      <c r="BF101" t="s">
        <v>6</v>
      </c>
      <c r="BG101" t="s">
        <v>6</v>
      </c>
      <c r="BH101">
        <v>0</v>
      </c>
      <c r="BI101">
        <v>1</v>
      </c>
      <c r="BJ101" t="s">
        <v>229</v>
      </c>
      <c r="BM101">
        <v>20001</v>
      </c>
      <c r="BN101">
        <v>0</v>
      </c>
      <c r="BO101" t="s">
        <v>6</v>
      </c>
      <c r="BP101">
        <v>0</v>
      </c>
      <c r="BQ101">
        <v>22</v>
      </c>
      <c r="BR101">
        <v>0</v>
      </c>
      <c r="BS101">
        <f>'1.Лок.смета.и.Акт'!J303</f>
        <v>33.39</v>
      </c>
      <c r="BT101">
        <v>1</v>
      </c>
      <c r="BU101">
        <v>1</v>
      </c>
      <c r="BV101">
        <v>1</v>
      </c>
      <c r="BW101">
        <v>1</v>
      </c>
      <c r="BX101">
        <v>1</v>
      </c>
      <c r="BY101" t="s">
        <v>6</v>
      </c>
      <c r="BZ101">
        <v>121</v>
      </c>
      <c r="CA101">
        <v>72</v>
      </c>
      <c r="CB101" t="s">
        <v>6</v>
      </c>
      <c r="CE101">
        <v>0</v>
      </c>
      <c r="CF101">
        <v>0</v>
      </c>
      <c r="CG101">
        <v>0</v>
      </c>
      <c r="CM101">
        <v>0</v>
      </c>
      <c r="CN101" t="s">
        <v>77</v>
      </c>
      <c r="CO101">
        <v>0</v>
      </c>
      <c r="CP101">
        <f t="shared" si="86"/>
        <v>34092</v>
      </c>
      <c r="CQ101">
        <f>AC101*BC101</f>
        <v>262.00360000000001</v>
      </c>
      <c r="CR101">
        <f>AD101*BB101</f>
        <v>55.957199999999993</v>
      </c>
      <c r="CS101">
        <f t="shared" si="87"/>
        <v>13.0221</v>
      </c>
      <c r="CT101">
        <f t="shared" si="88"/>
        <v>629.06759999999997</v>
      </c>
      <c r="CU101">
        <f t="shared" si="89"/>
        <v>0</v>
      </c>
      <c r="CV101">
        <f t="shared" si="90"/>
        <v>2.1</v>
      </c>
      <c r="CW101">
        <f t="shared" si="91"/>
        <v>3.15E-2</v>
      </c>
      <c r="CX101">
        <f t="shared" si="92"/>
        <v>0</v>
      </c>
      <c r="CY101">
        <f>(((S101+R101)*AT101)/100)</f>
        <v>27969.15</v>
      </c>
      <c r="CZ101">
        <f>(((S101+R101)*AU101)/100)</f>
        <v>16642.8</v>
      </c>
      <c r="DB101">
        <v>5</v>
      </c>
      <c r="DC101" t="s">
        <v>6</v>
      </c>
      <c r="DD101" t="s">
        <v>6</v>
      </c>
      <c r="DE101" t="s">
        <v>78</v>
      </c>
      <c r="DF101" t="s">
        <v>78</v>
      </c>
      <c r="DG101" t="s">
        <v>78</v>
      </c>
      <c r="DH101" t="s">
        <v>6</v>
      </c>
      <c r="DI101" t="s">
        <v>78</v>
      </c>
      <c r="DJ101" t="s">
        <v>78</v>
      </c>
      <c r="DK101" t="s">
        <v>6</v>
      </c>
      <c r="DL101" t="s">
        <v>6</v>
      </c>
      <c r="DM101" t="s">
        <v>6</v>
      </c>
      <c r="DN101">
        <v>0</v>
      </c>
      <c r="DO101">
        <v>0</v>
      </c>
      <c r="DP101">
        <v>1</v>
      </c>
      <c r="DQ101">
        <v>1</v>
      </c>
      <c r="DU101">
        <v>1013</v>
      </c>
      <c r="DV101" t="s">
        <v>23</v>
      </c>
      <c r="DW101" t="str">
        <f>'1.Лок.смета.и.Акт'!D300</f>
        <v>ШТ</v>
      </c>
      <c r="DX101">
        <v>1</v>
      </c>
      <c r="DZ101" t="s">
        <v>6</v>
      </c>
      <c r="EA101" t="s">
        <v>6</v>
      </c>
      <c r="EB101" t="s">
        <v>6</v>
      </c>
      <c r="EC101" t="s">
        <v>6</v>
      </c>
      <c r="EE101">
        <v>59207217</v>
      </c>
      <c r="EF101">
        <v>22</v>
      </c>
      <c r="EG101" t="s">
        <v>27</v>
      </c>
      <c r="EH101">
        <v>16</v>
      </c>
      <c r="EI101" t="s">
        <v>28</v>
      </c>
      <c r="EJ101">
        <v>1</v>
      </c>
      <c r="EK101">
        <v>20001</v>
      </c>
      <c r="EL101" t="s">
        <v>29</v>
      </c>
      <c r="EM101" t="s">
        <v>30</v>
      </c>
      <c r="EO101" t="s">
        <v>31</v>
      </c>
      <c r="EQ101">
        <v>0</v>
      </c>
      <c r="ER101">
        <f>ES101+ET101+EV101</f>
        <v>50.72</v>
      </c>
      <c r="ES101" s="68">
        <f>'1.Лок.смета.и.Акт'!F304</f>
        <v>28.76</v>
      </c>
      <c r="ET101" s="68">
        <f>'1.Лок.смета.и.Акт'!F302</f>
        <v>4.0199999999999996</v>
      </c>
      <c r="EU101" s="68">
        <f>'1.Лок.смета.и.Акт'!F303</f>
        <v>0.37</v>
      </c>
      <c r="EV101" s="68">
        <f>'1.Лок.смета.и.Акт'!F301</f>
        <v>17.940000000000001</v>
      </c>
      <c r="EW101">
        <f>'1.Лок.смета.и.Акт'!E307</f>
        <v>2</v>
      </c>
      <c r="EX101">
        <v>0.03</v>
      </c>
      <c r="EY101">
        <v>0</v>
      </c>
      <c r="FQ101">
        <v>0</v>
      </c>
      <c r="FR101">
        <f t="shared" si="93"/>
        <v>0</v>
      </c>
      <c r="FS101">
        <v>0</v>
      </c>
      <c r="FX101">
        <v>121</v>
      </c>
      <c r="FY101">
        <v>72</v>
      </c>
      <c r="GA101" t="s">
        <v>6</v>
      </c>
      <c r="GD101">
        <v>1</v>
      </c>
      <c r="GF101">
        <v>-67248801</v>
      </c>
      <c r="GG101">
        <v>2</v>
      </c>
      <c r="GH101">
        <v>1</v>
      </c>
      <c r="GI101">
        <v>4</v>
      </c>
      <c r="GJ101">
        <v>0</v>
      </c>
      <c r="GK101">
        <v>0</v>
      </c>
      <c r="GL101">
        <f t="shared" si="94"/>
        <v>0</v>
      </c>
      <c r="GM101">
        <f t="shared" si="95"/>
        <v>78704</v>
      </c>
      <c r="GN101">
        <f t="shared" si="96"/>
        <v>78704</v>
      </c>
      <c r="GO101">
        <f t="shared" si="97"/>
        <v>0</v>
      </c>
      <c r="GP101">
        <f t="shared" si="98"/>
        <v>0</v>
      </c>
      <c r="GR101">
        <v>0</v>
      </c>
      <c r="GS101">
        <v>3</v>
      </c>
      <c r="GT101">
        <v>0</v>
      </c>
      <c r="GU101" t="s">
        <v>6</v>
      </c>
      <c r="GV101">
        <f t="shared" si="99"/>
        <v>0</v>
      </c>
      <c r="GW101">
        <v>1</v>
      </c>
      <c r="GX101">
        <f t="shared" si="100"/>
        <v>0</v>
      </c>
      <c r="HA101">
        <v>0</v>
      </c>
      <c r="HB101">
        <v>0</v>
      </c>
      <c r="HC101">
        <f t="shared" si="101"/>
        <v>0</v>
      </c>
      <c r="HE101" t="s">
        <v>6</v>
      </c>
      <c r="HF101" t="s">
        <v>6</v>
      </c>
      <c r="HM101" t="s">
        <v>6</v>
      </c>
      <c r="HN101" t="s">
        <v>32</v>
      </c>
      <c r="HO101" t="s">
        <v>33</v>
      </c>
      <c r="HP101" t="s">
        <v>28</v>
      </c>
      <c r="HQ101" t="s">
        <v>28</v>
      </c>
      <c r="IF101">
        <v>-1</v>
      </c>
      <c r="IK101">
        <v>0</v>
      </c>
    </row>
    <row r="102" spans="1:245" x14ac:dyDescent="0.2">
      <c r="A102">
        <v>18</v>
      </c>
      <c r="B102">
        <v>1</v>
      </c>
      <c r="C102">
        <v>123</v>
      </c>
      <c r="E102" t="s">
        <v>230</v>
      </c>
      <c r="F102" t="str">
        <f>'1.Лок.смета.и.Акт'!B308</f>
        <v>Прайс</v>
      </c>
      <c r="G102" t="s">
        <v>231</v>
      </c>
      <c r="H102" t="s">
        <v>23</v>
      </c>
      <c r="I102" t="e">
        <f>I101*J102</f>
        <v>#REF!</v>
      </c>
      <c r="J102" s="181" t="e">
        <f>#REF!</f>
        <v>#REF!</v>
      </c>
      <c r="K102">
        <v>1</v>
      </c>
      <c r="O102" t="e">
        <f t="shared" si="71"/>
        <v>#REF!</v>
      </c>
      <c r="P102" t="e">
        <f t="shared" si="72"/>
        <v>#REF!</v>
      </c>
      <c r="Q102" t="e">
        <f t="shared" si="73"/>
        <v>#REF!</v>
      </c>
      <c r="R102" t="e">
        <f t="shared" si="74"/>
        <v>#REF!</v>
      </c>
      <c r="S102" t="e">
        <f t="shared" si="75"/>
        <v>#REF!</v>
      </c>
      <c r="T102" t="e">
        <f t="shared" si="76"/>
        <v>#REF!</v>
      </c>
      <c r="U102" t="e">
        <f t="shared" si="77"/>
        <v>#REF!</v>
      </c>
      <c r="V102" t="e">
        <f t="shared" si="78"/>
        <v>#REF!</v>
      </c>
      <c r="W102" t="e">
        <f t="shared" si="79"/>
        <v>#REF!</v>
      </c>
      <c r="X102">
        <f t="shared" si="80"/>
        <v>0</v>
      </c>
      <c r="Y102">
        <f t="shared" si="81"/>
        <v>0</v>
      </c>
      <c r="AA102">
        <v>74764386</v>
      </c>
      <c r="AB102">
        <f t="shared" si="82"/>
        <v>15976.11</v>
      </c>
      <c r="AC102">
        <f t="shared" si="83"/>
        <v>15976.11</v>
      </c>
      <c r="AD102">
        <f>ROUND((ET102),2)</f>
        <v>0</v>
      </c>
      <c r="AE102">
        <f>ROUND((EU102),2)</f>
        <v>0</v>
      </c>
      <c r="AF102">
        <f>ROUND((EV102),2)</f>
        <v>0</v>
      </c>
      <c r="AG102">
        <f t="shared" si="84"/>
        <v>0</v>
      </c>
      <c r="AH102">
        <f>(EW102)</f>
        <v>0</v>
      </c>
      <c r="AI102">
        <f>(EX102)</f>
        <v>0</v>
      </c>
      <c r="AJ102">
        <f t="shared" si="85"/>
        <v>0</v>
      </c>
      <c r="AK102">
        <v>15976.11</v>
      </c>
      <c r="AL102" s="68">
        <f>'1.Лок.смета.и.Акт'!F308</f>
        <v>15976.11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1</v>
      </c>
      <c r="AW102">
        <v>1</v>
      </c>
      <c r="AZ102">
        <v>1</v>
      </c>
      <c r="BA102">
        <v>1</v>
      </c>
      <c r="BB102">
        <v>1</v>
      </c>
      <c r="BC102">
        <f>'1.Лок.смета.и.Акт'!J308</f>
        <v>6.13</v>
      </c>
      <c r="BD102" t="s">
        <v>6</v>
      </c>
      <c r="BE102" t="s">
        <v>6</v>
      </c>
      <c r="BF102" t="s">
        <v>6</v>
      </c>
      <c r="BG102" t="s">
        <v>6</v>
      </c>
      <c r="BH102">
        <v>3</v>
      </c>
      <c r="BI102">
        <v>3</v>
      </c>
      <c r="BJ102" t="s">
        <v>6</v>
      </c>
      <c r="BM102">
        <v>902</v>
      </c>
      <c r="BN102">
        <v>0</v>
      </c>
      <c r="BO102" t="s">
        <v>6</v>
      </c>
      <c r="BP102">
        <v>0</v>
      </c>
      <c r="BQ102">
        <v>92</v>
      </c>
      <c r="BR102">
        <v>0</v>
      </c>
      <c r="BS102">
        <v>1</v>
      </c>
      <c r="BT102">
        <v>1</v>
      </c>
      <c r="BU102">
        <v>1</v>
      </c>
      <c r="BV102">
        <v>1</v>
      </c>
      <c r="BW102">
        <v>1</v>
      </c>
      <c r="BX102">
        <v>1</v>
      </c>
      <c r="BY102" t="s">
        <v>6</v>
      </c>
      <c r="BZ102">
        <v>0</v>
      </c>
      <c r="CA102">
        <v>0</v>
      </c>
      <c r="CB102" t="s">
        <v>6</v>
      </c>
      <c r="CE102">
        <v>0</v>
      </c>
      <c r="CF102">
        <v>0</v>
      </c>
      <c r="CG102">
        <v>0</v>
      </c>
      <c r="CM102">
        <v>0</v>
      </c>
      <c r="CN102" t="s">
        <v>6</v>
      </c>
      <c r="CO102">
        <v>0</v>
      </c>
      <c r="CP102" t="e">
        <f t="shared" si="86"/>
        <v>#REF!</v>
      </c>
      <c r="CQ102">
        <f>AC102</f>
        <v>15976.11</v>
      </c>
      <c r="CR102">
        <f>AD102</f>
        <v>0</v>
      </c>
      <c r="CS102">
        <f t="shared" si="87"/>
        <v>0</v>
      </c>
      <c r="CT102">
        <f t="shared" si="88"/>
        <v>0</v>
      </c>
      <c r="CU102">
        <f t="shared" si="89"/>
        <v>0</v>
      </c>
      <c r="CV102">
        <f t="shared" si="90"/>
        <v>0</v>
      </c>
      <c r="CW102">
        <f t="shared" si="91"/>
        <v>0</v>
      </c>
      <c r="CX102">
        <f t="shared" si="92"/>
        <v>0</v>
      </c>
      <c r="CY102">
        <f>0</f>
        <v>0</v>
      </c>
      <c r="CZ102">
        <f>0</f>
        <v>0</v>
      </c>
      <c r="DC102" t="s">
        <v>6</v>
      </c>
      <c r="DD102" t="s">
        <v>6</v>
      </c>
      <c r="DE102" t="s">
        <v>6</v>
      </c>
      <c r="DF102" t="s">
        <v>6</v>
      </c>
      <c r="DG102" t="s">
        <v>6</v>
      </c>
      <c r="DH102" t="s">
        <v>6</v>
      </c>
      <c r="DI102" t="s">
        <v>6</v>
      </c>
      <c r="DJ102" t="s">
        <v>6</v>
      </c>
      <c r="DK102" t="s">
        <v>6</v>
      </c>
      <c r="DL102" t="s">
        <v>6</v>
      </c>
      <c r="DM102" t="s">
        <v>6</v>
      </c>
      <c r="DN102">
        <v>0</v>
      </c>
      <c r="DO102">
        <v>0</v>
      </c>
      <c r="DP102">
        <v>1</v>
      </c>
      <c r="DQ102">
        <v>1</v>
      </c>
      <c r="DU102">
        <v>1013</v>
      </c>
      <c r="DV102" t="s">
        <v>23</v>
      </c>
      <c r="DW102" t="str">
        <f>'1.Лок.смета.и.Акт'!D308</f>
        <v>ШТ</v>
      </c>
      <c r="DX102">
        <v>1</v>
      </c>
      <c r="DZ102" t="s">
        <v>6</v>
      </c>
      <c r="EA102" t="s">
        <v>6</v>
      </c>
      <c r="EB102" t="s">
        <v>6</v>
      </c>
      <c r="EC102" t="s">
        <v>6</v>
      </c>
      <c r="EE102">
        <v>59207033</v>
      </c>
      <c r="EF102">
        <v>92</v>
      </c>
      <c r="EG102" t="s">
        <v>37</v>
      </c>
      <c r="EH102">
        <v>0</v>
      </c>
      <c r="EI102" t="s">
        <v>6</v>
      </c>
      <c r="EJ102">
        <v>3</v>
      </c>
      <c r="EK102">
        <v>902</v>
      </c>
      <c r="EL102" t="s">
        <v>37</v>
      </c>
      <c r="EM102" t="s">
        <v>38</v>
      </c>
      <c r="EO102" t="s">
        <v>6</v>
      </c>
      <c r="EQ102">
        <v>0</v>
      </c>
      <c r="ER102">
        <v>15976.11</v>
      </c>
      <c r="ES102" s="68">
        <f>'1.Лок.смета.и.Акт'!F308</f>
        <v>15976.11</v>
      </c>
      <c r="ET102">
        <v>0</v>
      </c>
      <c r="EU102">
        <v>0</v>
      </c>
      <c r="EV102">
        <v>0</v>
      </c>
      <c r="EW102">
        <v>0</v>
      </c>
      <c r="EX102">
        <v>0</v>
      </c>
      <c r="EZ102">
        <v>5</v>
      </c>
      <c r="FC102">
        <v>0</v>
      </c>
      <c r="FD102">
        <v>18</v>
      </c>
      <c r="FF102">
        <v>15312</v>
      </c>
      <c r="FQ102">
        <v>0</v>
      </c>
      <c r="FR102" t="e">
        <f t="shared" si="93"/>
        <v>#REF!</v>
      </c>
      <c r="FS102">
        <v>0</v>
      </c>
      <c r="FX102">
        <v>0</v>
      </c>
      <c r="FY102">
        <v>0</v>
      </c>
      <c r="GA102" t="s">
        <v>232</v>
      </c>
      <c r="GD102">
        <v>1</v>
      </c>
      <c r="GF102">
        <v>-278614132</v>
      </c>
      <c r="GG102">
        <v>2</v>
      </c>
      <c r="GH102">
        <v>3</v>
      </c>
      <c r="GI102">
        <v>4</v>
      </c>
      <c r="GJ102">
        <v>0</v>
      </c>
      <c r="GK102">
        <v>0</v>
      </c>
      <c r="GL102">
        <f t="shared" si="94"/>
        <v>0</v>
      </c>
      <c r="GM102" t="e">
        <f t="shared" si="95"/>
        <v>#REF!</v>
      </c>
      <c r="GN102">
        <f t="shared" si="96"/>
        <v>0</v>
      </c>
      <c r="GO102">
        <f t="shared" si="97"/>
        <v>0</v>
      </c>
      <c r="GP102">
        <f t="shared" si="98"/>
        <v>0</v>
      </c>
      <c r="GR102">
        <v>1</v>
      </c>
      <c r="GS102">
        <v>1</v>
      </c>
      <c r="GT102">
        <v>0</v>
      </c>
      <c r="GU102" t="s">
        <v>6</v>
      </c>
      <c r="GV102">
        <f t="shared" si="99"/>
        <v>0</v>
      </c>
      <c r="GW102">
        <v>1</v>
      </c>
      <c r="GX102" t="e">
        <f t="shared" si="100"/>
        <v>#REF!</v>
      </c>
      <c r="HA102">
        <v>0</v>
      </c>
      <c r="HB102">
        <v>0</v>
      </c>
      <c r="HC102">
        <f t="shared" si="101"/>
        <v>0</v>
      </c>
      <c r="HE102" t="s">
        <v>40</v>
      </c>
      <c r="HF102" t="s">
        <v>41</v>
      </c>
      <c r="HH102" t="e">
        <f>ROUND(AC102*I102,0)</f>
        <v>#REF!</v>
      </c>
      <c r="HM102" t="s">
        <v>6</v>
      </c>
      <c r="HN102" t="s">
        <v>6</v>
      </c>
      <c r="HO102" t="s">
        <v>6</v>
      </c>
      <c r="HP102" t="s">
        <v>6</v>
      </c>
      <c r="HQ102" t="s">
        <v>6</v>
      </c>
      <c r="IF102">
        <v>-1</v>
      </c>
      <c r="IK102">
        <v>0</v>
      </c>
    </row>
    <row r="103" spans="1:245" x14ac:dyDescent="0.2">
      <c r="A103">
        <v>17</v>
      </c>
      <c r="B103">
        <v>1</v>
      </c>
      <c r="C103">
        <f>ROW(SmtRes!A131)</f>
        <v>131</v>
      </c>
      <c r="D103">
        <f>ROW(EtalonRes!A125)</f>
        <v>125</v>
      </c>
      <c r="E103" t="s">
        <v>233</v>
      </c>
      <c r="F103" t="s">
        <v>67</v>
      </c>
      <c r="G103" t="s">
        <v>68</v>
      </c>
      <c r="H103" t="s">
        <v>23</v>
      </c>
      <c r="I103">
        <f>'1.Лок.смета.и.Акт'!E313</f>
        <v>19</v>
      </c>
      <c r="J103">
        <v>0</v>
      </c>
      <c r="K103">
        <v>19</v>
      </c>
      <c r="O103">
        <f t="shared" si="71"/>
        <v>27872</v>
      </c>
      <c r="P103">
        <f t="shared" si="72"/>
        <v>7453</v>
      </c>
      <c r="Q103">
        <f t="shared" si="73"/>
        <v>1774</v>
      </c>
      <c r="R103">
        <f t="shared" si="74"/>
        <v>412</v>
      </c>
      <c r="S103">
        <f t="shared" si="75"/>
        <v>18645</v>
      </c>
      <c r="T103">
        <f t="shared" si="76"/>
        <v>0</v>
      </c>
      <c r="U103">
        <f t="shared" si="77"/>
        <v>62.244</v>
      </c>
      <c r="V103">
        <f t="shared" si="78"/>
        <v>0.99750000000000005</v>
      </c>
      <c r="W103">
        <f t="shared" si="79"/>
        <v>0</v>
      </c>
      <c r="X103">
        <f t="shared" si="80"/>
        <v>23059</v>
      </c>
      <c r="Y103">
        <f t="shared" si="81"/>
        <v>13721</v>
      </c>
      <c r="AA103">
        <v>74764386</v>
      </c>
      <c r="AB103">
        <f t="shared" si="82"/>
        <v>79.489999999999995</v>
      </c>
      <c r="AC103">
        <f t="shared" si="83"/>
        <v>43.06</v>
      </c>
      <c r="AD103">
        <f>ROUND(((((ET103*ROUND(1.05,7)))-((EU103*ROUND(1.05,7))))+AE103),2)</f>
        <v>7.04</v>
      </c>
      <c r="AE103">
        <f>ROUND(((EU103*ROUND(1.05,7))),2)</f>
        <v>0.65</v>
      </c>
      <c r="AF103">
        <f>ROUND(((EV103*ROUND(1.05,7))),2)</f>
        <v>29.39</v>
      </c>
      <c r="AG103">
        <f t="shared" si="84"/>
        <v>0</v>
      </c>
      <c r="AH103">
        <f>((EW103*ROUND(1.05,7)))</f>
        <v>3.2760000000000002</v>
      </c>
      <c r="AI103">
        <f>((EX103*ROUND(1.05,7)))</f>
        <v>5.2500000000000005E-2</v>
      </c>
      <c r="AJ103">
        <f t="shared" si="85"/>
        <v>0</v>
      </c>
      <c r="AK103">
        <f>AL103+AM103+AO103</f>
        <v>77.760000000000005</v>
      </c>
      <c r="AL103" s="68">
        <f>'1.Лок.смета.и.Акт'!F317</f>
        <v>43.06</v>
      </c>
      <c r="AM103" s="68">
        <f>'1.Лок.смета.и.Акт'!F315</f>
        <v>6.71</v>
      </c>
      <c r="AN103" s="68">
        <f>'1.Лок.смета.и.Акт'!F316</f>
        <v>0.62</v>
      </c>
      <c r="AO103" s="68">
        <f>'1.Лок.смета.и.Акт'!F314</f>
        <v>27.99</v>
      </c>
      <c r="AP103">
        <v>0</v>
      </c>
      <c r="AQ103">
        <f>'1.Лок.смета.и.Акт'!E320</f>
        <v>3.12</v>
      </c>
      <c r="AR103">
        <v>0.05</v>
      </c>
      <c r="AS103">
        <v>0</v>
      </c>
      <c r="AT103">
        <v>121</v>
      </c>
      <c r="AU103">
        <v>72</v>
      </c>
      <c r="AV103">
        <v>1</v>
      </c>
      <c r="AW103">
        <v>1</v>
      </c>
      <c r="AZ103">
        <v>1</v>
      </c>
      <c r="BA103">
        <f>'1.Лок.смета.и.Акт'!J314</f>
        <v>33.39</v>
      </c>
      <c r="BB103">
        <f>'1.Лок.смета.и.Акт'!J315</f>
        <v>13.26</v>
      </c>
      <c r="BC103">
        <f>'1.Лок.смета.и.Акт'!J317</f>
        <v>9.11</v>
      </c>
      <c r="BD103" t="s">
        <v>6</v>
      </c>
      <c r="BE103" t="s">
        <v>6</v>
      </c>
      <c r="BF103" t="s">
        <v>6</v>
      </c>
      <c r="BG103" t="s">
        <v>6</v>
      </c>
      <c r="BH103">
        <v>0</v>
      </c>
      <c r="BI103">
        <v>1</v>
      </c>
      <c r="BJ103" t="s">
        <v>69</v>
      </c>
      <c r="BM103">
        <v>20001</v>
      </c>
      <c r="BN103">
        <v>0</v>
      </c>
      <c r="BO103" t="s">
        <v>6</v>
      </c>
      <c r="BP103">
        <v>0</v>
      </c>
      <c r="BQ103">
        <v>22</v>
      </c>
      <c r="BR103">
        <v>0</v>
      </c>
      <c r="BS103">
        <f>'1.Лок.смета.и.Акт'!J316</f>
        <v>33.39</v>
      </c>
      <c r="BT103">
        <v>1</v>
      </c>
      <c r="BU103">
        <v>1</v>
      </c>
      <c r="BV103">
        <v>1</v>
      </c>
      <c r="BW103">
        <v>1</v>
      </c>
      <c r="BX103">
        <v>1</v>
      </c>
      <c r="BY103" t="s">
        <v>6</v>
      </c>
      <c r="BZ103">
        <v>121</v>
      </c>
      <c r="CA103">
        <v>72</v>
      </c>
      <c r="CB103" t="s">
        <v>6</v>
      </c>
      <c r="CE103">
        <v>0</v>
      </c>
      <c r="CF103">
        <v>0</v>
      </c>
      <c r="CG103">
        <v>0</v>
      </c>
      <c r="CM103">
        <v>0</v>
      </c>
      <c r="CN103" t="s">
        <v>25</v>
      </c>
      <c r="CO103">
        <v>0</v>
      </c>
      <c r="CP103">
        <f t="shared" si="86"/>
        <v>27872</v>
      </c>
      <c r="CQ103">
        <f>AC103*BC103</f>
        <v>392.27659999999997</v>
      </c>
      <c r="CR103">
        <f>AD103*BB103</f>
        <v>93.350399999999993</v>
      </c>
      <c r="CS103">
        <f t="shared" si="87"/>
        <v>21.703500000000002</v>
      </c>
      <c r="CT103">
        <f t="shared" si="88"/>
        <v>981.33210000000008</v>
      </c>
      <c r="CU103">
        <f t="shared" si="89"/>
        <v>0</v>
      </c>
      <c r="CV103">
        <f t="shared" si="90"/>
        <v>3.2760000000000002</v>
      </c>
      <c r="CW103">
        <f t="shared" si="91"/>
        <v>5.2500000000000005E-2</v>
      </c>
      <c r="CX103">
        <f t="shared" si="92"/>
        <v>0</v>
      </c>
      <c r="CY103">
        <f>(((S103+R103)*AT103)/100)</f>
        <v>23058.97</v>
      </c>
      <c r="CZ103">
        <f>(((S103+R103)*AU103)/100)</f>
        <v>13721.04</v>
      </c>
      <c r="DC103" t="s">
        <v>6</v>
      </c>
      <c r="DD103" t="s">
        <v>6</v>
      </c>
      <c r="DE103" t="s">
        <v>26</v>
      </c>
      <c r="DF103" t="s">
        <v>26</v>
      </c>
      <c r="DG103" t="s">
        <v>26</v>
      </c>
      <c r="DH103" t="s">
        <v>6</v>
      </c>
      <c r="DI103" t="s">
        <v>26</v>
      </c>
      <c r="DJ103" t="s">
        <v>26</v>
      </c>
      <c r="DK103" t="s">
        <v>6</v>
      </c>
      <c r="DL103" t="s">
        <v>6</v>
      </c>
      <c r="DM103" t="s">
        <v>6</v>
      </c>
      <c r="DN103">
        <v>0</v>
      </c>
      <c r="DO103">
        <v>0</v>
      </c>
      <c r="DP103">
        <v>1</v>
      </c>
      <c r="DQ103">
        <v>1</v>
      </c>
      <c r="DU103">
        <v>1013</v>
      </c>
      <c r="DV103" t="s">
        <v>23</v>
      </c>
      <c r="DW103" t="str">
        <f>'1.Лок.смета.и.Акт'!D313</f>
        <v>ШТ</v>
      </c>
      <c r="DX103">
        <v>1</v>
      </c>
      <c r="DZ103" t="s">
        <v>6</v>
      </c>
      <c r="EA103" t="s">
        <v>6</v>
      </c>
      <c r="EB103" t="s">
        <v>6</v>
      </c>
      <c r="EC103" t="s">
        <v>6</v>
      </c>
      <c r="EE103">
        <v>59207217</v>
      </c>
      <c r="EF103">
        <v>22</v>
      </c>
      <c r="EG103" t="s">
        <v>27</v>
      </c>
      <c r="EH103">
        <v>16</v>
      </c>
      <c r="EI103" t="s">
        <v>28</v>
      </c>
      <c r="EJ103">
        <v>1</v>
      </c>
      <c r="EK103">
        <v>20001</v>
      </c>
      <c r="EL103" t="s">
        <v>29</v>
      </c>
      <c r="EM103" t="s">
        <v>30</v>
      </c>
      <c r="EO103" t="s">
        <v>31</v>
      </c>
      <c r="EQ103">
        <v>0</v>
      </c>
      <c r="ER103">
        <f>ES103+ET103+EV103</f>
        <v>77.760000000000005</v>
      </c>
      <c r="ES103" s="68">
        <f>'1.Лок.смета.и.Акт'!F317</f>
        <v>43.06</v>
      </c>
      <c r="ET103" s="68">
        <f>'1.Лок.смета.и.Акт'!F315</f>
        <v>6.71</v>
      </c>
      <c r="EU103" s="68">
        <f>'1.Лок.смета.и.Акт'!F316</f>
        <v>0.62</v>
      </c>
      <c r="EV103" s="68">
        <f>'1.Лок.смета.и.Акт'!F314</f>
        <v>27.99</v>
      </c>
      <c r="EW103">
        <f>'1.Лок.смета.и.Акт'!E320</f>
        <v>3.12</v>
      </c>
      <c r="EX103">
        <v>0.05</v>
      </c>
      <c r="EY103">
        <v>0</v>
      </c>
      <c r="FQ103">
        <v>0</v>
      </c>
      <c r="FR103">
        <f t="shared" si="93"/>
        <v>0</v>
      </c>
      <c r="FS103">
        <v>0</v>
      </c>
      <c r="FX103">
        <v>121</v>
      </c>
      <c r="FY103">
        <v>72</v>
      </c>
      <c r="GA103" t="s">
        <v>6</v>
      </c>
      <c r="GD103">
        <v>1</v>
      </c>
      <c r="GF103">
        <v>-2137468792</v>
      </c>
      <c r="GG103">
        <v>2</v>
      </c>
      <c r="GH103">
        <v>1</v>
      </c>
      <c r="GI103">
        <v>4</v>
      </c>
      <c r="GJ103">
        <v>0</v>
      </c>
      <c r="GK103">
        <v>0</v>
      </c>
      <c r="GL103">
        <f t="shared" si="94"/>
        <v>0</v>
      </c>
      <c r="GM103">
        <f t="shared" si="95"/>
        <v>64652</v>
      </c>
      <c r="GN103">
        <f t="shared" si="96"/>
        <v>64652</v>
      </c>
      <c r="GO103">
        <f t="shared" si="97"/>
        <v>0</v>
      </c>
      <c r="GP103">
        <f t="shared" si="98"/>
        <v>0</v>
      </c>
      <c r="GR103">
        <v>0</v>
      </c>
      <c r="GS103">
        <v>3</v>
      </c>
      <c r="GT103">
        <v>0</v>
      </c>
      <c r="GU103" t="s">
        <v>6</v>
      </c>
      <c r="GV103">
        <f t="shared" si="99"/>
        <v>0</v>
      </c>
      <c r="GW103">
        <v>1</v>
      </c>
      <c r="GX103">
        <f t="shared" si="100"/>
        <v>0</v>
      </c>
      <c r="HA103">
        <v>0</v>
      </c>
      <c r="HB103">
        <v>0</v>
      </c>
      <c r="HC103">
        <f t="shared" si="101"/>
        <v>0</v>
      </c>
      <c r="HE103" t="s">
        <v>6</v>
      </c>
      <c r="HF103" t="s">
        <v>6</v>
      </c>
      <c r="HM103" t="s">
        <v>6</v>
      </c>
      <c r="HN103" t="s">
        <v>32</v>
      </c>
      <c r="HO103" t="s">
        <v>33</v>
      </c>
      <c r="HP103" t="s">
        <v>28</v>
      </c>
      <c r="HQ103" t="s">
        <v>28</v>
      </c>
      <c r="IF103">
        <v>-1</v>
      </c>
      <c r="IK103">
        <v>0</v>
      </c>
    </row>
    <row r="104" spans="1:245" x14ac:dyDescent="0.2">
      <c r="A104">
        <v>18</v>
      </c>
      <c r="B104">
        <v>1</v>
      </c>
      <c r="C104">
        <v>131</v>
      </c>
      <c r="E104" t="s">
        <v>234</v>
      </c>
      <c r="F104" t="str">
        <f>'1.Лок.смета.и.Акт'!B321</f>
        <v>Прайс</v>
      </c>
      <c r="G104" t="s">
        <v>235</v>
      </c>
      <c r="H104" t="s">
        <v>23</v>
      </c>
      <c r="I104" t="e">
        <f>I103*J104</f>
        <v>#REF!</v>
      </c>
      <c r="J104" s="181" t="e">
        <f>#REF!</f>
        <v>#REF!</v>
      </c>
      <c r="K104">
        <v>1</v>
      </c>
      <c r="O104" t="e">
        <f t="shared" si="71"/>
        <v>#REF!</v>
      </c>
      <c r="P104" t="e">
        <f t="shared" si="72"/>
        <v>#REF!</v>
      </c>
      <c r="Q104" t="e">
        <f t="shared" si="73"/>
        <v>#REF!</v>
      </c>
      <c r="R104" t="e">
        <f t="shared" si="74"/>
        <v>#REF!</v>
      </c>
      <c r="S104" t="e">
        <f t="shared" si="75"/>
        <v>#REF!</v>
      </c>
      <c r="T104" t="e">
        <f t="shared" si="76"/>
        <v>#REF!</v>
      </c>
      <c r="U104" t="e">
        <f t="shared" si="77"/>
        <v>#REF!</v>
      </c>
      <c r="V104" t="e">
        <f t="shared" si="78"/>
        <v>#REF!</v>
      </c>
      <c r="W104" t="e">
        <f t="shared" si="79"/>
        <v>#REF!</v>
      </c>
      <c r="X104">
        <f t="shared" si="80"/>
        <v>0</v>
      </c>
      <c r="Y104">
        <f t="shared" si="81"/>
        <v>0</v>
      </c>
      <c r="AA104">
        <v>74764386</v>
      </c>
      <c r="AB104">
        <f t="shared" si="82"/>
        <v>20681.72</v>
      </c>
      <c r="AC104">
        <f t="shared" si="83"/>
        <v>20681.72</v>
      </c>
      <c r="AD104">
        <f>ROUND((ET104),2)</f>
        <v>0</v>
      </c>
      <c r="AE104">
        <f>ROUND((EU104),2)</f>
        <v>0</v>
      </c>
      <c r="AF104">
        <f>ROUND((EV104),2)</f>
        <v>0</v>
      </c>
      <c r="AG104">
        <f t="shared" si="84"/>
        <v>0</v>
      </c>
      <c r="AH104">
        <f>(EW104)</f>
        <v>0</v>
      </c>
      <c r="AI104">
        <f>(EX104)</f>
        <v>0</v>
      </c>
      <c r="AJ104">
        <f t="shared" si="85"/>
        <v>0</v>
      </c>
      <c r="AK104">
        <v>20681.72</v>
      </c>
      <c r="AL104" s="68">
        <f>'1.Лок.смета.и.Акт'!F321</f>
        <v>20681.72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1</v>
      </c>
      <c r="AW104">
        <v>1</v>
      </c>
      <c r="AZ104">
        <v>1</v>
      </c>
      <c r="BA104">
        <v>1</v>
      </c>
      <c r="BB104">
        <v>1</v>
      </c>
      <c r="BC104">
        <f>'1.Лок.смета.и.Акт'!J321</f>
        <v>6.13</v>
      </c>
      <c r="BD104" t="s">
        <v>6</v>
      </c>
      <c r="BE104" t="s">
        <v>6</v>
      </c>
      <c r="BF104" t="s">
        <v>6</v>
      </c>
      <c r="BG104" t="s">
        <v>6</v>
      </c>
      <c r="BH104">
        <v>3</v>
      </c>
      <c r="BI104">
        <v>3</v>
      </c>
      <c r="BJ104" t="s">
        <v>6</v>
      </c>
      <c r="BM104">
        <v>902</v>
      </c>
      <c r="BN104">
        <v>0</v>
      </c>
      <c r="BO104" t="s">
        <v>6</v>
      </c>
      <c r="BP104">
        <v>0</v>
      </c>
      <c r="BQ104">
        <v>92</v>
      </c>
      <c r="BR104">
        <v>0</v>
      </c>
      <c r="BS104">
        <v>1</v>
      </c>
      <c r="BT104">
        <v>1</v>
      </c>
      <c r="BU104">
        <v>1</v>
      </c>
      <c r="BV104">
        <v>1</v>
      </c>
      <c r="BW104">
        <v>1</v>
      </c>
      <c r="BX104">
        <v>1</v>
      </c>
      <c r="BY104" t="s">
        <v>6</v>
      </c>
      <c r="BZ104">
        <v>0</v>
      </c>
      <c r="CA104">
        <v>0</v>
      </c>
      <c r="CB104" t="s">
        <v>6</v>
      </c>
      <c r="CE104">
        <v>0</v>
      </c>
      <c r="CF104">
        <v>0</v>
      </c>
      <c r="CG104">
        <v>0</v>
      </c>
      <c r="CM104">
        <v>0</v>
      </c>
      <c r="CN104" t="s">
        <v>6</v>
      </c>
      <c r="CO104">
        <v>0</v>
      </c>
      <c r="CP104" t="e">
        <f t="shared" si="86"/>
        <v>#REF!</v>
      </c>
      <c r="CQ104">
        <f>AC104</f>
        <v>20681.72</v>
      </c>
      <c r="CR104">
        <f>AD104</f>
        <v>0</v>
      </c>
      <c r="CS104">
        <f t="shared" si="87"/>
        <v>0</v>
      </c>
      <c r="CT104">
        <f t="shared" si="88"/>
        <v>0</v>
      </c>
      <c r="CU104">
        <f t="shared" si="89"/>
        <v>0</v>
      </c>
      <c r="CV104">
        <f t="shared" si="90"/>
        <v>0</v>
      </c>
      <c r="CW104">
        <f t="shared" si="91"/>
        <v>0</v>
      </c>
      <c r="CX104">
        <f t="shared" si="92"/>
        <v>0</v>
      </c>
      <c r="CY104">
        <f>0</f>
        <v>0</v>
      </c>
      <c r="CZ104">
        <f>0</f>
        <v>0</v>
      </c>
      <c r="DC104" t="s">
        <v>6</v>
      </c>
      <c r="DD104" t="s">
        <v>6</v>
      </c>
      <c r="DE104" t="s">
        <v>6</v>
      </c>
      <c r="DF104" t="s">
        <v>6</v>
      </c>
      <c r="DG104" t="s">
        <v>6</v>
      </c>
      <c r="DH104" t="s">
        <v>6</v>
      </c>
      <c r="DI104" t="s">
        <v>6</v>
      </c>
      <c r="DJ104" t="s">
        <v>6</v>
      </c>
      <c r="DK104" t="s">
        <v>6</v>
      </c>
      <c r="DL104" t="s">
        <v>6</v>
      </c>
      <c r="DM104" t="s">
        <v>6</v>
      </c>
      <c r="DN104">
        <v>0</v>
      </c>
      <c r="DO104">
        <v>0</v>
      </c>
      <c r="DP104">
        <v>1</v>
      </c>
      <c r="DQ104">
        <v>1</v>
      </c>
      <c r="DU104">
        <v>1013</v>
      </c>
      <c r="DV104" t="s">
        <v>23</v>
      </c>
      <c r="DW104" t="str">
        <f>'1.Лок.смета.и.Акт'!D321</f>
        <v>ШТ</v>
      </c>
      <c r="DX104">
        <v>1</v>
      </c>
      <c r="DZ104" t="s">
        <v>6</v>
      </c>
      <c r="EA104" t="s">
        <v>6</v>
      </c>
      <c r="EB104" t="s">
        <v>6</v>
      </c>
      <c r="EC104" t="s">
        <v>6</v>
      </c>
      <c r="EE104">
        <v>59207033</v>
      </c>
      <c r="EF104">
        <v>92</v>
      </c>
      <c r="EG104" t="s">
        <v>37</v>
      </c>
      <c r="EH104">
        <v>0</v>
      </c>
      <c r="EI104" t="s">
        <v>6</v>
      </c>
      <c r="EJ104">
        <v>3</v>
      </c>
      <c r="EK104">
        <v>902</v>
      </c>
      <c r="EL104" t="s">
        <v>37</v>
      </c>
      <c r="EM104" t="s">
        <v>38</v>
      </c>
      <c r="EO104" t="s">
        <v>6</v>
      </c>
      <c r="EQ104">
        <v>0</v>
      </c>
      <c r="ER104">
        <v>20681.72</v>
      </c>
      <c r="ES104" s="68">
        <f>'1.Лок.смета.и.Акт'!F321</f>
        <v>20681.72</v>
      </c>
      <c r="ET104">
        <v>0</v>
      </c>
      <c r="EU104">
        <v>0</v>
      </c>
      <c r="EV104">
        <v>0</v>
      </c>
      <c r="EW104">
        <v>0</v>
      </c>
      <c r="EX104">
        <v>0</v>
      </c>
      <c r="EZ104">
        <v>5</v>
      </c>
      <c r="FC104">
        <v>0</v>
      </c>
      <c r="FD104">
        <v>18</v>
      </c>
      <c r="FF104">
        <v>19822</v>
      </c>
      <c r="FQ104">
        <v>0</v>
      </c>
      <c r="FR104" t="e">
        <f t="shared" si="93"/>
        <v>#REF!</v>
      </c>
      <c r="FS104">
        <v>0</v>
      </c>
      <c r="FX104">
        <v>0</v>
      </c>
      <c r="FY104">
        <v>0</v>
      </c>
      <c r="GA104" t="s">
        <v>236</v>
      </c>
      <c r="GD104">
        <v>1</v>
      </c>
      <c r="GF104">
        <v>-450531942</v>
      </c>
      <c r="GG104">
        <v>2</v>
      </c>
      <c r="GH104">
        <v>3</v>
      </c>
      <c r="GI104">
        <v>4</v>
      </c>
      <c r="GJ104">
        <v>0</v>
      </c>
      <c r="GK104">
        <v>0</v>
      </c>
      <c r="GL104">
        <f t="shared" si="94"/>
        <v>0</v>
      </c>
      <c r="GM104" t="e">
        <f t="shared" si="95"/>
        <v>#REF!</v>
      </c>
      <c r="GN104">
        <f t="shared" si="96"/>
        <v>0</v>
      </c>
      <c r="GO104">
        <f t="shared" si="97"/>
        <v>0</v>
      </c>
      <c r="GP104">
        <f t="shared" si="98"/>
        <v>0</v>
      </c>
      <c r="GR104">
        <v>1</v>
      </c>
      <c r="GS104">
        <v>1</v>
      </c>
      <c r="GT104">
        <v>0</v>
      </c>
      <c r="GU104" t="s">
        <v>6</v>
      </c>
      <c r="GV104">
        <f t="shared" si="99"/>
        <v>0</v>
      </c>
      <c r="GW104">
        <v>1</v>
      </c>
      <c r="GX104" t="e">
        <f t="shared" si="100"/>
        <v>#REF!</v>
      </c>
      <c r="HA104">
        <v>0</v>
      </c>
      <c r="HB104">
        <v>0</v>
      </c>
      <c r="HC104">
        <f t="shared" si="101"/>
        <v>0</v>
      </c>
      <c r="HE104" t="s">
        <v>40</v>
      </c>
      <c r="HF104" t="s">
        <v>41</v>
      </c>
      <c r="HH104" t="e">
        <f>ROUND(AC104*I104,0)</f>
        <v>#REF!</v>
      </c>
      <c r="HM104" t="s">
        <v>6</v>
      </c>
      <c r="HN104" t="s">
        <v>6</v>
      </c>
      <c r="HO104" t="s">
        <v>6</v>
      </c>
      <c r="HP104" t="s">
        <v>6</v>
      </c>
      <c r="HQ104" t="s">
        <v>6</v>
      </c>
      <c r="IF104">
        <v>-1</v>
      </c>
      <c r="IK104">
        <v>0</v>
      </c>
    </row>
    <row r="105" spans="1:245" x14ac:dyDescent="0.2">
      <c r="A105">
        <v>17</v>
      </c>
      <c r="B105">
        <v>1</v>
      </c>
      <c r="C105">
        <f>ROW(SmtRes!A138)</f>
        <v>138</v>
      </c>
      <c r="D105">
        <f>ROW(EtalonRes!A132)</f>
        <v>132</v>
      </c>
      <c r="E105" t="s">
        <v>237</v>
      </c>
      <c r="F105" t="s">
        <v>238</v>
      </c>
      <c r="G105" t="s">
        <v>239</v>
      </c>
      <c r="H105" t="s">
        <v>23</v>
      </c>
      <c r="I105">
        <f>'1.Лок.смета.и.Акт'!E326</f>
        <v>1</v>
      </c>
      <c r="J105">
        <v>0</v>
      </c>
      <c r="K105">
        <v>1</v>
      </c>
      <c r="O105">
        <f t="shared" si="71"/>
        <v>914</v>
      </c>
      <c r="P105">
        <f t="shared" si="72"/>
        <v>254</v>
      </c>
      <c r="Q105">
        <f t="shared" si="73"/>
        <v>31</v>
      </c>
      <c r="R105">
        <f t="shared" si="74"/>
        <v>4</v>
      </c>
      <c r="S105">
        <f t="shared" si="75"/>
        <v>629</v>
      </c>
      <c r="T105">
        <f t="shared" si="76"/>
        <v>0</v>
      </c>
      <c r="U105">
        <f t="shared" si="77"/>
        <v>2.1</v>
      </c>
      <c r="V105">
        <f t="shared" si="78"/>
        <v>1.0500000000000001E-2</v>
      </c>
      <c r="W105">
        <f t="shared" si="79"/>
        <v>0</v>
      </c>
      <c r="X105">
        <f t="shared" si="80"/>
        <v>766</v>
      </c>
      <c r="Y105">
        <f t="shared" si="81"/>
        <v>456</v>
      </c>
      <c r="AA105">
        <v>74764386</v>
      </c>
      <c r="AB105">
        <f t="shared" si="82"/>
        <v>49.04</v>
      </c>
      <c r="AC105">
        <f t="shared" si="83"/>
        <v>27.86</v>
      </c>
      <c r="AD105">
        <f>ROUND(((((ET105*ROUND(1.05,7)))-((EU105*ROUND(1.05,7))))+AE105),2)</f>
        <v>2.34</v>
      </c>
      <c r="AE105">
        <f>ROUND(((EU105*ROUND(1.05,7))),2)</f>
        <v>0.13</v>
      </c>
      <c r="AF105">
        <f>ROUND(((EV105*ROUND(1.05,7))),2)</f>
        <v>18.84</v>
      </c>
      <c r="AG105">
        <f t="shared" si="84"/>
        <v>0</v>
      </c>
      <c r="AH105">
        <f>((EW105*ROUND(1.05,7)))</f>
        <v>2.1</v>
      </c>
      <c r="AI105">
        <f>((EX105*ROUND(1.05,7)))</f>
        <v>1.0500000000000001E-2</v>
      </c>
      <c r="AJ105">
        <f t="shared" si="85"/>
        <v>0</v>
      </c>
      <c r="AK105">
        <f>AL105+AM105+AO105</f>
        <v>48.019999999999996</v>
      </c>
      <c r="AL105" s="68">
        <f>'1.Лок.смета.и.Акт'!F330</f>
        <v>27.86</v>
      </c>
      <c r="AM105" s="68">
        <f>'1.Лок.смета.и.Акт'!F328</f>
        <v>2.2200000000000002</v>
      </c>
      <c r="AN105" s="68">
        <f>'1.Лок.смета.и.Акт'!F329</f>
        <v>0.12</v>
      </c>
      <c r="AO105" s="68">
        <f>'1.Лок.смета.и.Акт'!F327</f>
        <v>17.940000000000001</v>
      </c>
      <c r="AP105">
        <v>0</v>
      </c>
      <c r="AQ105">
        <f>'1.Лок.смета.и.Акт'!E333</f>
        <v>2</v>
      </c>
      <c r="AR105">
        <v>0.01</v>
      </c>
      <c r="AS105">
        <v>0</v>
      </c>
      <c r="AT105">
        <v>121</v>
      </c>
      <c r="AU105">
        <v>72</v>
      </c>
      <c r="AV105">
        <v>1</v>
      </c>
      <c r="AW105">
        <v>1</v>
      </c>
      <c r="AZ105">
        <v>1</v>
      </c>
      <c r="BA105">
        <f>'1.Лок.смета.и.Акт'!J327</f>
        <v>33.39</v>
      </c>
      <c r="BB105">
        <f>'1.Лок.смета.и.Акт'!J328</f>
        <v>13.26</v>
      </c>
      <c r="BC105">
        <f>'1.Лок.смета.и.Акт'!J330</f>
        <v>9.11</v>
      </c>
      <c r="BD105" t="s">
        <v>6</v>
      </c>
      <c r="BE105" t="s">
        <v>6</v>
      </c>
      <c r="BF105" t="s">
        <v>6</v>
      </c>
      <c r="BG105" t="s">
        <v>6</v>
      </c>
      <c r="BH105">
        <v>0</v>
      </c>
      <c r="BI105">
        <v>1</v>
      </c>
      <c r="BJ105" t="s">
        <v>240</v>
      </c>
      <c r="BM105">
        <v>20001</v>
      </c>
      <c r="BN105">
        <v>0</v>
      </c>
      <c r="BO105" t="s">
        <v>6</v>
      </c>
      <c r="BP105">
        <v>0</v>
      </c>
      <c r="BQ105">
        <v>22</v>
      </c>
      <c r="BR105">
        <v>0</v>
      </c>
      <c r="BS105">
        <f>'1.Лок.смета.и.Акт'!J329</f>
        <v>33.39</v>
      </c>
      <c r="BT105">
        <v>1</v>
      </c>
      <c r="BU105">
        <v>1</v>
      </c>
      <c r="BV105">
        <v>1</v>
      </c>
      <c r="BW105">
        <v>1</v>
      </c>
      <c r="BX105">
        <v>1</v>
      </c>
      <c r="BY105" t="s">
        <v>6</v>
      </c>
      <c r="BZ105">
        <v>121</v>
      </c>
      <c r="CA105">
        <v>72</v>
      </c>
      <c r="CB105" t="s">
        <v>6</v>
      </c>
      <c r="CE105">
        <v>0</v>
      </c>
      <c r="CF105">
        <v>0</v>
      </c>
      <c r="CG105">
        <v>0</v>
      </c>
      <c r="CM105">
        <v>0</v>
      </c>
      <c r="CN105" t="s">
        <v>77</v>
      </c>
      <c r="CO105">
        <v>0</v>
      </c>
      <c r="CP105">
        <f t="shared" si="86"/>
        <v>914</v>
      </c>
      <c r="CQ105">
        <f>AC105*BC105</f>
        <v>253.80459999999997</v>
      </c>
      <c r="CR105">
        <f>AD105*BB105</f>
        <v>31.028399999999998</v>
      </c>
      <c r="CS105">
        <f t="shared" si="87"/>
        <v>4.3407</v>
      </c>
      <c r="CT105">
        <f t="shared" si="88"/>
        <v>629.06759999999997</v>
      </c>
      <c r="CU105">
        <f t="shared" si="89"/>
        <v>0</v>
      </c>
      <c r="CV105">
        <f t="shared" si="90"/>
        <v>2.1</v>
      </c>
      <c r="CW105">
        <f t="shared" si="91"/>
        <v>1.0500000000000001E-2</v>
      </c>
      <c r="CX105">
        <f t="shared" si="92"/>
        <v>0</v>
      </c>
      <c r="CY105">
        <f>(((S105+R105)*AT105)/100)</f>
        <v>765.93</v>
      </c>
      <c r="CZ105">
        <f>(((S105+R105)*AU105)/100)</f>
        <v>455.76</v>
      </c>
      <c r="DB105">
        <v>6</v>
      </c>
      <c r="DC105" t="s">
        <v>6</v>
      </c>
      <c r="DD105" t="s">
        <v>6</v>
      </c>
      <c r="DE105" t="s">
        <v>78</v>
      </c>
      <c r="DF105" t="s">
        <v>78</v>
      </c>
      <c r="DG105" t="s">
        <v>78</v>
      </c>
      <c r="DH105" t="s">
        <v>6</v>
      </c>
      <c r="DI105" t="s">
        <v>78</v>
      </c>
      <c r="DJ105" t="s">
        <v>78</v>
      </c>
      <c r="DK105" t="s">
        <v>6</v>
      </c>
      <c r="DL105" t="s">
        <v>6</v>
      </c>
      <c r="DM105" t="s">
        <v>6</v>
      </c>
      <c r="DN105">
        <v>0</v>
      </c>
      <c r="DO105">
        <v>0</v>
      </c>
      <c r="DP105">
        <v>1</v>
      </c>
      <c r="DQ105">
        <v>1</v>
      </c>
      <c r="DU105">
        <v>1013</v>
      </c>
      <c r="DV105" t="s">
        <v>23</v>
      </c>
      <c r="DW105" t="str">
        <f>'1.Лок.смета.и.Акт'!D326</f>
        <v>ШТ</v>
      </c>
      <c r="DX105">
        <v>1</v>
      </c>
      <c r="DZ105" t="s">
        <v>6</v>
      </c>
      <c r="EA105" t="s">
        <v>6</v>
      </c>
      <c r="EB105" t="s">
        <v>6</v>
      </c>
      <c r="EC105" t="s">
        <v>6</v>
      </c>
      <c r="EE105">
        <v>59207217</v>
      </c>
      <c r="EF105">
        <v>22</v>
      </c>
      <c r="EG105" t="s">
        <v>27</v>
      </c>
      <c r="EH105">
        <v>16</v>
      </c>
      <c r="EI105" t="s">
        <v>28</v>
      </c>
      <c r="EJ105">
        <v>1</v>
      </c>
      <c r="EK105">
        <v>20001</v>
      </c>
      <c r="EL105" t="s">
        <v>29</v>
      </c>
      <c r="EM105" t="s">
        <v>30</v>
      </c>
      <c r="EO105" t="s">
        <v>31</v>
      </c>
      <c r="EQ105">
        <v>0</v>
      </c>
      <c r="ER105">
        <f>ES105+ET105+EV105</f>
        <v>48.019999999999996</v>
      </c>
      <c r="ES105" s="68">
        <f>'1.Лок.смета.и.Акт'!F330</f>
        <v>27.86</v>
      </c>
      <c r="ET105" s="68">
        <f>'1.Лок.смета.и.Акт'!F328</f>
        <v>2.2200000000000002</v>
      </c>
      <c r="EU105" s="68">
        <f>'1.Лок.смета.и.Акт'!F329</f>
        <v>0.12</v>
      </c>
      <c r="EV105" s="68">
        <f>'1.Лок.смета.и.Акт'!F327</f>
        <v>17.940000000000001</v>
      </c>
      <c r="EW105">
        <f>'1.Лок.смета.и.Акт'!E333</f>
        <v>2</v>
      </c>
      <c r="EX105">
        <v>0.01</v>
      </c>
      <c r="EY105">
        <v>0</v>
      </c>
      <c r="FQ105">
        <v>0</v>
      </c>
      <c r="FR105">
        <f t="shared" si="93"/>
        <v>0</v>
      </c>
      <c r="FS105">
        <v>0</v>
      </c>
      <c r="FX105">
        <v>121</v>
      </c>
      <c r="FY105">
        <v>72</v>
      </c>
      <c r="GA105" t="s">
        <v>6</v>
      </c>
      <c r="GD105">
        <v>1</v>
      </c>
      <c r="GF105">
        <v>-1735284942</v>
      </c>
      <c r="GG105">
        <v>2</v>
      </c>
      <c r="GH105">
        <v>1</v>
      </c>
      <c r="GI105">
        <v>4</v>
      </c>
      <c r="GJ105">
        <v>0</v>
      </c>
      <c r="GK105">
        <v>0</v>
      </c>
      <c r="GL105">
        <f t="shared" si="94"/>
        <v>0</v>
      </c>
      <c r="GM105">
        <f t="shared" si="95"/>
        <v>2136</v>
      </c>
      <c r="GN105">
        <f t="shared" si="96"/>
        <v>2136</v>
      </c>
      <c r="GO105">
        <f t="shared" si="97"/>
        <v>0</v>
      </c>
      <c r="GP105">
        <f t="shared" si="98"/>
        <v>0</v>
      </c>
      <c r="GR105">
        <v>0</v>
      </c>
      <c r="GS105">
        <v>3</v>
      </c>
      <c r="GT105">
        <v>0</v>
      </c>
      <c r="GU105" t="s">
        <v>6</v>
      </c>
      <c r="GV105">
        <f t="shared" si="99"/>
        <v>0</v>
      </c>
      <c r="GW105">
        <v>1</v>
      </c>
      <c r="GX105">
        <f t="shared" si="100"/>
        <v>0</v>
      </c>
      <c r="HA105">
        <v>0</v>
      </c>
      <c r="HB105">
        <v>0</v>
      </c>
      <c r="HC105">
        <f t="shared" si="101"/>
        <v>0</v>
      </c>
      <c r="HE105" t="s">
        <v>6</v>
      </c>
      <c r="HF105" t="s">
        <v>6</v>
      </c>
      <c r="HM105" t="s">
        <v>6</v>
      </c>
      <c r="HN105" t="s">
        <v>32</v>
      </c>
      <c r="HO105" t="s">
        <v>33</v>
      </c>
      <c r="HP105" t="s">
        <v>28</v>
      </c>
      <c r="HQ105" t="s">
        <v>28</v>
      </c>
      <c r="IF105">
        <v>-1</v>
      </c>
      <c r="IK105">
        <v>0</v>
      </c>
    </row>
    <row r="106" spans="1:245" x14ac:dyDescent="0.2">
      <c r="A106">
        <v>18</v>
      </c>
      <c r="B106">
        <v>1</v>
      </c>
      <c r="C106">
        <v>138</v>
      </c>
      <c r="E106" t="s">
        <v>241</v>
      </c>
      <c r="F106" t="str">
        <f>'1.Лок.смета.и.Акт'!B334</f>
        <v>Прайс</v>
      </c>
      <c r="G106" t="s">
        <v>242</v>
      </c>
      <c r="H106" t="s">
        <v>23</v>
      </c>
      <c r="I106" t="e">
        <f>I105*J106</f>
        <v>#REF!</v>
      </c>
      <c r="J106" s="181" t="e">
        <f>#REF!</f>
        <v>#REF!</v>
      </c>
      <c r="K106">
        <v>1</v>
      </c>
      <c r="O106" t="e">
        <f t="shared" si="71"/>
        <v>#REF!</v>
      </c>
      <c r="P106" t="e">
        <f t="shared" si="72"/>
        <v>#REF!</v>
      </c>
      <c r="Q106" t="e">
        <f t="shared" si="73"/>
        <v>#REF!</v>
      </c>
      <c r="R106" t="e">
        <f t="shared" si="74"/>
        <v>#REF!</v>
      </c>
      <c r="S106" t="e">
        <f t="shared" si="75"/>
        <v>#REF!</v>
      </c>
      <c r="T106" t="e">
        <f t="shared" si="76"/>
        <v>#REF!</v>
      </c>
      <c r="U106" t="e">
        <f t="shared" si="77"/>
        <v>#REF!</v>
      </c>
      <c r="V106" t="e">
        <f t="shared" si="78"/>
        <v>#REF!</v>
      </c>
      <c r="W106" t="e">
        <f t="shared" si="79"/>
        <v>#REF!</v>
      </c>
      <c r="X106">
        <f t="shared" si="80"/>
        <v>0</v>
      </c>
      <c r="Y106">
        <f t="shared" si="81"/>
        <v>0</v>
      </c>
      <c r="AA106">
        <v>74764386</v>
      </c>
      <c r="AB106">
        <f t="shared" si="82"/>
        <v>16917.23</v>
      </c>
      <c r="AC106">
        <f t="shared" si="83"/>
        <v>16917.23</v>
      </c>
      <c r="AD106">
        <f>ROUND((ET106),2)</f>
        <v>0</v>
      </c>
      <c r="AE106">
        <f>ROUND((EU106),2)</f>
        <v>0</v>
      </c>
      <c r="AF106">
        <f>ROUND((EV106),2)</f>
        <v>0</v>
      </c>
      <c r="AG106">
        <f t="shared" si="84"/>
        <v>0</v>
      </c>
      <c r="AH106">
        <f>(EW106)</f>
        <v>0</v>
      </c>
      <c r="AI106">
        <f>(EX106)</f>
        <v>0</v>
      </c>
      <c r="AJ106">
        <f t="shared" si="85"/>
        <v>0</v>
      </c>
      <c r="AK106">
        <v>16917.23</v>
      </c>
      <c r="AL106" s="68">
        <f>'1.Лок.смета.и.Акт'!F334</f>
        <v>16917.23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1</v>
      </c>
      <c r="AW106">
        <v>1</v>
      </c>
      <c r="AZ106">
        <v>1</v>
      </c>
      <c r="BA106">
        <v>1</v>
      </c>
      <c r="BB106">
        <v>1</v>
      </c>
      <c r="BC106">
        <f>'1.Лок.смета.и.Акт'!J334</f>
        <v>6.13</v>
      </c>
      <c r="BD106" t="s">
        <v>6</v>
      </c>
      <c r="BE106" t="s">
        <v>6</v>
      </c>
      <c r="BF106" t="s">
        <v>6</v>
      </c>
      <c r="BG106" t="s">
        <v>6</v>
      </c>
      <c r="BH106">
        <v>3</v>
      </c>
      <c r="BI106">
        <v>3</v>
      </c>
      <c r="BJ106" t="s">
        <v>6</v>
      </c>
      <c r="BM106">
        <v>902</v>
      </c>
      <c r="BN106">
        <v>0</v>
      </c>
      <c r="BO106" t="s">
        <v>6</v>
      </c>
      <c r="BP106">
        <v>0</v>
      </c>
      <c r="BQ106">
        <v>92</v>
      </c>
      <c r="BR106">
        <v>0</v>
      </c>
      <c r="BS106">
        <v>1</v>
      </c>
      <c r="BT106">
        <v>1</v>
      </c>
      <c r="BU106">
        <v>1</v>
      </c>
      <c r="BV106">
        <v>1</v>
      </c>
      <c r="BW106">
        <v>1</v>
      </c>
      <c r="BX106">
        <v>1</v>
      </c>
      <c r="BY106" t="s">
        <v>6</v>
      </c>
      <c r="BZ106">
        <v>0</v>
      </c>
      <c r="CA106">
        <v>0</v>
      </c>
      <c r="CB106" t="s">
        <v>6</v>
      </c>
      <c r="CE106">
        <v>0</v>
      </c>
      <c r="CF106">
        <v>0</v>
      </c>
      <c r="CG106">
        <v>0</v>
      </c>
      <c r="CM106">
        <v>0</v>
      </c>
      <c r="CN106" t="s">
        <v>6</v>
      </c>
      <c r="CO106">
        <v>0</v>
      </c>
      <c r="CP106" t="e">
        <f t="shared" si="86"/>
        <v>#REF!</v>
      </c>
      <c r="CQ106">
        <f>AC106</f>
        <v>16917.23</v>
      </c>
      <c r="CR106">
        <f>AD106</f>
        <v>0</v>
      </c>
      <c r="CS106">
        <f t="shared" si="87"/>
        <v>0</v>
      </c>
      <c r="CT106">
        <f t="shared" si="88"/>
        <v>0</v>
      </c>
      <c r="CU106">
        <f t="shared" si="89"/>
        <v>0</v>
      </c>
      <c r="CV106">
        <f t="shared" si="90"/>
        <v>0</v>
      </c>
      <c r="CW106">
        <f t="shared" si="91"/>
        <v>0</v>
      </c>
      <c r="CX106">
        <f t="shared" si="92"/>
        <v>0</v>
      </c>
      <c r="CY106">
        <f>0</f>
        <v>0</v>
      </c>
      <c r="CZ106">
        <f>0</f>
        <v>0</v>
      </c>
      <c r="DC106" t="s">
        <v>6</v>
      </c>
      <c r="DD106" t="s">
        <v>6</v>
      </c>
      <c r="DE106" t="s">
        <v>6</v>
      </c>
      <c r="DF106" t="s">
        <v>6</v>
      </c>
      <c r="DG106" t="s">
        <v>6</v>
      </c>
      <c r="DH106" t="s">
        <v>6</v>
      </c>
      <c r="DI106" t="s">
        <v>6</v>
      </c>
      <c r="DJ106" t="s">
        <v>6</v>
      </c>
      <c r="DK106" t="s">
        <v>6</v>
      </c>
      <c r="DL106" t="s">
        <v>6</v>
      </c>
      <c r="DM106" t="s">
        <v>6</v>
      </c>
      <c r="DN106">
        <v>0</v>
      </c>
      <c r="DO106">
        <v>0</v>
      </c>
      <c r="DP106">
        <v>1</v>
      </c>
      <c r="DQ106">
        <v>1</v>
      </c>
      <c r="DU106">
        <v>1013</v>
      </c>
      <c r="DV106" t="s">
        <v>23</v>
      </c>
      <c r="DW106" t="str">
        <f>'1.Лок.смета.и.Акт'!D334</f>
        <v>ШТ</v>
      </c>
      <c r="DX106">
        <v>1</v>
      </c>
      <c r="DZ106" t="s">
        <v>6</v>
      </c>
      <c r="EA106" t="s">
        <v>6</v>
      </c>
      <c r="EB106" t="s">
        <v>6</v>
      </c>
      <c r="EC106" t="s">
        <v>6</v>
      </c>
      <c r="EE106">
        <v>59207033</v>
      </c>
      <c r="EF106">
        <v>92</v>
      </c>
      <c r="EG106" t="s">
        <v>37</v>
      </c>
      <c r="EH106">
        <v>0</v>
      </c>
      <c r="EI106" t="s">
        <v>6</v>
      </c>
      <c r="EJ106">
        <v>3</v>
      </c>
      <c r="EK106">
        <v>902</v>
      </c>
      <c r="EL106" t="s">
        <v>37</v>
      </c>
      <c r="EM106" t="s">
        <v>38</v>
      </c>
      <c r="EO106" t="s">
        <v>6</v>
      </c>
      <c r="EQ106">
        <v>0</v>
      </c>
      <c r="ER106">
        <v>16917.23</v>
      </c>
      <c r="ES106" s="68">
        <f>'1.Лок.смета.и.Акт'!F334</f>
        <v>16917.23</v>
      </c>
      <c r="ET106">
        <v>0</v>
      </c>
      <c r="EU106">
        <v>0</v>
      </c>
      <c r="EV106">
        <v>0</v>
      </c>
      <c r="EW106">
        <v>0</v>
      </c>
      <c r="EX106">
        <v>0</v>
      </c>
      <c r="EZ106">
        <v>5</v>
      </c>
      <c r="FC106">
        <v>0</v>
      </c>
      <c r="FD106">
        <v>18</v>
      </c>
      <c r="FF106">
        <v>16214</v>
      </c>
      <c r="FQ106">
        <v>0</v>
      </c>
      <c r="FR106" t="e">
        <f t="shared" si="93"/>
        <v>#REF!</v>
      </c>
      <c r="FS106">
        <v>0</v>
      </c>
      <c r="FX106">
        <v>0</v>
      </c>
      <c r="FY106">
        <v>0</v>
      </c>
      <c r="GA106" t="s">
        <v>243</v>
      </c>
      <c r="GD106">
        <v>1</v>
      </c>
      <c r="GF106">
        <v>-1901178189</v>
      </c>
      <c r="GG106">
        <v>2</v>
      </c>
      <c r="GH106">
        <v>3</v>
      </c>
      <c r="GI106">
        <v>4</v>
      </c>
      <c r="GJ106">
        <v>0</v>
      </c>
      <c r="GK106">
        <v>0</v>
      </c>
      <c r="GL106">
        <f t="shared" si="94"/>
        <v>0</v>
      </c>
      <c r="GM106" t="e">
        <f t="shared" si="95"/>
        <v>#REF!</v>
      </c>
      <c r="GN106">
        <f t="shared" si="96"/>
        <v>0</v>
      </c>
      <c r="GO106">
        <f t="shared" si="97"/>
        <v>0</v>
      </c>
      <c r="GP106">
        <f t="shared" si="98"/>
        <v>0</v>
      </c>
      <c r="GR106">
        <v>1</v>
      </c>
      <c r="GS106">
        <v>1</v>
      </c>
      <c r="GT106">
        <v>0</v>
      </c>
      <c r="GU106" t="s">
        <v>6</v>
      </c>
      <c r="GV106">
        <f t="shared" si="99"/>
        <v>0</v>
      </c>
      <c r="GW106">
        <v>1</v>
      </c>
      <c r="GX106" t="e">
        <f t="shared" si="100"/>
        <v>#REF!</v>
      </c>
      <c r="HA106">
        <v>0</v>
      </c>
      <c r="HB106">
        <v>0</v>
      </c>
      <c r="HC106">
        <f t="shared" si="101"/>
        <v>0</v>
      </c>
      <c r="HE106" t="s">
        <v>40</v>
      </c>
      <c r="HF106" t="s">
        <v>41</v>
      </c>
      <c r="HH106" t="e">
        <f>ROUND(AC106*I106,0)</f>
        <v>#REF!</v>
      </c>
      <c r="HM106" t="s">
        <v>6</v>
      </c>
      <c r="HN106" t="s">
        <v>6</v>
      </c>
      <c r="HO106" t="s">
        <v>6</v>
      </c>
      <c r="HP106" t="s">
        <v>6</v>
      </c>
      <c r="HQ106" t="s">
        <v>6</v>
      </c>
      <c r="IF106">
        <v>-1</v>
      </c>
      <c r="IK106">
        <v>0</v>
      </c>
    </row>
    <row r="107" spans="1:245" x14ac:dyDescent="0.2">
      <c r="A107">
        <v>17</v>
      </c>
      <c r="B107">
        <v>1</v>
      </c>
      <c r="C107">
        <f>ROW(SmtRes!A146)</f>
        <v>146</v>
      </c>
      <c r="D107">
        <f>ROW(EtalonRes!A140)</f>
        <v>140</v>
      </c>
      <c r="E107" t="s">
        <v>244</v>
      </c>
      <c r="F107" t="s">
        <v>245</v>
      </c>
      <c r="G107" t="s">
        <v>246</v>
      </c>
      <c r="H107" t="s">
        <v>23</v>
      </c>
      <c r="I107">
        <f>'1.Лок.смета.и.Акт'!E339</f>
        <v>2</v>
      </c>
      <c r="J107">
        <v>0</v>
      </c>
      <c r="K107">
        <v>2</v>
      </c>
      <c r="O107">
        <f t="shared" si="71"/>
        <v>2308</v>
      </c>
      <c r="P107">
        <f t="shared" si="72"/>
        <v>469</v>
      </c>
      <c r="Q107">
        <f t="shared" si="73"/>
        <v>128</v>
      </c>
      <c r="R107">
        <f t="shared" si="74"/>
        <v>26</v>
      </c>
      <c r="S107">
        <f t="shared" si="75"/>
        <v>1711</v>
      </c>
      <c r="T107">
        <f t="shared" si="76"/>
        <v>0</v>
      </c>
      <c r="U107">
        <f t="shared" si="77"/>
        <v>5.7119999999999997</v>
      </c>
      <c r="V107">
        <f t="shared" si="78"/>
        <v>6.3E-2</v>
      </c>
      <c r="W107">
        <f t="shared" si="79"/>
        <v>0</v>
      </c>
      <c r="X107">
        <f t="shared" si="80"/>
        <v>2102</v>
      </c>
      <c r="Y107">
        <f t="shared" si="81"/>
        <v>1251</v>
      </c>
      <c r="AA107">
        <v>74764386</v>
      </c>
      <c r="AB107">
        <f t="shared" si="82"/>
        <v>56.19</v>
      </c>
      <c r="AC107">
        <f t="shared" si="83"/>
        <v>25.76</v>
      </c>
      <c r="AD107">
        <f>ROUND(((((ET107*ROUND(1.05,7)))-((EU107*ROUND(1.05,7))))+AE107),2)</f>
        <v>4.8099999999999996</v>
      </c>
      <c r="AE107">
        <f>ROUND(((EU107*ROUND(1.05,7))),2)</f>
        <v>0.39</v>
      </c>
      <c r="AF107">
        <f>ROUND(((EV107*ROUND(1.05,7))),2)</f>
        <v>25.62</v>
      </c>
      <c r="AG107">
        <f t="shared" si="84"/>
        <v>0</v>
      </c>
      <c r="AH107">
        <f>((EW107*ROUND(1.05,7)))</f>
        <v>2.8560000000000003</v>
      </c>
      <c r="AI107">
        <f>((EX107*ROUND(1.05,7)))</f>
        <v>3.15E-2</v>
      </c>
      <c r="AJ107">
        <f t="shared" si="85"/>
        <v>0</v>
      </c>
      <c r="AK107">
        <f>AL107+AM107+AO107</f>
        <v>54.74</v>
      </c>
      <c r="AL107" s="68">
        <f>'1.Лок.смета.и.Акт'!F343</f>
        <v>25.76</v>
      </c>
      <c r="AM107" s="68">
        <f>'1.Лок.смета.и.Акт'!F341</f>
        <v>4.58</v>
      </c>
      <c r="AN107" s="68">
        <f>'1.Лок.смета.и.Акт'!F342</f>
        <v>0.37</v>
      </c>
      <c r="AO107" s="68">
        <f>'1.Лок.смета.и.Акт'!F340</f>
        <v>24.4</v>
      </c>
      <c r="AP107">
        <v>0</v>
      </c>
      <c r="AQ107">
        <f>'1.Лок.смета.и.Акт'!E346</f>
        <v>2.72</v>
      </c>
      <c r="AR107">
        <v>0.03</v>
      </c>
      <c r="AS107">
        <v>0</v>
      </c>
      <c r="AT107">
        <v>121</v>
      </c>
      <c r="AU107">
        <v>72</v>
      </c>
      <c r="AV107">
        <v>1</v>
      </c>
      <c r="AW107">
        <v>1</v>
      </c>
      <c r="AZ107">
        <v>1</v>
      </c>
      <c r="BA107">
        <f>'1.Лок.смета.и.Акт'!J340</f>
        <v>33.39</v>
      </c>
      <c r="BB107">
        <f>'1.Лок.смета.и.Акт'!J341</f>
        <v>13.26</v>
      </c>
      <c r="BC107">
        <f>'1.Лок.смета.и.Акт'!J343</f>
        <v>9.11</v>
      </c>
      <c r="BD107" t="s">
        <v>6</v>
      </c>
      <c r="BE107" t="s">
        <v>6</v>
      </c>
      <c r="BF107" t="s">
        <v>6</v>
      </c>
      <c r="BG107" t="s">
        <v>6</v>
      </c>
      <c r="BH107">
        <v>0</v>
      </c>
      <c r="BI107">
        <v>1</v>
      </c>
      <c r="BJ107" t="s">
        <v>247</v>
      </c>
      <c r="BM107">
        <v>20001</v>
      </c>
      <c r="BN107">
        <v>0</v>
      </c>
      <c r="BO107" t="s">
        <v>6</v>
      </c>
      <c r="BP107">
        <v>0</v>
      </c>
      <c r="BQ107">
        <v>22</v>
      </c>
      <c r="BR107">
        <v>0</v>
      </c>
      <c r="BS107">
        <f>'1.Лок.смета.и.Акт'!J342</f>
        <v>33.39</v>
      </c>
      <c r="BT107">
        <v>1</v>
      </c>
      <c r="BU107">
        <v>1</v>
      </c>
      <c r="BV107">
        <v>1</v>
      </c>
      <c r="BW107">
        <v>1</v>
      </c>
      <c r="BX107">
        <v>1</v>
      </c>
      <c r="BY107" t="s">
        <v>6</v>
      </c>
      <c r="BZ107">
        <v>121</v>
      </c>
      <c r="CA107">
        <v>72</v>
      </c>
      <c r="CB107" t="s">
        <v>6</v>
      </c>
      <c r="CE107">
        <v>0</v>
      </c>
      <c r="CF107">
        <v>0</v>
      </c>
      <c r="CG107">
        <v>0</v>
      </c>
      <c r="CM107">
        <v>0</v>
      </c>
      <c r="CN107" t="s">
        <v>77</v>
      </c>
      <c r="CO107">
        <v>0</v>
      </c>
      <c r="CP107">
        <f t="shared" si="86"/>
        <v>2308</v>
      </c>
      <c r="CQ107">
        <f>AC107*BC107</f>
        <v>234.67359999999999</v>
      </c>
      <c r="CR107">
        <f>AD107*BB107</f>
        <v>63.780599999999993</v>
      </c>
      <c r="CS107">
        <f t="shared" si="87"/>
        <v>13.0221</v>
      </c>
      <c r="CT107">
        <f t="shared" si="88"/>
        <v>855.45180000000005</v>
      </c>
      <c r="CU107">
        <f t="shared" si="89"/>
        <v>0</v>
      </c>
      <c r="CV107">
        <f t="shared" si="90"/>
        <v>2.8560000000000003</v>
      </c>
      <c r="CW107">
        <f t="shared" si="91"/>
        <v>3.15E-2</v>
      </c>
      <c r="CX107">
        <f t="shared" si="92"/>
        <v>0</v>
      </c>
      <c r="CY107">
        <f>(((S107+R107)*AT107)/100)</f>
        <v>2101.77</v>
      </c>
      <c r="CZ107">
        <f>(((S107+R107)*AU107)/100)</f>
        <v>1250.6400000000001</v>
      </c>
      <c r="DB107">
        <v>7</v>
      </c>
      <c r="DC107" t="s">
        <v>6</v>
      </c>
      <c r="DD107" t="s">
        <v>6</v>
      </c>
      <c r="DE107" t="s">
        <v>78</v>
      </c>
      <c r="DF107" t="s">
        <v>78</v>
      </c>
      <c r="DG107" t="s">
        <v>78</v>
      </c>
      <c r="DH107" t="s">
        <v>6</v>
      </c>
      <c r="DI107" t="s">
        <v>78</v>
      </c>
      <c r="DJ107" t="s">
        <v>78</v>
      </c>
      <c r="DK107" t="s">
        <v>6</v>
      </c>
      <c r="DL107" t="s">
        <v>6</v>
      </c>
      <c r="DM107" t="s">
        <v>6</v>
      </c>
      <c r="DN107">
        <v>0</v>
      </c>
      <c r="DO107">
        <v>0</v>
      </c>
      <c r="DP107">
        <v>1</v>
      </c>
      <c r="DQ107">
        <v>1</v>
      </c>
      <c r="DU107">
        <v>1013</v>
      </c>
      <c r="DV107" t="s">
        <v>23</v>
      </c>
      <c r="DW107" t="str">
        <f>'1.Лок.смета.и.Акт'!D339</f>
        <v>ШТ</v>
      </c>
      <c r="DX107">
        <v>1</v>
      </c>
      <c r="DZ107" t="s">
        <v>6</v>
      </c>
      <c r="EA107" t="s">
        <v>6</v>
      </c>
      <c r="EB107" t="s">
        <v>6</v>
      </c>
      <c r="EC107" t="s">
        <v>6</v>
      </c>
      <c r="EE107">
        <v>59207217</v>
      </c>
      <c r="EF107">
        <v>22</v>
      </c>
      <c r="EG107" t="s">
        <v>27</v>
      </c>
      <c r="EH107">
        <v>16</v>
      </c>
      <c r="EI107" t="s">
        <v>28</v>
      </c>
      <c r="EJ107">
        <v>1</v>
      </c>
      <c r="EK107">
        <v>20001</v>
      </c>
      <c r="EL107" t="s">
        <v>29</v>
      </c>
      <c r="EM107" t="s">
        <v>30</v>
      </c>
      <c r="EO107" t="s">
        <v>31</v>
      </c>
      <c r="EQ107">
        <v>0</v>
      </c>
      <c r="ER107">
        <f>ES107+ET107+EV107</f>
        <v>54.74</v>
      </c>
      <c r="ES107" s="68">
        <f>'1.Лок.смета.и.Акт'!F343</f>
        <v>25.76</v>
      </c>
      <c r="ET107" s="68">
        <f>'1.Лок.смета.и.Акт'!F341</f>
        <v>4.58</v>
      </c>
      <c r="EU107" s="68">
        <f>'1.Лок.смета.и.Акт'!F342</f>
        <v>0.37</v>
      </c>
      <c r="EV107" s="68">
        <f>'1.Лок.смета.и.Акт'!F340</f>
        <v>24.4</v>
      </c>
      <c r="EW107">
        <f>'1.Лок.смета.и.Акт'!E346</f>
        <v>2.72</v>
      </c>
      <c r="EX107">
        <v>0.03</v>
      </c>
      <c r="EY107">
        <v>0</v>
      </c>
      <c r="FQ107">
        <v>0</v>
      </c>
      <c r="FR107">
        <f t="shared" si="93"/>
        <v>0</v>
      </c>
      <c r="FS107">
        <v>0</v>
      </c>
      <c r="FX107">
        <v>121</v>
      </c>
      <c r="FY107">
        <v>72</v>
      </c>
      <c r="GA107" t="s">
        <v>6</v>
      </c>
      <c r="GD107">
        <v>1</v>
      </c>
      <c r="GF107">
        <v>-709532808</v>
      </c>
      <c r="GG107">
        <v>2</v>
      </c>
      <c r="GH107">
        <v>1</v>
      </c>
      <c r="GI107">
        <v>4</v>
      </c>
      <c r="GJ107">
        <v>0</v>
      </c>
      <c r="GK107">
        <v>0</v>
      </c>
      <c r="GL107">
        <f t="shared" si="94"/>
        <v>0</v>
      </c>
      <c r="GM107">
        <f t="shared" si="95"/>
        <v>5661</v>
      </c>
      <c r="GN107">
        <f t="shared" si="96"/>
        <v>5661</v>
      </c>
      <c r="GO107">
        <f t="shared" si="97"/>
        <v>0</v>
      </c>
      <c r="GP107">
        <f t="shared" si="98"/>
        <v>0</v>
      </c>
      <c r="GR107">
        <v>0</v>
      </c>
      <c r="GS107">
        <v>3</v>
      </c>
      <c r="GT107">
        <v>0</v>
      </c>
      <c r="GU107" t="s">
        <v>6</v>
      </c>
      <c r="GV107">
        <f t="shared" si="99"/>
        <v>0</v>
      </c>
      <c r="GW107">
        <v>1</v>
      </c>
      <c r="GX107">
        <f t="shared" si="100"/>
        <v>0</v>
      </c>
      <c r="HA107">
        <v>0</v>
      </c>
      <c r="HB107">
        <v>0</v>
      </c>
      <c r="HC107">
        <f t="shared" si="101"/>
        <v>0</v>
      </c>
      <c r="HE107" t="s">
        <v>6</v>
      </c>
      <c r="HF107" t="s">
        <v>6</v>
      </c>
      <c r="HM107" t="s">
        <v>6</v>
      </c>
      <c r="HN107" t="s">
        <v>32</v>
      </c>
      <c r="HO107" t="s">
        <v>33</v>
      </c>
      <c r="HP107" t="s">
        <v>28</v>
      </c>
      <c r="HQ107" t="s">
        <v>28</v>
      </c>
      <c r="IF107">
        <v>-1</v>
      </c>
      <c r="IK107">
        <v>0</v>
      </c>
    </row>
    <row r="108" spans="1:245" x14ac:dyDescent="0.2">
      <c r="A108">
        <v>18</v>
      </c>
      <c r="B108">
        <v>1</v>
      </c>
      <c r="C108">
        <v>146</v>
      </c>
      <c r="E108" t="s">
        <v>248</v>
      </c>
      <c r="F108" t="str">
        <f>'1.Лок.смета.и.Акт'!B347</f>
        <v>Прайс</v>
      </c>
      <c r="G108" t="s">
        <v>249</v>
      </c>
      <c r="H108" t="s">
        <v>23</v>
      </c>
      <c r="I108" t="e">
        <f>I107*J108</f>
        <v>#REF!</v>
      </c>
      <c r="J108" s="181" t="e">
        <f>#REF!</f>
        <v>#REF!</v>
      </c>
      <c r="K108">
        <v>1</v>
      </c>
      <c r="O108" t="e">
        <f t="shared" si="71"/>
        <v>#REF!</v>
      </c>
      <c r="P108" t="e">
        <f t="shared" si="72"/>
        <v>#REF!</v>
      </c>
      <c r="Q108" t="e">
        <f t="shared" si="73"/>
        <v>#REF!</v>
      </c>
      <c r="R108" t="e">
        <f t="shared" si="74"/>
        <v>#REF!</v>
      </c>
      <c r="S108" t="e">
        <f t="shared" si="75"/>
        <v>#REF!</v>
      </c>
      <c r="T108" t="e">
        <f t="shared" si="76"/>
        <v>#REF!</v>
      </c>
      <c r="U108" t="e">
        <f t="shared" si="77"/>
        <v>#REF!</v>
      </c>
      <c r="V108" t="e">
        <f t="shared" si="78"/>
        <v>#REF!</v>
      </c>
      <c r="W108" t="e">
        <f t="shared" si="79"/>
        <v>#REF!</v>
      </c>
      <c r="X108">
        <f t="shared" si="80"/>
        <v>0</v>
      </c>
      <c r="Y108">
        <f t="shared" si="81"/>
        <v>0</v>
      </c>
      <c r="AA108">
        <v>74764386</v>
      </c>
      <c r="AB108">
        <f t="shared" si="82"/>
        <v>21071.94</v>
      </c>
      <c r="AC108">
        <f t="shared" si="83"/>
        <v>21071.94</v>
      </c>
      <c r="AD108">
        <f>ROUND((ET108),2)</f>
        <v>0</v>
      </c>
      <c r="AE108">
        <f>ROUND((EU108),2)</f>
        <v>0</v>
      </c>
      <c r="AF108">
        <f>ROUND((EV108),2)</f>
        <v>0</v>
      </c>
      <c r="AG108">
        <f t="shared" si="84"/>
        <v>0</v>
      </c>
      <c r="AH108">
        <f>(EW108)</f>
        <v>0</v>
      </c>
      <c r="AI108">
        <f>(EX108)</f>
        <v>0</v>
      </c>
      <c r="AJ108">
        <f t="shared" si="85"/>
        <v>0</v>
      </c>
      <c r="AK108">
        <v>21071.940000000002</v>
      </c>
      <c r="AL108" s="68">
        <f>'1.Лок.смета.и.Акт'!F347</f>
        <v>21071.940000000002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1</v>
      </c>
      <c r="AW108">
        <v>1</v>
      </c>
      <c r="AZ108">
        <v>1</v>
      </c>
      <c r="BA108">
        <v>1</v>
      </c>
      <c r="BB108">
        <v>1</v>
      </c>
      <c r="BC108">
        <f>'1.Лок.смета.и.Акт'!J347</f>
        <v>6.13</v>
      </c>
      <c r="BD108" t="s">
        <v>6</v>
      </c>
      <c r="BE108" t="s">
        <v>6</v>
      </c>
      <c r="BF108" t="s">
        <v>6</v>
      </c>
      <c r="BG108" t="s">
        <v>6</v>
      </c>
      <c r="BH108">
        <v>3</v>
      </c>
      <c r="BI108">
        <v>3</v>
      </c>
      <c r="BJ108" t="s">
        <v>6</v>
      </c>
      <c r="BM108">
        <v>902</v>
      </c>
      <c r="BN108">
        <v>0</v>
      </c>
      <c r="BO108" t="s">
        <v>6</v>
      </c>
      <c r="BP108">
        <v>0</v>
      </c>
      <c r="BQ108">
        <v>92</v>
      </c>
      <c r="BR108">
        <v>0</v>
      </c>
      <c r="BS108">
        <v>1</v>
      </c>
      <c r="BT108">
        <v>1</v>
      </c>
      <c r="BU108">
        <v>1</v>
      </c>
      <c r="BV108">
        <v>1</v>
      </c>
      <c r="BW108">
        <v>1</v>
      </c>
      <c r="BX108">
        <v>1</v>
      </c>
      <c r="BY108" t="s">
        <v>6</v>
      </c>
      <c r="BZ108">
        <v>0</v>
      </c>
      <c r="CA108">
        <v>0</v>
      </c>
      <c r="CB108" t="s">
        <v>6</v>
      </c>
      <c r="CE108">
        <v>0</v>
      </c>
      <c r="CF108">
        <v>0</v>
      </c>
      <c r="CG108">
        <v>0</v>
      </c>
      <c r="CM108">
        <v>0</v>
      </c>
      <c r="CN108" t="s">
        <v>6</v>
      </c>
      <c r="CO108">
        <v>0</v>
      </c>
      <c r="CP108" t="e">
        <f t="shared" si="86"/>
        <v>#REF!</v>
      </c>
      <c r="CQ108">
        <f>AC108</f>
        <v>21071.94</v>
      </c>
      <c r="CR108">
        <f>AD108</f>
        <v>0</v>
      </c>
      <c r="CS108">
        <f t="shared" si="87"/>
        <v>0</v>
      </c>
      <c r="CT108">
        <f t="shared" si="88"/>
        <v>0</v>
      </c>
      <c r="CU108">
        <f t="shared" si="89"/>
        <v>0</v>
      </c>
      <c r="CV108">
        <f t="shared" si="90"/>
        <v>0</v>
      </c>
      <c r="CW108">
        <f t="shared" si="91"/>
        <v>0</v>
      </c>
      <c r="CX108">
        <f t="shared" si="92"/>
        <v>0</v>
      </c>
      <c r="CY108">
        <f>0</f>
        <v>0</v>
      </c>
      <c r="CZ108">
        <f>0</f>
        <v>0</v>
      </c>
      <c r="DC108" t="s">
        <v>6</v>
      </c>
      <c r="DD108" t="s">
        <v>6</v>
      </c>
      <c r="DE108" t="s">
        <v>6</v>
      </c>
      <c r="DF108" t="s">
        <v>6</v>
      </c>
      <c r="DG108" t="s">
        <v>6</v>
      </c>
      <c r="DH108" t="s">
        <v>6</v>
      </c>
      <c r="DI108" t="s">
        <v>6</v>
      </c>
      <c r="DJ108" t="s">
        <v>6</v>
      </c>
      <c r="DK108" t="s">
        <v>6</v>
      </c>
      <c r="DL108" t="s">
        <v>6</v>
      </c>
      <c r="DM108" t="s">
        <v>6</v>
      </c>
      <c r="DN108">
        <v>0</v>
      </c>
      <c r="DO108">
        <v>0</v>
      </c>
      <c r="DP108">
        <v>1</v>
      </c>
      <c r="DQ108">
        <v>1</v>
      </c>
      <c r="DU108">
        <v>1013</v>
      </c>
      <c r="DV108" t="s">
        <v>23</v>
      </c>
      <c r="DW108" t="str">
        <f>'1.Лок.смета.и.Акт'!D347</f>
        <v>ШТ</v>
      </c>
      <c r="DX108">
        <v>1</v>
      </c>
      <c r="DZ108" t="s">
        <v>6</v>
      </c>
      <c r="EA108" t="s">
        <v>6</v>
      </c>
      <c r="EB108" t="s">
        <v>6</v>
      </c>
      <c r="EC108" t="s">
        <v>6</v>
      </c>
      <c r="EE108">
        <v>59207033</v>
      </c>
      <c r="EF108">
        <v>92</v>
      </c>
      <c r="EG108" t="s">
        <v>37</v>
      </c>
      <c r="EH108">
        <v>0</v>
      </c>
      <c r="EI108" t="s">
        <v>6</v>
      </c>
      <c r="EJ108">
        <v>3</v>
      </c>
      <c r="EK108">
        <v>902</v>
      </c>
      <c r="EL108" t="s">
        <v>37</v>
      </c>
      <c r="EM108" t="s">
        <v>38</v>
      </c>
      <c r="EO108" t="s">
        <v>6</v>
      </c>
      <c r="EQ108">
        <v>0</v>
      </c>
      <c r="ER108">
        <v>21071.940000000002</v>
      </c>
      <c r="ES108" s="68">
        <f>'1.Лок.смета.и.Акт'!F347</f>
        <v>21071.940000000002</v>
      </c>
      <c r="ET108">
        <v>0</v>
      </c>
      <c r="EU108">
        <v>0</v>
      </c>
      <c r="EV108">
        <v>0</v>
      </c>
      <c r="EW108">
        <v>0</v>
      </c>
      <c r="EX108">
        <v>0</v>
      </c>
      <c r="EZ108">
        <v>5</v>
      </c>
      <c r="FC108">
        <v>0</v>
      </c>
      <c r="FD108">
        <v>18</v>
      </c>
      <c r="FF108">
        <v>20196</v>
      </c>
      <c r="FQ108">
        <v>0</v>
      </c>
      <c r="FR108" t="e">
        <f t="shared" si="93"/>
        <v>#REF!</v>
      </c>
      <c r="FS108">
        <v>0</v>
      </c>
      <c r="FX108">
        <v>0</v>
      </c>
      <c r="FY108">
        <v>0</v>
      </c>
      <c r="GA108" t="s">
        <v>250</v>
      </c>
      <c r="GD108">
        <v>1</v>
      </c>
      <c r="GF108">
        <v>1610185248</v>
      </c>
      <c r="GG108">
        <v>2</v>
      </c>
      <c r="GH108">
        <v>3</v>
      </c>
      <c r="GI108">
        <v>4</v>
      </c>
      <c r="GJ108">
        <v>0</v>
      </c>
      <c r="GK108">
        <v>0</v>
      </c>
      <c r="GL108">
        <f t="shared" si="94"/>
        <v>0</v>
      </c>
      <c r="GM108" t="e">
        <f t="shared" si="95"/>
        <v>#REF!</v>
      </c>
      <c r="GN108">
        <f t="shared" si="96"/>
        <v>0</v>
      </c>
      <c r="GO108">
        <f t="shared" si="97"/>
        <v>0</v>
      </c>
      <c r="GP108">
        <f t="shared" si="98"/>
        <v>0</v>
      </c>
      <c r="GR108">
        <v>1</v>
      </c>
      <c r="GS108">
        <v>1</v>
      </c>
      <c r="GT108">
        <v>0</v>
      </c>
      <c r="GU108" t="s">
        <v>6</v>
      </c>
      <c r="GV108">
        <f t="shared" si="99"/>
        <v>0</v>
      </c>
      <c r="GW108">
        <v>1</v>
      </c>
      <c r="GX108" t="e">
        <f t="shared" si="100"/>
        <v>#REF!</v>
      </c>
      <c r="HA108">
        <v>0</v>
      </c>
      <c r="HB108">
        <v>0</v>
      </c>
      <c r="HC108">
        <f t="shared" si="101"/>
        <v>0</v>
      </c>
      <c r="HE108" t="s">
        <v>40</v>
      </c>
      <c r="HF108" t="s">
        <v>41</v>
      </c>
      <c r="HH108" t="e">
        <f>ROUND(AC108*I108,0)</f>
        <v>#REF!</v>
      </c>
      <c r="HM108" t="s">
        <v>6</v>
      </c>
      <c r="HN108" t="s">
        <v>6</v>
      </c>
      <c r="HO108" t="s">
        <v>6</v>
      </c>
      <c r="HP108" t="s">
        <v>6</v>
      </c>
      <c r="HQ108" t="s">
        <v>6</v>
      </c>
      <c r="IF108">
        <v>-1</v>
      </c>
      <c r="IK108">
        <v>0</v>
      </c>
    </row>
    <row r="109" spans="1:245" x14ac:dyDescent="0.2">
      <c r="A109">
        <v>17</v>
      </c>
      <c r="B109">
        <v>1</v>
      </c>
      <c r="C109">
        <f>ROW(SmtRes!A156)</f>
        <v>156</v>
      </c>
      <c r="D109">
        <f>ROW(EtalonRes!A149)</f>
        <v>149</v>
      </c>
      <c r="E109" t="s">
        <v>251</v>
      </c>
      <c r="F109" t="s">
        <v>86</v>
      </c>
      <c r="G109" t="s">
        <v>87</v>
      </c>
      <c r="H109" t="s">
        <v>23</v>
      </c>
      <c r="I109">
        <f>'1.Лок.смета.и.Акт'!E352</f>
        <v>55</v>
      </c>
      <c r="J109">
        <v>0</v>
      </c>
      <c r="K109">
        <v>55</v>
      </c>
      <c r="O109">
        <f t="shared" si="71"/>
        <v>21695</v>
      </c>
      <c r="P109">
        <f t="shared" si="72"/>
        <v>2054</v>
      </c>
      <c r="Q109">
        <f t="shared" si="73"/>
        <v>1130</v>
      </c>
      <c r="R109">
        <f t="shared" si="74"/>
        <v>239</v>
      </c>
      <c r="S109">
        <f t="shared" si="75"/>
        <v>18511</v>
      </c>
      <c r="T109">
        <f t="shared" si="76"/>
        <v>0</v>
      </c>
      <c r="U109">
        <f t="shared" si="77"/>
        <v>61.792499999999997</v>
      </c>
      <c r="V109">
        <f t="shared" si="78"/>
        <v>0.57750000000000001</v>
      </c>
      <c r="W109">
        <f t="shared" si="79"/>
        <v>0</v>
      </c>
      <c r="X109">
        <f t="shared" si="80"/>
        <v>22688</v>
      </c>
      <c r="Y109">
        <f t="shared" si="81"/>
        <v>13500</v>
      </c>
      <c r="AA109">
        <v>74764386</v>
      </c>
      <c r="AB109">
        <f t="shared" si="82"/>
        <v>15.73</v>
      </c>
      <c r="AC109">
        <f t="shared" si="83"/>
        <v>4.0999999999999996</v>
      </c>
      <c r="AD109">
        <f>ROUND(((((ET109*ROUND(1.05,7)))-((EU109*ROUND(1.05,7))))+AE109),2)</f>
        <v>1.55</v>
      </c>
      <c r="AE109">
        <f>ROUND(((EU109*ROUND(1.05,7))),2)</f>
        <v>0.13</v>
      </c>
      <c r="AF109">
        <f>ROUND(((EV109*ROUND(1.05,7))),2)</f>
        <v>10.08</v>
      </c>
      <c r="AG109">
        <f t="shared" si="84"/>
        <v>0</v>
      </c>
      <c r="AH109">
        <f>((EW109*ROUND(1.05,7)))</f>
        <v>1.1235000000000002</v>
      </c>
      <c r="AI109">
        <f>((EX109*ROUND(1.05,7)))</f>
        <v>1.0500000000000001E-2</v>
      </c>
      <c r="AJ109">
        <f t="shared" si="85"/>
        <v>0</v>
      </c>
      <c r="AK109">
        <f>AL109+AM109+AO109</f>
        <v>15.169999999999998</v>
      </c>
      <c r="AL109" s="68">
        <f>'1.Лок.смета.и.Акт'!F356</f>
        <v>4.0999999999999996</v>
      </c>
      <c r="AM109" s="68">
        <f>'1.Лок.смета.и.Акт'!F354</f>
        <v>1.47</v>
      </c>
      <c r="AN109" s="68">
        <f>'1.Лок.смета.и.Акт'!F355</f>
        <v>0.12</v>
      </c>
      <c r="AO109" s="68">
        <f>'1.Лок.смета.и.Акт'!F353</f>
        <v>9.6</v>
      </c>
      <c r="AP109">
        <v>0</v>
      </c>
      <c r="AQ109">
        <f>'1.Лок.смета.и.Акт'!E359</f>
        <v>1.07</v>
      </c>
      <c r="AR109">
        <v>0.01</v>
      </c>
      <c r="AS109">
        <v>0</v>
      </c>
      <c r="AT109">
        <v>121</v>
      </c>
      <c r="AU109">
        <v>72</v>
      </c>
      <c r="AV109">
        <v>1</v>
      </c>
      <c r="AW109">
        <v>1</v>
      </c>
      <c r="AZ109">
        <v>1</v>
      </c>
      <c r="BA109">
        <f>'1.Лок.смета.и.Акт'!J353</f>
        <v>33.39</v>
      </c>
      <c r="BB109">
        <f>'1.Лок.смета.и.Акт'!J354</f>
        <v>13.26</v>
      </c>
      <c r="BC109">
        <f>'1.Лок.смета.и.Акт'!J356</f>
        <v>9.11</v>
      </c>
      <c r="BD109" t="s">
        <v>6</v>
      </c>
      <c r="BE109" t="s">
        <v>6</v>
      </c>
      <c r="BF109" t="s">
        <v>6</v>
      </c>
      <c r="BG109" t="s">
        <v>6</v>
      </c>
      <c r="BH109">
        <v>0</v>
      </c>
      <c r="BI109">
        <v>1</v>
      </c>
      <c r="BJ109" t="s">
        <v>88</v>
      </c>
      <c r="BM109">
        <v>20001</v>
      </c>
      <c r="BN109">
        <v>0</v>
      </c>
      <c r="BO109" t="s">
        <v>6</v>
      </c>
      <c r="BP109">
        <v>0</v>
      </c>
      <c r="BQ109">
        <v>22</v>
      </c>
      <c r="BR109">
        <v>0</v>
      </c>
      <c r="BS109">
        <f>'1.Лок.смета.и.Акт'!J355</f>
        <v>33.39</v>
      </c>
      <c r="BT109">
        <v>1</v>
      </c>
      <c r="BU109">
        <v>1</v>
      </c>
      <c r="BV109">
        <v>1</v>
      </c>
      <c r="BW109">
        <v>1</v>
      </c>
      <c r="BX109">
        <v>1</v>
      </c>
      <c r="BY109" t="s">
        <v>6</v>
      </c>
      <c r="BZ109">
        <v>121</v>
      </c>
      <c r="CA109">
        <v>72</v>
      </c>
      <c r="CB109" t="s">
        <v>6</v>
      </c>
      <c r="CE109">
        <v>0</v>
      </c>
      <c r="CF109">
        <v>0</v>
      </c>
      <c r="CG109">
        <v>0</v>
      </c>
      <c r="CM109">
        <v>0</v>
      </c>
      <c r="CN109" t="s">
        <v>25</v>
      </c>
      <c r="CO109">
        <v>0</v>
      </c>
      <c r="CP109">
        <f t="shared" si="86"/>
        <v>21695</v>
      </c>
      <c r="CQ109">
        <f>AC109*BC109</f>
        <v>37.350999999999992</v>
      </c>
      <c r="CR109">
        <f>AD109*BB109</f>
        <v>20.553000000000001</v>
      </c>
      <c r="CS109">
        <f t="shared" si="87"/>
        <v>4.3407</v>
      </c>
      <c r="CT109">
        <f t="shared" si="88"/>
        <v>336.57120000000003</v>
      </c>
      <c r="CU109">
        <f t="shared" si="89"/>
        <v>0</v>
      </c>
      <c r="CV109">
        <f t="shared" si="90"/>
        <v>1.1235000000000002</v>
      </c>
      <c r="CW109">
        <f t="shared" si="91"/>
        <v>1.0500000000000001E-2</v>
      </c>
      <c r="CX109">
        <f t="shared" si="92"/>
        <v>0</v>
      </c>
      <c r="CY109">
        <f t="shared" ref="CY109:CY121" si="105">(((S109+R109)*AT109)/100)</f>
        <v>22687.5</v>
      </c>
      <c r="CZ109">
        <f t="shared" ref="CZ109:CZ121" si="106">(((S109+R109)*AU109)/100)</f>
        <v>13500</v>
      </c>
      <c r="DC109" t="s">
        <v>6</v>
      </c>
      <c r="DD109" t="s">
        <v>6</v>
      </c>
      <c r="DE109" t="s">
        <v>26</v>
      </c>
      <c r="DF109" t="s">
        <v>26</v>
      </c>
      <c r="DG109" t="s">
        <v>26</v>
      </c>
      <c r="DH109" t="s">
        <v>6</v>
      </c>
      <c r="DI109" t="s">
        <v>26</v>
      </c>
      <c r="DJ109" t="s">
        <v>26</v>
      </c>
      <c r="DK109" t="s">
        <v>6</v>
      </c>
      <c r="DL109" t="s">
        <v>6</v>
      </c>
      <c r="DM109" t="s">
        <v>6</v>
      </c>
      <c r="DN109">
        <v>0</v>
      </c>
      <c r="DO109">
        <v>0</v>
      </c>
      <c r="DP109">
        <v>1</v>
      </c>
      <c r="DQ109">
        <v>1</v>
      </c>
      <c r="DU109">
        <v>1013</v>
      </c>
      <c r="DV109" t="s">
        <v>23</v>
      </c>
      <c r="DW109" t="str">
        <f>'1.Лок.смета.и.Акт'!D352</f>
        <v>ШТ</v>
      </c>
      <c r="DX109">
        <v>1</v>
      </c>
      <c r="DZ109" t="s">
        <v>6</v>
      </c>
      <c r="EA109" t="s">
        <v>6</v>
      </c>
      <c r="EB109" t="s">
        <v>6</v>
      </c>
      <c r="EC109" t="s">
        <v>6</v>
      </c>
      <c r="EE109">
        <v>59207217</v>
      </c>
      <c r="EF109">
        <v>22</v>
      </c>
      <c r="EG109" t="s">
        <v>27</v>
      </c>
      <c r="EH109">
        <v>16</v>
      </c>
      <c r="EI109" t="s">
        <v>28</v>
      </c>
      <c r="EJ109">
        <v>1</v>
      </c>
      <c r="EK109">
        <v>20001</v>
      </c>
      <c r="EL109" t="s">
        <v>29</v>
      </c>
      <c r="EM109" t="s">
        <v>30</v>
      </c>
      <c r="EO109" t="s">
        <v>31</v>
      </c>
      <c r="EQ109">
        <v>0</v>
      </c>
      <c r="ER109">
        <f>ES109+ET109+EV109</f>
        <v>15.169999999999998</v>
      </c>
      <c r="ES109" s="68">
        <f>'1.Лок.смета.и.Акт'!F356</f>
        <v>4.0999999999999996</v>
      </c>
      <c r="ET109" s="68">
        <f>'1.Лок.смета.и.Акт'!F354</f>
        <v>1.47</v>
      </c>
      <c r="EU109" s="68">
        <f>'1.Лок.смета.и.Акт'!F355</f>
        <v>0.12</v>
      </c>
      <c r="EV109" s="68">
        <f>'1.Лок.смета.и.Акт'!F353</f>
        <v>9.6</v>
      </c>
      <c r="EW109">
        <f>'1.Лок.смета.и.Акт'!E359</f>
        <v>1.07</v>
      </c>
      <c r="EX109">
        <v>0.01</v>
      </c>
      <c r="EY109">
        <v>0</v>
      </c>
      <c r="FQ109">
        <v>0</v>
      </c>
      <c r="FR109">
        <f t="shared" si="93"/>
        <v>0</v>
      </c>
      <c r="FS109">
        <v>0</v>
      </c>
      <c r="FX109">
        <v>121</v>
      </c>
      <c r="FY109">
        <v>72</v>
      </c>
      <c r="GA109" t="s">
        <v>6</v>
      </c>
      <c r="GD109">
        <v>1</v>
      </c>
      <c r="GF109">
        <v>939347051</v>
      </c>
      <c r="GG109">
        <v>2</v>
      </c>
      <c r="GH109">
        <v>1</v>
      </c>
      <c r="GI109">
        <v>4</v>
      </c>
      <c r="GJ109">
        <v>0</v>
      </c>
      <c r="GK109">
        <v>0</v>
      </c>
      <c r="GL109">
        <f t="shared" si="94"/>
        <v>0</v>
      </c>
      <c r="GM109">
        <f t="shared" si="95"/>
        <v>57883</v>
      </c>
      <c r="GN109">
        <f t="shared" si="96"/>
        <v>57883</v>
      </c>
      <c r="GO109">
        <f t="shared" si="97"/>
        <v>0</v>
      </c>
      <c r="GP109">
        <f t="shared" si="98"/>
        <v>0</v>
      </c>
      <c r="GR109">
        <v>0</v>
      </c>
      <c r="GS109">
        <v>3</v>
      </c>
      <c r="GT109">
        <v>0</v>
      </c>
      <c r="GU109" t="s">
        <v>6</v>
      </c>
      <c r="GV109">
        <f t="shared" si="99"/>
        <v>0</v>
      </c>
      <c r="GW109">
        <v>1</v>
      </c>
      <c r="GX109">
        <f t="shared" si="100"/>
        <v>0</v>
      </c>
      <c r="HA109">
        <v>0</v>
      </c>
      <c r="HB109">
        <v>0</v>
      </c>
      <c r="HC109">
        <f t="shared" si="101"/>
        <v>0</v>
      </c>
      <c r="HE109" t="s">
        <v>6</v>
      </c>
      <c r="HF109" t="s">
        <v>6</v>
      </c>
      <c r="HM109" t="s">
        <v>6</v>
      </c>
      <c r="HN109" t="s">
        <v>32</v>
      </c>
      <c r="HO109" t="s">
        <v>33</v>
      </c>
      <c r="HP109" t="s">
        <v>28</v>
      </c>
      <c r="HQ109" t="s">
        <v>28</v>
      </c>
      <c r="IF109">
        <v>-1</v>
      </c>
      <c r="IK109">
        <v>0</v>
      </c>
    </row>
    <row r="110" spans="1:245" x14ac:dyDescent="0.2">
      <c r="A110">
        <v>18</v>
      </c>
      <c r="B110">
        <v>1</v>
      </c>
      <c r="C110">
        <v>151</v>
      </c>
      <c r="E110" t="s">
        <v>252</v>
      </c>
      <c r="F110" t="str">
        <f>'1.Лок.смета.и.Акт'!B360</f>
        <v>01.7.03.04-0001-3</v>
      </c>
      <c r="G110" t="s">
        <v>91</v>
      </c>
      <c r="H110" t="s">
        <v>92</v>
      </c>
      <c r="I110" t="e">
        <f>I109*J110</f>
        <v>#REF!</v>
      </c>
      <c r="J110" s="181" t="e">
        <f>#REF!</f>
        <v>#REF!</v>
      </c>
      <c r="K110">
        <v>0.1</v>
      </c>
      <c r="O110" t="e">
        <f t="shared" si="71"/>
        <v>#REF!</v>
      </c>
      <c r="P110" t="e">
        <f t="shared" si="72"/>
        <v>#REF!</v>
      </c>
      <c r="Q110" t="e">
        <f t="shared" si="73"/>
        <v>#REF!</v>
      </c>
      <c r="R110" t="e">
        <f t="shared" si="74"/>
        <v>#REF!</v>
      </c>
      <c r="S110" t="e">
        <f t="shared" si="75"/>
        <v>#REF!</v>
      </c>
      <c r="T110" t="e">
        <f t="shared" si="76"/>
        <v>#REF!</v>
      </c>
      <c r="U110" t="e">
        <f t="shared" si="77"/>
        <v>#REF!</v>
      </c>
      <c r="V110" t="e">
        <f t="shared" si="78"/>
        <v>#REF!</v>
      </c>
      <c r="W110" t="e">
        <f t="shared" si="79"/>
        <v>#REF!</v>
      </c>
      <c r="X110" t="e">
        <f t="shared" si="80"/>
        <v>#REF!</v>
      </c>
      <c r="Y110" t="e">
        <f t="shared" si="81"/>
        <v>#REF!</v>
      </c>
      <c r="AA110">
        <v>74764386</v>
      </c>
      <c r="AB110">
        <f t="shared" si="82"/>
        <v>1</v>
      </c>
      <c r="AC110">
        <f t="shared" si="83"/>
        <v>1</v>
      </c>
      <c r="AD110">
        <f>ROUND((((ET110)-(EU110))+AE110),2)</f>
        <v>0</v>
      </c>
      <c r="AE110">
        <f t="shared" ref="AE110:AF112" si="107">ROUND((EU110),2)</f>
        <v>0</v>
      </c>
      <c r="AF110">
        <f t="shared" si="107"/>
        <v>0</v>
      </c>
      <c r="AG110">
        <f t="shared" si="84"/>
        <v>0</v>
      </c>
      <c r="AH110">
        <f t="shared" ref="AH110:AI112" si="108">(EW110)</f>
        <v>0</v>
      </c>
      <c r="AI110">
        <f t="shared" si="108"/>
        <v>0</v>
      </c>
      <c r="AJ110">
        <f t="shared" si="85"/>
        <v>0</v>
      </c>
      <c r="AK110">
        <v>1</v>
      </c>
      <c r="AL110" s="68">
        <f>'1.Лок.смета.и.Акт'!F360</f>
        <v>1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121</v>
      </c>
      <c r="AU110">
        <v>0</v>
      </c>
      <c r="AV110">
        <v>1</v>
      </c>
      <c r="AW110">
        <v>1</v>
      </c>
      <c r="AZ110">
        <v>1</v>
      </c>
      <c r="BA110">
        <v>1</v>
      </c>
      <c r="BB110">
        <v>1</v>
      </c>
      <c r="BC110">
        <f>'1.Лок.смета.и.Акт'!J360</f>
        <v>9.11</v>
      </c>
      <c r="BD110" t="s">
        <v>6</v>
      </c>
      <c r="BE110" t="s">
        <v>6</v>
      </c>
      <c r="BF110" t="s">
        <v>6</v>
      </c>
      <c r="BG110" t="s">
        <v>6</v>
      </c>
      <c r="BH110">
        <v>3</v>
      </c>
      <c r="BI110">
        <v>1</v>
      </c>
      <c r="BJ110" t="s">
        <v>93</v>
      </c>
      <c r="BM110">
        <v>20001</v>
      </c>
      <c r="BN110">
        <v>0</v>
      </c>
      <c r="BO110" t="s">
        <v>6</v>
      </c>
      <c r="BP110">
        <v>0</v>
      </c>
      <c r="BQ110">
        <v>22</v>
      </c>
      <c r="BR110">
        <v>0</v>
      </c>
      <c r="BS110">
        <v>1</v>
      </c>
      <c r="BT110">
        <v>1</v>
      </c>
      <c r="BU110">
        <v>1</v>
      </c>
      <c r="BV110">
        <v>1</v>
      </c>
      <c r="BW110">
        <v>1</v>
      </c>
      <c r="BX110">
        <v>1</v>
      </c>
      <c r="BY110" t="s">
        <v>6</v>
      </c>
      <c r="BZ110">
        <v>121</v>
      </c>
      <c r="CA110">
        <v>0</v>
      </c>
      <c r="CB110" t="s">
        <v>6</v>
      </c>
      <c r="CE110">
        <v>0</v>
      </c>
      <c r="CF110">
        <v>0</v>
      </c>
      <c r="CG110">
        <v>0</v>
      </c>
      <c r="CM110">
        <v>0</v>
      </c>
      <c r="CN110" t="s">
        <v>6</v>
      </c>
      <c r="CO110">
        <v>0</v>
      </c>
      <c r="CP110" t="e">
        <f t="shared" si="86"/>
        <v>#REF!</v>
      </c>
      <c r="CQ110">
        <f>AC110*BC110</f>
        <v>9.11</v>
      </c>
      <c r="CR110">
        <f>AD110*BB110</f>
        <v>0</v>
      </c>
      <c r="CS110">
        <f t="shared" si="87"/>
        <v>0</v>
      </c>
      <c r="CT110">
        <f t="shared" si="88"/>
        <v>0</v>
      </c>
      <c r="CU110">
        <f t="shared" si="89"/>
        <v>0</v>
      </c>
      <c r="CV110">
        <f t="shared" si="90"/>
        <v>0</v>
      </c>
      <c r="CW110">
        <f t="shared" si="91"/>
        <v>0</v>
      </c>
      <c r="CX110">
        <f t="shared" si="92"/>
        <v>0</v>
      </c>
      <c r="CY110" t="e">
        <f t="shared" si="105"/>
        <v>#REF!</v>
      </c>
      <c r="CZ110" t="e">
        <f t="shared" si="106"/>
        <v>#REF!</v>
      </c>
      <c r="DC110" t="s">
        <v>6</v>
      </c>
      <c r="DD110" t="s">
        <v>6</v>
      </c>
      <c r="DE110" t="s">
        <v>6</v>
      </c>
      <c r="DF110" t="s">
        <v>6</v>
      </c>
      <c r="DG110" t="s">
        <v>6</v>
      </c>
      <c r="DH110" t="s">
        <v>6</v>
      </c>
      <c r="DI110" t="s">
        <v>6</v>
      </c>
      <c r="DJ110" t="s">
        <v>6</v>
      </c>
      <c r="DK110" t="s">
        <v>6</v>
      </c>
      <c r="DL110" t="s">
        <v>6</v>
      </c>
      <c r="DM110" t="s">
        <v>6</v>
      </c>
      <c r="DN110">
        <v>0</v>
      </c>
      <c r="DO110">
        <v>0</v>
      </c>
      <c r="DP110">
        <v>1</v>
      </c>
      <c r="DQ110">
        <v>1</v>
      </c>
      <c r="DU110">
        <v>1013</v>
      </c>
      <c r="DV110" t="s">
        <v>92</v>
      </c>
      <c r="DW110" t="str">
        <f>'1.Лок.смета.и.Акт'!D360</f>
        <v>РУБ</v>
      </c>
      <c r="DX110">
        <v>1</v>
      </c>
      <c r="DZ110" t="s">
        <v>6</v>
      </c>
      <c r="EA110" t="s">
        <v>6</v>
      </c>
      <c r="EB110" t="s">
        <v>6</v>
      </c>
      <c r="EC110" t="s">
        <v>6</v>
      </c>
      <c r="EE110">
        <v>59207217</v>
      </c>
      <c r="EF110">
        <v>22</v>
      </c>
      <c r="EG110" t="s">
        <v>27</v>
      </c>
      <c r="EH110">
        <v>16</v>
      </c>
      <c r="EI110" t="s">
        <v>28</v>
      </c>
      <c r="EJ110">
        <v>1</v>
      </c>
      <c r="EK110">
        <v>20001</v>
      </c>
      <c r="EL110" t="s">
        <v>29</v>
      </c>
      <c r="EM110" t="s">
        <v>30</v>
      </c>
      <c r="EO110" t="s">
        <v>6</v>
      </c>
      <c r="EQ110">
        <v>0</v>
      </c>
      <c r="ER110">
        <v>1</v>
      </c>
      <c r="ES110" s="68">
        <f>'1.Лок.смета.и.Акт'!F360</f>
        <v>1</v>
      </c>
      <c r="ET110">
        <v>0</v>
      </c>
      <c r="EU110">
        <v>0</v>
      </c>
      <c r="EV110">
        <v>0</v>
      </c>
      <c r="EW110">
        <v>0</v>
      </c>
      <c r="EX110">
        <v>0</v>
      </c>
      <c r="FQ110">
        <v>0</v>
      </c>
      <c r="FR110">
        <f t="shared" si="93"/>
        <v>0</v>
      </c>
      <c r="FS110">
        <v>0</v>
      </c>
      <c r="FX110">
        <v>121</v>
      </c>
      <c r="FY110">
        <v>0</v>
      </c>
      <c r="GA110" t="s">
        <v>6</v>
      </c>
      <c r="GD110">
        <v>1</v>
      </c>
      <c r="GF110">
        <v>-1743999360</v>
      </c>
      <c r="GG110">
        <v>2</v>
      </c>
      <c r="GH110">
        <v>1</v>
      </c>
      <c r="GI110">
        <v>4</v>
      </c>
      <c r="GJ110">
        <v>0</v>
      </c>
      <c r="GK110">
        <v>0</v>
      </c>
      <c r="GL110">
        <f t="shared" si="94"/>
        <v>0</v>
      </c>
      <c r="GM110" t="e">
        <f t="shared" si="95"/>
        <v>#REF!</v>
      </c>
      <c r="GN110" t="e">
        <f t="shared" si="96"/>
        <v>#REF!</v>
      </c>
      <c r="GO110">
        <f t="shared" si="97"/>
        <v>0</v>
      </c>
      <c r="GP110">
        <f t="shared" si="98"/>
        <v>0</v>
      </c>
      <c r="GR110">
        <v>0</v>
      </c>
      <c r="GS110">
        <v>3</v>
      </c>
      <c r="GT110">
        <v>0</v>
      </c>
      <c r="GU110" t="s">
        <v>6</v>
      </c>
      <c r="GV110">
        <f t="shared" si="99"/>
        <v>0</v>
      </c>
      <c r="GW110">
        <v>1</v>
      </c>
      <c r="GX110" t="e">
        <f t="shared" si="100"/>
        <v>#REF!</v>
      </c>
      <c r="HA110">
        <v>0</v>
      </c>
      <c r="HB110">
        <v>0</v>
      </c>
      <c r="HC110">
        <f t="shared" si="101"/>
        <v>0</v>
      </c>
      <c r="HE110" t="s">
        <v>6</v>
      </c>
      <c r="HF110" t="s">
        <v>6</v>
      </c>
      <c r="HM110" t="s">
        <v>6</v>
      </c>
      <c r="HN110" t="s">
        <v>32</v>
      </c>
      <c r="HO110" t="s">
        <v>33</v>
      </c>
      <c r="HP110" t="s">
        <v>28</v>
      </c>
      <c r="HQ110" t="s">
        <v>28</v>
      </c>
      <c r="IF110">
        <v>-1</v>
      </c>
      <c r="IK110">
        <v>0</v>
      </c>
    </row>
    <row r="111" spans="1:245" x14ac:dyDescent="0.2">
      <c r="A111">
        <v>18</v>
      </c>
      <c r="B111">
        <v>1</v>
      </c>
      <c r="C111">
        <v>155</v>
      </c>
      <c r="E111" t="s">
        <v>253</v>
      </c>
      <c r="F111" t="str">
        <f>'1.Лок.смета.и.Акт'!B361</f>
        <v>Прайс</v>
      </c>
      <c r="G111" t="s">
        <v>254</v>
      </c>
      <c r="H111" t="s">
        <v>23</v>
      </c>
      <c r="I111" t="e">
        <f>I109*J111</f>
        <v>#REF!</v>
      </c>
      <c r="J111" s="181" t="e">
        <f>#REF!</f>
        <v>#REF!</v>
      </c>
      <c r="K111">
        <v>0.65454545500000005</v>
      </c>
      <c r="O111" t="e">
        <f t="shared" si="71"/>
        <v>#REF!</v>
      </c>
      <c r="P111" t="e">
        <f t="shared" si="72"/>
        <v>#REF!</v>
      </c>
      <c r="Q111" t="e">
        <f t="shared" si="73"/>
        <v>#REF!</v>
      </c>
      <c r="R111" t="e">
        <f t="shared" si="74"/>
        <v>#REF!</v>
      </c>
      <c r="S111" t="e">
        <f t="shared" si="75"/>
        <v>#REF!</v>
      </c>
      <c r="T111" t="e">
        <f t="shared" si="76"/>
        <v>#REF!</v>
      </c>
      <c r="U111" t="e">
        <f t="shared" si="77"/>
        <v>#REF!</v>
      </c>
      <c r="V111" t="e">
        <f t="shared" si="78"/>
        <v>#REF!</v>
      </c>
      <c r="W111" t="e">
        <f t="shared" si="79"/>
        <v>#REF!</v>
      </c>
      <c r="X111" t="e">
        <f t="shared" si="80"/>
        <v>#REF!</v>
      </c>
      <c r="Y111" t="e">
        <f t="shared" si="81"/>
        <v>#REF!</v>
      </c>
      <c r="AA111">
        <v>74764386</v>
      </c>
      <c r="AB111">
        <f t="shared" si="82"/>
        <v>2498.65</v>
      </c>
      <c r="AC111">
        <f t="shared" si="83"/>
        <v>2498.65</v>
      </c>
      <c r="AD111">
        <f>ROUND((((ET111)-(EU111))+AE111),2)</f>
        <v>0</v>
      </c>
      <c r="AE111">
        <f t="shared" si="107"/>
        <v>0</v>
      </c>
      <c r="AF111">
        <f t="shared" si="107"/>
        <v>0</v>
      </c>
      <c r="AG111">
        <f t="shared" si="84"/>
        <v>0</v>
      </c>
      <c r="AH111">
        <f t="shared" si="108"/>
        <v>0</v>
      </c>
      <c r="AI111">
        <f t="shared" si="108"/>
        <v>0</v>
      </c>
      <c r="AJ111">
        <f t="shared" si="85"/>
        <v>0</v>
      </c>
      <c r="AK111">
        <v>2498.6499999999996</v>
      </c>
      <c r="AL111" s="68">
        <f>'1.Лок.смета.и.Акт'!F361</f>
        <v>2498.6499999999996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121</v>
      </c>
      <c r="AU111">
        <v>0</v>
      </c>
      <c r="AV111">
        <v>1</v>
      </c>
      <c r="AW111">
        <v>1</v>
      </c>
      <c r="AZ111">
        <v>1</v>
      </c>
      <c r="BA111">
        <v>1</v>
      </c>
      <c r="BB111">
        <v>1</v>
      </c>
      <c r="BC111">
        <f>'1.Лок.смета.и.Акт'!J361</f>
        <v>9.11</v>
      </c>
      <c r="BD111" t="s">
        <v>6</v>
      </c>
      <c r="BE111" t="s">
        <v>6</v>
      </c>
      <c r="BF111" t="s">
        <v>6</v>
      </c>
      <c r="BG111" t="s">
        <v>6</v>
      </c>
      <c r="BH111">
        <v>3</v>
      </c>
      <c r="BI111">
        <v>1</v>
      </c>
      <c r="BJ111" t="s">
        <v>96</v>
      </c>
      <c r="BM111">
        <v>20001</v>
      </c>
      <c r="BN111">
        <v>0</v>
      </c>
      <c r="BO111" t="s">
        <v>6</v>
      </c>
      <c r="BP111">
        <v>0</v>
      </c>
      <c r="BQ111">
        <v>22</v>
      </c>
      <c r="BR111">
        <v>0</v>
      </c>
      <c r="BS111">
        <v>1</v>
      </c>
      <c r="BT111">
        <v>1</v>
      </c>
      <c r="BU111">
        <v>1</v>
      </c>
      <c r="BV111">
        <v>1</v>
      </c>
      <c r="BW111">
        <v>1</v>
      </c>
      <c r="BX111">
        <v>1</v>
      </c>
      <c r="BY111" t="s">
        <v>6</v>
      </c>
      <c r="BZ111">
        <v>121</v>
      </c>
      <c r="CA111">
        <v>0</v>
      </c>
      <c r="CB111" t="s">
        <v>6</v>
      </c>
      <c r="CE111">
        <v>0</v>
      </c>
      <c r="CF111">
        <v>0</v>
      </c>
      <c r="CG111">
        <v>0</v>
      </c>
      <c r="CM111">
        <v>0</v>
      </c>
      <c r="CN111" t="s">
        <v>6</v>
      </c>
      <c r="CO111">
        <v>0</v>
      </c>
      <c r="CP111" t="e">
        <f t="shared" si="86"/>
        <v>#REF!</v>
      </c>
      <c r="CQ111">
        <f>AC111</f>
        <v>2498.65</v>
      </c>
      <c r="CR111">
        <f>AD111</f>
        <v>0</v>
      </c>
      <c r="CS111">
        <f t="shared" si="87"/>
        <v>0</v>
      </c>
      <c r="CT111">
        <f t="shared" si="88"/>
        <v>0</v>
      </c>
      <c r="CU111">
        <f t="shared" si="89"/>
        <v>0</v>
      </c>
      <c r="CV111">
        <f t="shared" si="90"/>
        <v>0</v>
      </c>
      <c r="CW111">
        <f t="shared" si="91"/>
        <v>0</v>
      </c>
      <c r="CX111">
        <f t="shared" si="92"/>
        <v>0</v>
      </c>
      <c r="CY111" t="e">
        <f t="shared" si="105"/>
        <v>#REF!</v>
      </c>
      <c r="CZ111" t="e">
        <f t="shared" si="106"/>
        <v>#REF!</v>
      </c>
      <c r="DC111" t="s">
        <v>6</v>
      </c>
      <c r="DD111" t="s">
        <v>6</v>
      </c>
      <c r="DE111" t="s">
        <v>6</v>
      </c>
      <c r="DF111" t="s">
        <v>6</v>
      </c>
      <c r="DG111" t="s">
        <v>6</v>
      </c>
      <c r="DH111" t="s">
        <v>6</v>
      </c>
      <c r="DI111" t="s">
        <v>6</v>
      </c>
      <c r="DJ111" t="s">
        <v>6</v>
      </c>
      <c r="DK111" t="s">
        <v>6</v>
      </c>
      <c r="DL111" t="s">
        <v>6</v>
      </c>
      <c r="DM111" t="s">
        <v>6</v>
      </c>
      <c r="DN111">
        <v>0</v>
      </c>
      <c r="DO111">
        <v>0</v>
      </c>
      <c r="DP111">
        <v>1</v>
      </c>
      <c r="DQ111">
        <v>1</v>
      </c>
      <c r="DU111">
        <v>1013</v>
      </c>
      <c r="DV111" t="s">
        <v>23</v>
      </c>
      <c r="DW111" t="str">
        <f>'1.Лок.смета.и.Акт'!D361</f>
        <v>ШТ</v>
      </c>
      <c r="DX111">
        <v>1</v>
      </c>
      <c r="DZ111" t="s">
        <v>6</v>
      </c>
      <c r="EA111" t="s">
        <v>6</v>
      </c>
      <c r="EB111" t="s">
        <v>6</v>
      </c>
      <c r="EC111" t="s">
        <v>6</v>
      </c>
      <c r="EE111">
        <v>59207217</v>
      </c>
      <c r="EF111">
        <v>22</v>
      </c>
      <c r="EG111" t="s">
        <v>27</v>
      </c>
      <c r="EH111">
        <v>16</v>
      </c>
      <c r="EI111" t="s">
        <v>28</v>
      </c>
      <c r="EJ111">
        <v>1</v>
      </c>
      <c r="EK111">
        <v>20001</v>
      </c>
      <c r="EL111" t="s">
        <v>29</v>
      </c>
      <c r="EM111" t="s">
        <v>30</v>
      </c>
      <c r="EO111" t="s">
        <v>6</v>
      </c>
      <c r="EQ111">
        <v>0</v>
      </c>
      <c r="ER111">
        <v>2498.6499999999996</v>
      </c>
      <c r="ES111" s="68">
        <f>'1.Лок.смета.и.Акт'!F361</f>
        <v>2498.6499999999996</v>
      </c>
      <c r="ET111">
        <v>0</v>
      </c>
      <c r="EU111">
        <v>0</v>
      </c>
      <c r="EV111">
        <v>0</v>
      </c>
      <c r="EW111">
        <v>0</v>
      </c>
      <c r="EX111">
        <v>0</v>
      </c>
      <c r="EZ111">
        <v>5</v>
      </c>
      <c r="FC111">
        <v>0</v>
      </c>
      <c r="FD111">
        <v>18</v>
      </c>
      <c r="FF111">
        <v>2376</v>
      </c>
      <c r="FQ111">
        <v>0</v>
      </c>
      <c r="FR111">
        <f t="shared" si="93"/>
        <v>0</v>
      </c>
      <c r="FS111">
        <v>0</v>
      </c>
      <c r="FX111">
        <v>121</v>
      </c>
      <c r="FY111">
        <v>0</v>
      </c>
      <c r="GA111" t="s">
        <v>255</v>
      </c>
      <c r="GD111">
        <v>1</v>
      </c>
      <c r="GF111">
        <v>-2128939522</v>
      </c>
      <c r="GG111">
        <v>2</v>
      </c>
      <c r="GH111">
        <v>3</v>
      </c>
      <c r="GI111">
        <v>4</v>
      </c>
      <c r="GJ111">
        <v>0</v>
      </c>
      <c r="GK111">
        <v>0</v>
      </c>
      <c r="GL111">
        <f t="shared" si="94"/>
        <v>0</v>
      </c>
      <c r="GM111" t="e">
        <f t="shared" si="95"/>
        <v>#REF!</v>
      </c>
      <c r="GN111" t="e">
        <f t="shared" si="96"/>
        <v>#REF!</v>
      </c>
      <c r="GO111">
        <f t="shared" si="97"/>
        <v>0</v>
      </c>
      <c r="GP111">
        <f t="shared" si="98"/>
        <v>0</v>
      </c>
      <c r="GR111">
        <v>1</v>
      </c>
      <c r="GS111">
        <v>1</v>
      </c>
      <c r="GT111">
        <v>0</v>
      </c>
      <c r="GU111" t="s">
        <v>6</v>
      </c>
      <c r="GV111">
        <f t="shared" si="99"/>
        <v>0</v>
      </c>
      <c r="GW111">
        <v>1</v>
      </c>
      <c r="GX111" t="e">
        <f t="shared" si="100"/>
        <v>#REF!</v>
      </c>
      <c r="HA111">
        <v>0</v>
      </c>
      <c r="HB111">
        <v>0</v>
      </c>
      <c r="HC111">
        <f t="shared" si="101"/>
        <v>0</v>
      </c>
      <c r="HE111" t="s">
        <v>40</v>
      </c>
      <c r="HF111" t="s">
        <v>42</v>
      </c>
      <c r="HG111" t="e">
        <f>ROUND(AC111*I111,0)</f>
        <v>#REF!</v>
      </c>
      <c r="HM111" t="s">
        <v>6</v>
      </c>
      <c r="HN111" t="s">
        <v>32</v>
      </c>
      <c r="HO111" t="s">
        <v>33</v>
      </c>
      <c r="HP111" t="s">
        <v>28</v>
      </c>
      <c r="HQ111" t="s">
        <v>28</v>
      </c>
      <c r="IF111">
        <v>-1</v>
      </c>
      <c r="IK111">
        <v>0</v>
      </c>
    </row>
    <row r="112" spans="1:245" x14ac:dyDescent="0.2">
      <c r="A112">
        <v>18</v>
      </c>
      <c r="B112">
        <v>1</v>
      </c>
      <c r="C112">
        <v>156</v>
      </c>
      <c r="E112" t="s">
        <v>256</v>
      </c>
      <c r="F112" t="str">
        <f>'1.Лок.смета.и.Акт'!B363</f>
        <v>Прайс</v>
      </c>
      <c r="G112" t="s">
        <v>95</v>
      </c>
      <c r="H112" t="s">
        <v>23</v>
      </c>
      <c r="I112" t="e">
        <f>I109*J112</f>
        <v>#REF!</v>
      </c>
      <c r="J112" s="181" t="e">
        <f>#REF!</f>
        <v>#REF!</v>
      </c>
      <c r="K112">
        <v>0.345454545</v>
      </c>
      <c r="O112" t="e">
        <f t="shared" si="71"/>
        <v>#REF!</v>
      </c>
      <c r="P112" t="e">
        <f t="shared" si="72"/>
        <v>#REF!</v>
      </c>
      <c r="Q112" t="e">
        <f t="shared" si="73"/>
        <v>#REF!</v>
      </c>
      <c r="R112" t="e">
        <f t="shared" si="74"/>
        <v>#REF!</v>
      </c>
      <c r="S112" t="e">
        <f t="shared" si="75"/>
        <v>#REF!</v>
      </c>
      <c r="T112" t="e">
        <f t="shared" si="76"/>
        <v>#REF!</v>
      </c>
      <c r="U112" t="e">
        <f t="shared" si="77"/>
        <v>#REF!</v>
      </c>
      <c r="V112" t="e">
        <f t="shared" si="78"/>
        <v>#REF!</v>
      </c>
      <c r="W112" t="e">
        <f t="shared" si="79"/>
        <v>#REF!</v>
      </c>
      <c r="X112" t="e">
        <f t="shared" si="80"/>
        <v>#REF!</v>
      </c>
      <c r="Y112" t="e">
        <f t="shared" si="81"/>
        <v>#REF!</v>
      </c>
      <c r="AA112">
        <v>74764386</v>
      </c>
      <c r="AB112">
        <f t="shared" si="82"/>
        <v>3782.68</v>
      </c>
      <c r="AC112">
        <f t="shared" si="83"/>
        <v>3782.68</v>
      </c>
      <c r="AD112">
        <f>ROUND((((ET112)-(EU112))+AE112),2)</f>
        <v>0</v>
      </c>
      <c r="AE112">
        <f t="shared" si="107"/>
        <v>0</v>
      </c>
      <c r="AF112">
        <f t="shared" si="107"/>
        <v>0</v>
      </c>
      <c r="AG112">
        <f t="shared" si="84"/>
        <v>0</v>
      </c>
      <c r="AH112">
        <f t="shared" si="108"/>
        <v>0</v>
      </c>
      <c r="AI112">
        <f t="shared" si="108"/>
        <v>0</v>
      </c>
      <c r="AJ112">
        <f t="shared" si="85"/>
        <v>0</v>
      </c>
      <c r="AK112">
        <v>3782.6800000000003</v>
      </c>
      <c r="AL112" s="68">
        <f>'1.Лок.смета.и.Акт'!F363</f>
        <v>3782.6800000000003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121</v>
      </c>
      <c r="AU112">
        <v>0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f>'1.Лок.смета.и.Акт'!J363</f>
        <v>9.11</v>
      </c>
      <c r="BD112" t="s">
        <v>6</v>
      </c>
      <c r="BE112" t="s">
        <v>6</v>
      </c>
      <c r="BF112" t="s">
        <v>6</v>
      </c>
      <c r="BG112" t="s">
        <v>6</v>
      </c>
      <c r="BH112">
        <v>3</v>
      </c>
      <c r="BI112">
        <v>1</v>
      </c>
      <c r="BJ112" t="s">
        <v>96</v>
      </c>
      <c r="BM112">
        <v>20001</v>
      </c>
      <c r="BN112">
        <v>0</v>
      </c>
      <c r="BO112" t="s">
        <v>6</v>
      </c>
      <c r="BP112">
        <v>0</v>
      </c>
      <c r="BQ112">
        <v>22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6</v>
      </c>
      <c r="BZ112">
        <v>121</v>
      </c>
      <c r="CA112">
        <v>0</v>
      </c>
      <c r="CB112" t="s">
        <v>6</v>
      </c>
      <c r="CE112">
        <v>0</v>
      </c>
      <c r="CF112">
        <v>0</v>
      </c>
      <c r="CG112">
        <v>0</v>
      </c>
      <c r="CM112">
        <v>0</v>
      </c>
      <c r="CN112" t="s">
        <v>6</v>
      </c>
      <c r="CO112">
        <v>0</v>
      </c>
      <c r="CP112" t="e">
        <f t="shared" si="86"/>
        <v>#REF!</v>
      </c>
      <c r="CQ112">
        <f>AC112</f>
        <v>3782.68</v>
      </c>
      <c r="CR112">
        <f>AD112</f>
        <v>0</v>
      </c>
      <c r="CS112">
        <f t="shared" si="87"/>
        <v>0</v>
      </c>
      <c r="CT112">
        <f t="shared" si="88"/>
        <v>0</v>
      </c>
      <c r="CU112">
        <f t="shared" si="89"/>
        <v>0</v>
      </c>
      <c r="CV112">
        <f t="shared" si="90"/>
        <v>0</v>
      </c>
      <c r="CW112">
        <f t="shared" si="91"/>
        <v>0</v>
      </c>
      <c r="CX112">
        <f t="shared" si="92"/>
        <v>0</v>
      </c>
      <c r="CY112" t="e">
        <f t="shared" si="105"/>
        <v>#REF!</v>
      </c>
      <c r="CZ112" t="e">
        <f t="shared" si="106"/>
        <v>#REF!</v>
      </c>
      <c r="DC112" t="s">
        <v>6</v>
      </c>
      <c r="DD112" t="s">
        <v>6</v>
      </c>
      <c r="DE112" t="s">
        <v>6</v>
      </c>
      <c r="DF112" t="s">
        <v>6</v>
      </c>
      <c r="DG112" t="s">
        <v>6</v>
      </c>
      <c r="DH112" t="s">
        <v>6</v>
      </c>
      <c r="DI112" t="s">
        <v>6</v>
      </c>
      <c r="DJ112" t="s">
        <v>6</v>
      </c>
      <c r="DK112" t="s">
        <v>6</v>
      </c>
      <c r="DL112" t="s">
        <v>6</v>
      </c>
      <c r="DM112" t="s">
        <v>6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23</v>
      </c>
      <c r="DW112" t="str">
        <f>'1.Лок.смета.и.Акт'!D363</f>
        <v>ШТ</v>
      </c>
      <c r="DX112">
        <v>1</v>
      </c>
      <c r="DZ112" t="s">
        <v>6</v>
      </c>
      <c r="EA112" t="s">
        <v>6</v>
      </c>
      <c r="EB112" t="s">
        <v>6</v>
      </c>
      <c r="EC112" t="s">
        <v>6</v>
      </c>
      <c r="EE112">
        <v>59207217</v>
      </c>
      <c r="EF112">
        <v>22</v>
      </c>
      <c r="EG112" t="s">
        <v>27</v>
      </c>
      <c r="EH112">
        <v>16</v>
      </c>
      <c r="EI112" t="s">
        <v>28</v>
      </c>
      <c r="EJ112">
        <v>1</v>
      </c>
      <c r="EK112">
        <v>20001</v>
      </c>
      <c r="EL112" t="s">
        <v>29</v>
      </c>
      <c r="EM112" t="s">
        <v>30</v>
      </c>
      <c r="EO112" t="s">
        <v>6</v>
      </c>
      <c r="EQ112">
        <v>0</v>
      </c>
      <c r="ER112">
        <v>3782.6800000000003</v>
      </c>
      <c r="ES112" s="68">
        <f>'1.Лок.смета.и.Акт'!F363</f>
        <v>3782.6800000000003</v>
      </c>
      <c r="ET112">
        <v>0</v>
      </c>
      <c r="EU112">
        <v>0</v>
      </c>
      <c r="EV112">
        <v>0</v>
      </c>
      <c r="EW112">
        <v>0</v>
      </c>
      <c r="EX112">
        <v>0</v>
      </c>
      <c r="EZ112">
        <v>5</v>
      </c>
      <c r="FC112">
        <v>0</v>
      </c>
      <c r="FD112">
        <v>18</v>
      </c>
      <c r="FF112">
        <v>3597</v>
      </c>
      <c r="FQ112">
        <v>0</v>
      </c>
      <c r="FR112">
        <f t="shared" si="93"/>
        <v>0</v>
      </c>
      <c r="FS112">
        <v>0</v>
      </c>
      <c r="FX112">
        <v>121</v>
      </c>
      <c r="FY112">
        <v>0</v>
      </c>
      <c r="GA112" t="s">
        <v>97</v>
      </c>
      <c r="GD112">
        <v>1</v>
      </c>
      <c r="GF112">
        <v>1849709912</v>
      </c>
      <c r="GG112">
        <v>2</v>
      </c>
      <c r="GH112">
        <v>3</v>
      </c>
      <c r="GI112">
        <v>4</v>
      </c>
      <c r="GJ112">
        <v>0</v>
      </c>
      <c r="GK112">
        <v>0</v>
      </c>
      <c r="GL112">
        <f t="shared" si="94"/>
        <v>0</v>
      </c>
      <c r="GM112" t="e">
        <f t="shared" si="95"/>
        <v>#REF!</v>
      </c>
      <c r="GN112" t="e">
        <f t="shared" si="96"/>
        <v>#REF!</v>
      </c>
      <c r="GO112">
        <f t="shared" si="97"/>
        <v>0</v>
      </c>
      <c r="GP112">
        <f t="shared" si="98"/>
        <v>0</v>
      </c>
      <c r="GR112">
        <v>1</v>
      </c>
      <c r="GS112">
        <v>1</v>
      </c>
      <c r="GT112">
        <v>0</v>
      </c>
      <c r="GU112" t="s">
        <v>6</v>
      </c>
      <c r="GV112">
        <f t="shared" si="99"/>
        <v>0</v>
      </c>
      <c r="GW112">
        <v>1</v>
      </c>
      <c r="GX112" t="e">
        <f t="shared" si="100"/>
        <v>#REF!</v>
      </c>
      <c r="HA112">
        <v>0</v>
      </c>
      <c r="HB112">
        <v>0</v>
      </c>
      <c r="HC112">
        <f t="shared" si="101"/>
        <v>0</v>
      </c>
      <c r="HE112" t="s">
        <v>40</v>
      </c>
      <c r="HF112" t="s">
        <v>42</v>
      </c>
      <c r="HG112" t="e">
        <f>ROUND(AC112*I112,0)</f>
        <v>#REF!</v>
      </c>
      <c r="HM112" t="s">
        <v>6</v>
      </c>
      <c r="HN112" t="s">
        <v>32</v>
      </c>
      <c r="HO112" t="s">
        <v>33</v>
      </c>
      <c r="HP112" t="s">
        <v>28</v>
      </c>
      <c r="HQ112" t="s">
        <v>28</v>
      </c>
      <c r="IF112">
        <v>-1</v>
      </c>
      <c r="IK112">
        <v>0</v>
      </c>
    </row>
    <row r="113" spans="1:245" x14ac:dyDescent="0.2">
      <c r="A113">
        <v>17</v>
      </c>
      <c r="B113">
        <v>1</v>
      </c>
      <c r="C113">
        <f>ROW(SmtRes!A168)</f>
        <v>168</v>
      </c>
      <c r="D113">
        <f>ROW(EtalonRes!A165)</f>
        <v>165</v>
      </c>
      <c r="E113" t="s">
        <v>257</v>
      </c>
      <c r="F113" t="s">
        <v>115</v>
      </c>
      <c r="G113" t="s">
        <v>116</v>
      </c>
      <c r="H113" t="s">
        <v>101</v>
      </c>
      <c r="I113">
        <f>'1.Лок.смета.и.Акт'!E368</f>
        <v>2.13</v>
      </c>
      <c r="J113">
        <v>0</v>
      </c>
      <c r="K113">
        <v>2.13</v>
      </c>
      <c r="O113">
        <f t="shared" si="71"/>
        <v>54502</v>
      </c>
      <c r="P113">
        <f t="shared" si="72"/>
        <v>11019</v>
      </c>
      <c r="Q113">
        <f t="shared" si="73"/>
        <v>2756</v>
      </c>
      <c r="R113">
        <f t="shared" si="74"/>
        <v>610</v>
      </c>
      <c r="S113">
        <f t="shared" si="75"/>
        <v>40727</v>
      </c>
      <c r="T113">
        <f t="shared" si="76"/>
        <v>0</v>
      </c>
      <c r="U113">
        <f t="shared" si="77"/>
        <v>139.55760000000001</v>
      </c>
      <c r="V113">
        <f t="shared" si="78"/>
        <v>1.4760899999999999</v>
      </c>
      <c r="W113">
        <f t="shared" si="79"/>
        <v>0</v>
      </c>
      <c r="X113">
        <f t="shared" si="80"/>
        <v>50018</v>
      </c>
      <c r="Y113">
        <f t="shared" si="81"/>
        <v>29763</v>
      </c>
      <c r="AA113">
        <v>74764386</v>
      </c>
      <c r="AB113">
        <f t="shared" si="82"/>
        <v>1238.07</v>
      </c>
      <c r="AC113">
        <f t="shared" si="83"/>
        <v>567.85</v>
      </c>
      <c r="AD113">
        <f>ROUND(((((ET113*ROUND(1.05,7)))-((EU113*ROUND(1.05,7))))+AE113),2)</f>
        <v>97.57</v>
      </c>
      <c r="AE113">
        <f>ROUND(((EU113*ROUND(1.05,7))),2)</f>
        <v>8.58</v>
      </c>
      <c r="AF113">
        <f>ROUND(((EV113*ROUND(1.05,7))),2)</f>
        <v>572.65</v>
      </c>
      <c r="AG113">
        <f t="shared" si="84"/>
        <v>0</v>
      </c>
      <c r="AH113">
        <f>((EW113*ROUND(1.05,7)))</f>
        <v>65.52</v>
      </c>
      <c r="AI113">
        <f>((EX113*ROUND(1.05,7)))</f>
        <v>0.69300000000000006</v>
      </c>
      <c r="AJ113">
        <f t="shared" si="85"/>
        <v>0</v>
      </c>
      <c r="AK113">
        <f>AL113+AM113+AO113</f>
        <v>1206.1500000000001</v>
      </c>
      <c r="AL113" s="68">
        <f>'1.Лок.смета.и.Акт'!F372</f>
        <v>567.85</v>
      </c>
      <c r="AM113" s="68">
        <f>'1.Лок.смета.и.Акт'!F370</f>
        <v>92.92</v>
      </c>
      <c r="AN113" s="68">
        <f>'1.Лок.смета.и.Акт'!F371</f>
        <v>8.17</v>
      </c>
      <c r="AO113" s="68">
        <f>'1.Лок.смета.и.Акт'!F369</f>
        <v>545.38</v>
      </c>
      <c r="AP113">
        <v>0</v>
      </c>
      <c r="AQ113">
        <f>'1.Лок.смета.и.Акт'!E375</f>
        <v>62.4</v>
      </c>
      <c r="AR113">
        <v>0.66</v>
      </c>
      <c r="AS113">
        <v>0</v>
      </c>
      <c r="AT113">
        <v>121</v>
      </c>
      <c r="AU113">
        <v>72</v>
      </c>
      <c r="AV113">
        <v>1</v>
      </c>
      <c r="AW113">
        <v>1</v>
      </c>
      <c r="AZ113">
        <v>1</v>
      </c>
      <c r="BA113">
        <f>'1.Лок.смета.и.Акт'!J369</f>
        <v>33.39</v>
      </c>
      <c r="BB113">
        <f>'1.Лок.смета.и.Акт'!J370</f>
        <v>13.26</v>
      </c>
      <c r="BC113">
        <f>'1.Лок.смета.и.Акт'!J372</f>
        <v>9.11</v>
      </c>
      <c r="BD113" t="s">
        <v>6</v>
      </c>
      <c r="BE113" t="s">
        <v>6</v>
      </c>
      <c r="BF113" t="s">
        <v>6</v>
      </c>
      <c r="BG113" t="s">
        <v>6</v>
      </c>
      <c r="BH113">
        <v>0</v>
      </c>
      <c r="BI113">
        <v>1</v>
      </c>
      <c r="BJ113" t="s">
        <v>117</v>
      </c>
      <c r="BM113">
        <v>20001</v>
      </c>
      <c r="BN113">
        <v>0</v>
      </c>
      <c r="BO113" t="s">
        <v>6</v>
      </c>
      <c r="BP113">
        <v>0</v>
      </c>
      <c r="BQ113">
        <v>22</v>
      </c>
      <c r="BR113">
        <v>0</v>
      </c>
      <c r="BS113">
        <f>'1.Лок.смета.и.Акт'!J371</f>
        <v>33.39</v>
      </c>
      <c r="BT113">
        <v>1</v>
      </c>
      <c r="BU113">
        <v>1</v>
      </c>
      <c r="BV113">
        <v>1</v>
      </c>
      <c r="BW113">
        <v>1</v>
      </c>
      <c r="BX113">
        <v>1</v>
      </c>
      <c r="BY113" t="s">
        <v>6</v>
      </c>
      <c r="BZ113">
        <v>121</v>
      </c>
      <c r="CA113">
        <v>72</v>
      </c>
      <c r="CB113" t="s">
        <v>6</v>
      </c>
      <c r="CE113">
        <v>0</v>
      </c>
      <c r="CF113">
        <v>0</v>
      </c>
      <c r="CG113">
        <v>0</v>
      </c>
      <c r="CM113">
        <v>0</v>
      </c>
      <c r="CN113" t="s">
        <v>77</v>
      </c>
      <c r="CO113">
        <v>0</v>
      </c>
      <c r="CP113">
        <f t="shared" si="86"/>
        <v>54502</v>
      </c>
      <c r="CQ113">
        <f>AC113*BC113</f>
        <v>5173.1134999999995</v>
      </c>
      <c r="CR113">
        <f>AD113*BB113</f>
        <v>1293.7782</v>
      </c>
      <c r="CS113">
        <f t="shared" si="87"/>
        <v>286.4862</v>
      </c>
      <c r="CT113">
        <f t="shared" si="88"/>
        <v>19120.783500000001</v>
      </c>
      <c r="CU113">
        <f t="shared" si="89"/>
        <v>0</v>
      </c>
      <c r="CV113">
        <f t="shared" si="90"/>
        <v>65.52</v>
      </c>
      <c r="CW113">
        <f t="shared" si="91"/>
        <v>0.69300000000000006</v>
      </c>
      <c r="CX113">
        <f t="shared" si="92"/>
        <v>0</v>
      </c>
      <c r="CY113">
        <f t="shared" si="105"/>
        <v>50017.77</v>
      </c>
      <c r="CZ113">
        <f t="shared" si="106"/>
        <v>29762.639999999999</v>
      </c>
      <c r="DB113">
        <v>8</v>
      </c>
      <c r="DC113" t="s">
        <v>6</v>
      </c>
      <c r="DD113" t="s">
        <v>6</v>
      </c>
      <c r="DE113" t="s">
        <v>78</v>
      </c>
      <c r="DF113" t="s">
        <v>78</v>
      </c>
      <c r="DG113" t="s">
        <v>78</v>
      </c>
      <c r="DH113" t="s">
        <v>6</v>
      </c>
      <c r="DI113" t="s">
        <v>78</v>
      </c>
      <c r="DJ113" t="s">
        <v>78</v>
      </c>
      <c r="DK113" t="s">
        <v>6</v>
      </c>
      <c r="DL113" t="s">
        <v>6</v>
      </c>
      <c r="DM113" t="s">
        <v>6</v>
      </c>
      <c r="DN113">
        <v>0</v>
      </c>
      <c r="DO113">
        <v>0</v>
      </c>
      <c r="DP113">
        <v>1</v>
      </c>
      <c r="DQ113">
        <v>1</v>
      </c>
      <c r="DU113">
        <v>1005</v>
      </c>
      <c r="DV113" t="s">
        <v>101</v>
      </c>
      <c r="DW113" t="str">
        <f>'1.Лок.смета.и.Акт'!D368</f>
        <v>100 м2</v>
      </c>
      <c r="DX113">
        <v>100</v>
      </c>
      <c r="DZ113" t="s">
        <v>6</v>
      </c>
      <c r="EA113" t="s">
        <v>6</v>
      </c>
      <c r="EB113" t="s">
        <v>6</v>
      </c>
      <c r="EC113" t="s">
        <v>6</v>
      </c>
      <c r="EE113">
        <v>59207217</v>
      </c>
      <c r="EF113">
        <v>22</v>
      </c>
      <c r="EG113" t="s">
        <v>27</v>
      </c>
      <c r="EH113">
        <v>16</v>
      </c>
      <c r="EI113" t="s">
        <v>28</v>
      </c>
      <c r="EJ113">
        <v>1</v>
      </c>
      <c r="EK113">
        <v>20001</v>
      </c>
      <c r="EL113" t="s">
        <v>29</v>
      </c>
      <c r="EM113" t="s">
        <v>30</v>
      </c>
      <c r="EO113" t="s">
        <v>31</v>
      </c>
      <c r="EQ113">
        <v>0</v>
      </c>
      <c r="ER113">
        <f>ES113+ET113+EV113</f>
        <v>1206.1500000000001</v>
      </c>
      <c r="ES113" s="68">
        <f>'1.Лок.смета.и.Акт'!F372</f>
        <v>567.85</v>
      </c>
      <c r="ET113" s="68">
        <f>'1.Лок.смета.и.Акт'!F370</f>
        <v>92.92</v>
      </c>
      <c r="EU113" s="68">
        <f>'1.Лок.смета.и.Акт'!F371</f>
        <v>8.17</v>
      </c>
      <c r="EV113" s="68">
        <f>'1.Лок.смета.и.Акт'!F369</f>
        <v>545.38</v>
      </c>
      <c r="EW113">
        <f>'1.Лок.смета.и.Акт'!E375</f>
        <v>62.4</v>
      </c>
      <c r="EX113">
        <v>0.66</v>
      </c>
      <c r="EY113">
        <v>0</v>
      </c>
      <c r="FQ113">
        <v>0</v>
      </c>
      <c r="FR113">
        <f t="shared" si="93"/>
        <v>0</v>
      </c>
      <c r="FS113">
        <v>0</v>
      </c>
      <c r="FX113">
        <v>121</v>
      </c>
      <c r="FY113">
        <v>72</v>
      </c>
      <c r="GA113" t="s">
        <v>6</v>
      </c>
      <c r="GD113">
        <v>1</v>
      </c>
      <c r="GF113">
        <v>131198091</v>
      </c>
      <c r="GG113">
        <v>2</v>
      </c>
      <c r="GH113">
        <v>1</v>
      </c>
      <c r="GI113">
        <v>4</v>
      </c>
      <c r="GJ113">
        <v>0</v>
      </c>
      <c r="GK113">
        <v>0</v>
      </c>
      <c r="GL113">
        <f t="shared" si="94"/>
        <v>0</v>
      </c>
      <c r="GM113">
        <f t="shared" si="95"/>
        <v>134283</v>
      </c>
      <c r="GN113">
        <f t="shared" si="96"/>
        <v>134283</v>
      </c>
      <c r="GO113">
        <f t="shared" si="97"/>
        <v>0</v>
      </c>
      <c r="GP113">
        <f t="shared" si="98"/>
        <v>0</v>
      </c>
      <c r="GR113">
        <v>0</v>
      </c>
      <c r="GS113">
        <v>3</v>
      </c>
      <c r="GT113">
        <v>0</v>
      </c>
      <c r="GU113" t="s">
        <v>6</v>
      </c>
      <c r="GV113">
        <f t="shared" si="99"/>
        <v>0</v>
      </c>
      <c r="GW113">
        <v>1</v>
      </c>
      <c r="GX113">
        <f t="shared" si="100"/>
        <v>0</v>
      </c>
      <c r="HA113">
        <v>0</v>
      </c>
      <c r="HB113">
        <v>0</v>
      </c>
      <c r="HC113">
        <f t="shared" si="101"/>
        <v>0</v>
      </c>
      <c r="HE113" t="s">
        <v>6</v>
      </c>
      <c r="HF113" t="s">
        <v>6</v>
      </c>
      <c r="HM113" t="s">
        <v>6</v>
      </c>
      <c r="HN113" t="s">
        <v>32</v>
      </c>
      <c r="HO113" t="s">
        <v>33</v>
      </c>
      <c r="HP113" t="s">
        <v>28</v>
      </c>
      <c r="HQ113" t="s">
        <v>28</v>
      </c>
      <c r="IF113">
        <v>-1</v>
      </c>
      <c r="IK113">
        <v>0</v>
      </c>
    </row>
    <row r="114" spans="1:245" x14ac:dyDescent="0.2">
      <c r="A114">
        <v>18</v>
      </c>
      <c r="B114">
        <v>1</v>
      </c>
      <c r="C114">
        <v>168</v>
      </c>
      <c r="E114" t="s">
        <v>258</v>
      </c>
      <c r="F114" t="str">
        <f>'1.Лок.смета.и.Акт'!B376</f>
        <v>Прайс</v>
      </c>
      <c r="G114" t="s">
        <v>123</v>
      </c>
      <c r="H114" t="s">
        <v>52</v>
      </c>
      <c r="I114" t="e">
        <f>I113*J114</f>
        <v>#REF!</v>
      </c>
      <c r="J114" s="181" t="e">
        <f>#REF!</f>
        <v>#REF!</v>
      </c>
      <c r="K114">
        <v>100</v>
      </c>
      <c r="O114" t="e">
        <f t="shared" si="71"/>
        <v>#REF!</v>
      </c>
      <c r="P114" t="e">
        <f t="shared" si="72"/>
        <v>#REF!</v>
      </c>
      <c r="Q114" t="e">
        <f t="shared" si="73"/>
        <v>#REF!</v>
      </c>
      <c r="R114" t="e">
        <f t="shared" si="74"/>
        <v>#REF!</v>
      </c>
      <c r="S114" t="e">
        <f t="shared" si="75"/>
        <v>#REF!</v>
      </c>
      <c r="T114" t="e">
        <f t="shared" si="76"/>
        <v>#REF!</v>
      </c>
      <c r="U114" t="e">
        <f t="shared" si="77"/>
        <v>#REF!</v>
      </c>
      <c r="V114" t="e">
        <f t="shared" si="78"/>
        <v>#REF!</v>
      </c>
      <c r="W114" t="e">
        <f t="shared" si="79"/>
        <v>#REF!</v>
      </c>
      <c r="X114" t="e">
        <f t="shared" si="80"/>
        <v>#REF!</v>
      </c>
      <c r="Y114" t="e">
        <f t="shared" si="81"/>
        <v>#REF!</v>
      </c>
      <c r="AA114">
        <v>74764386</v>
      </c>
      <c r="AB114">
        <f t="shared" si="82"/>
        <v>1439.76</v>
      </c>
      <c r="AC114">
        <f t="shared" si="83"/>
        <v>1439.76</v>
      </c>
      <c r="AD114">
        <f>ROUND((((ET114)-(EU114))+AE114),2)</f>
        <v>0</v>
      </c>
      <c r="AE114">
        <f>ROUND((EU114),2)</f>
        <v>0</v>
      </c>
      <c r="AF114">
        <f>ROUND((EV114),2)</f>
        <v>0</v>
      </c>
      <c r="AG114">
        <f t="shared" si="84"/>
        <v>0</v>
      </c>
      <c r="AH114">
        <f>(EW114)</f>
        <v>0</v>
      </c>
      <c r="AI114">
        <f>(EX114)</f>
        <v>0</v>
      </c>
      <c r="AJ114">
        <f t="shared" si="85"/>
        <v>0</v>
      </c>
      <c r="AK114">
        <v>1439.76</v>
      </c>
      <c r="AL114" s="68">
        <f>'1.Лок.смета.и.Акт'!F376</f>
        <v>1439.76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121</v>
      </c>
      <c r="AU114">
        <v>72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f>'1.Лок.смета.и.Акт'!J376</f>
        <v>9.11</v>
      </c>
      <c r="BD114" t="s">
        <v>6</v>
      </c>
      <c r="BE114" t="s">
        <v>6</v>
      </c>
      <c r="BF114" t="s">
        <v>6</v>
      </c>
      <c r="BG114" t="s">
        <v>6</v>
      </c>
      <c r="BH114">
        <v>3</v>
      </c>
      <c r="BI114">
        <v>1</v>
      </c>
      <c r="BJ114" t="s">
        <v>120</v>
      </c>
      <c r="BM114">
        <v>20001</v>
      </c>
      <c r="BN114">
        <v>0</v>
      </c>
      <c r="BO114" t="s">
        <v>6</v>
      </c>
      <c r="BP114">
        <v>0</v>
      </c>
      <c r="BQ114">
        <v>22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6</v>
      </c>
      <c r="BZ114">
        <v>121</v>
      </c>
      <c r="CA114">
        <v>72</v>
      </c>
      <c r="CB114" t="s">
        <v>6</v>
      </c>
      <c r="CE114">
        <v>0</v>
      </c>
      <c r="CF114">
        <v>0</v>
      </c>
      <c r="CG114">
        <v>0</v>
      </c>
      <c r="CM114">
        <v>0</v>
      </c>
      <c r="CN114" t="s">
        <v>6</v>
      </c>
      <c r="CO114">
        <v>0</v>
      </c>
      <c r="CP114" t="e">
        <f t="shared" si="86"/>
        <v>#REF!</v>
      </c>
      <c r="CQ114">
        <f>AC114</f>
        <v>1439.76</v>
      </c>
      <c r="CR114">
        <f>AD114</f>
        <v>0</v>
      </c>
      <c r="CS114">
        <f t="shared" si="87"/>
        <v>0</v>
      </c>
      <c r="CT114">
        <f t="shared" si="88"/>
        <v>0</v>
      </c>
      <c r="CU114">
        <f t="shared" si="89"/>
        <v>0</v>
      </c>
      <c r="CV114">
        <f t="shared" si="90"/>
        <v>0</v>
      </c>
      <c r="CW114">
        <f t="shared" si="91"/>
        <v>0</v>
      </c>
      <c r="CX114">
        <f t="shared" si="92"/>
        <v>0</v>
      </c>
      <c r="CY114" t="e">
        <f t="shared" si="105"/>
        <v>#REF!</v>
      </c>
      <c r="CZ114" t="e">
        <f t="shared" si="106"/>
        <v>#REF!</v>
      </c>
      <c r="DC114" t="s">
        <v>6</v>
      </c>
      <c r="DD114" t="s">
        <v>6</v>
      </c>
      <c r="DE114" t="s">
        <v>6</v>
      </c>
      <c r="DF114" t="s">
        <v>6</v>
      </c>
      <c r="DG114" t="s">
        <v>6</v>
      </c>
      <c r="DH114" t="s">
        <v>6</v>
      </c>
      <c r="DI114" t="s">
        <v>6</v>
      </c>
      <c r="DJ114" t="s">
        <v>6</v>
      </c>
      <c r="DK114" t="s">
        <v>6</v>
      </c>
      <c r="DL114" t="s">
        <v>6</v>
      </c>
      <c r="DM114" t="s">
        <v>6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52</v>
      </c>
      <c r="DW114" t="str">
        <f>'1.Лок.смета.и.Акт'!D376</f>
        <v>м2</v>
      </c>
      <c r="DX114">
        <v>1</v>
      </c>
      <c r="DZ114" t="s">
        <v>6</v>
      </c>
      <c r="EA114" t="s">
        <v>6</v>
      </c>
      <c r="EB114" t="s">
        <v>6</v>
      </c>
      <c r="EC114" t="s">
        <v>6</v>
      </c>
      <c r="EE114">
        <v>59207217</v>
      </c>
      <c r="EF114">
        <v>22</v>
      </c>
      <c r="EG114" t="s">
        <v>27</v>
      </c>
      <c r="EH114">
        <v>16</v>
      </c>
      <c r="EI114" t="s">
        <v>28</v>
      </c>
      <c r="EJ114">
        <v>1</v>
      </c>
      <c r="EK114">
        <v>20001</v>
      </c>
      <c r="EL114" t="s">
        <v>29</v>
      </c>
      <c r="EM114" t="s">
        <v>30</v>
      </c>
      <c r="EO114" t="s">
        <v>6</v>
      </c>
      <c r="EQ114">
        <v>0</v>
      </c>
      <c r="ER114">
        <v>1439.76</v>
      </c>
      <c r="ES114" s="68">
        <f>'1.Лок.смета.и.Акт'!F376</f>
        <v>1439.76</v>
      </c>
      <c r="ET114">
        <v>0</v>
      </c>
      <c r="EU114">
        <v>0</v>
      </c>
      <c r="EV114">
        <v>0</v>
      </c>
      <c r="EW114">
        <v>0</v>
      </c>
      <c r="EX114">
        <v>0</v>
      </c>
      <c r="EZ114">
        <v>5</v>
      </c>
      <c r="FC114">
        <v>0</v>
      </c>
      <c r="FD114">
        <v>18</v>
      </c>
      <c r="FF114">
        <v>1369.09</v>
      </c>
      <c r="FQ114">
        <v>0</v>
      </c>
      <c r="FR114">
        <f t="shared" si="93"/>
        <v>0</v>
      </c>
      <c r="FS114">
        <v>0</v>
      </c>
      <c r="FX114">
        <v>121</v>
      </c>
      <c r="FY114">
        <v>72</v>
      </c>
      <c r="GA114" t="s">
        <v>124</v>
      </c>
      <c r="GD114">
        <v>1</v>
      </c>
      <c r="GF114">
        <v>1790362398</v>
      </c>
      <c r="GG114">
        <v>2</v>
      </c>
      <c r="GH114">
        <v>3</v>
      </c>
      <c r="GI114">
        <v>4</v>
      </c>
      <c r="GJ114">
        <v>0</v>
      </c>
      <c r="GK114">
        <v>0</v>
      </c>
      <c r="GL114">
        <f t="shared" si="94"/>
        <v>0</v>
      </c>
      <c r="GM114" t="e">
        <f t="shared" si="95"/>
        <v>#REF!</v>
      </c>
      <c r="GN114" t="e">
        <f t="shared" si="96"/>
        <v>#REF!</v>
      </c>
      <c r="GO114">
        <f t="shared" si="97"/>
        <v>0</v>
      </c>
      <c r="GP114">
        <f t="shared" si="98"/>
        <v>0</v>
      </c>
      <c r="GR114">
        <v>1</v>
      </c>
      <c r="GS114">
        <v>1</v>
      </c>
      <c r="GT114">
        <v>0</v>
      </c>
      <c r="GU114" t="s">
        <v>6</v>
      </c>
      <c r="GV114">
        <f t="shared" si="99"/>
        <v>0</v>
      </c>
      <c r="GW114">
        <v>1</v>
      </c>
      <c r="GX114" t="e">
        <f t="shared" si="100"/>
        <v>#REF!</v>
      </c>
      <c r="HA114">
        <v>0</v>
      </c>
      <c r="HB114">
        <v>0</v>
      </c>
      <c r="HC114">
        <f t="shared" si="101"/>
        <v>0</v>
      </c>
      <c r="HE114" t="s">
        <v>40</v>
      </c>
      <c r="HF114" t="s">
        <v>42</v>
      </c>
      <c r="HG114" t="e">
        <f>ROUND(AC114*I114,0)</f>
        <v>#REF!</v>
      </c>
      <c r="HM114" t="s">
        <v>6</v>
      </c>
      <c r="HN114" t="s">
        <v>32</v>
      </c>
      <c r="HO114" t="s">
        <v>33</v>
      </c>
      <c r="HP114" t="s">
        <v>28</v>
      </c>
      <c r="HQ114" t="s">
        <v>28</v>
      </c>
      <c r="IF114">
        <v>-1</v>
      </c>
      <c r="IK114">
        <v>0</v>
      </c>
    </row>
    <row r="115" spans="1:245" x14ac:dyDescent="0.2">
      <c r="A115">
        <v>17</v>
      </c>
      <c r="B115">
        <v>1</v>
      </c>
      <c r="C115">
        <f>ROW(SmtRes!A181)</f>
        <v>181</v>
      </c>
      <c r="D115">
        <f>ROW(EtalonRes!A181)</f>
        <v>181</v>
      </c>
      <c r="E115" t="s">
        <v>259</v>
      </c>
      <c r="F115" t="s">
        <v>115</v>
      </c>
      <c r="G115" t="s">
        <v>116</v>
      </c>
      <c r="H115" t="s">
        <v>101</v>
      </c>
      <c r="I115">
        <f>'1.Лок.смета.и.Акт'!E381</f>
        <v>3.266</v>
      </c>
      <c r="J115">
        <v>0</v>
      </c>
      <c r="K115">
        <v>3.266</v>
      </c>
      <c r="O115">
        <f t="shared" si="71"/>
        <v>83568</v>
      </c>
      <c r="P115">
        <f t="shared" si="72"/>
        <v>16895</v>
      </c>
      <c r="Q115">
        <f t="shared" si="73"/>
        <v>4225</v>
      </c>
      <c r="R115">
        <f t="shared" si="74"/>
        <v>936</v>
      </c>
      <c r="S115">
        <f t="shared" si="75"/>
        <v>62448</v>
      </c>
      <c r="T115">
        <f t="shared" si="76"/>
        <v>0</v>
      </c>
      <c r="U115">
        <f t="shared" si="77"/>
        <v>213.98831999999999</v>
      </c>
      <c r="V115">
        <f t="shared" si="78"/>
        <v>2.2633380000000001</v>
      </c>
      <c r="W115">
        <f t="shared" si="79"/>
        <v>0</v>
      </c>
      <c r="X115">
        <f t="shared" si="80"/>
        <v>76695</v>
      </c>
      <c r="Y115">
        <f t="shared" si="81"/>
        <v>45636</v>
      </c>
      <c r="AA115">
        <v>74764386</v>
      </c>
      <c r="AB115">
        <f t="shared" si="82"/>
        <v>1238.07</v>
      </c>
      <c r="AC115">
        <f t="shared" si="83"/>
        <v>567.85</v>
      </c>
      <c r="AD115">
        <f>ROUND(((((ET115*ROUND(1.05,7)))-((EU115*ROUND(1.05,7))))+AE115),2)</f>
        <v>97.57</v>
      </c>
      <c r="AE115">
        <f>ROUND(((EU115*ROUND(1.05,7))),2)</f>
        <v>8.58</v>
      </c>
      <c r="AF115">
        <f>ROUND(((EV115*ROUND(1.05,7))),2)</f>
        <v>572.65</v>
      </c>
      <c r="AG115">
        <f t="shared" si="84"/>
        <v>0</v>
      </c>
      <c r="AH115">
        <f>((EW115*ROUND(1.05,7)))</f>
        <v>65.52</v>
      </c>
      <c r="AI115">
        <f>((EX115*ROUND(1.05,7)))</f>
        <v>0.69300000000000006</v>
      </c>
      <c r="AJ115">
        <f t="shared" si="85"/>
        <v>0</v>
      </c>
      <c r="AK115">
        <f>AL115+AM115+AO115</f>
        <v>1206.1500000000001</v>
      </c>
      <c r="AL115" s="68">
        <f>'1.Лок.смета.и.Акт'!F385</f>
        <v>567.85</v>
      </c>
      <c r="AM115" s="68">
        <f>'1.Лок.смета.и.Акт'!F383</f>
        <v>92.92</v>
      </c>
      <c r="AN115" s="68">
        <f>'1.Лок.смета.и.Акт'!F384</f>
        <v>8.17</v>
      </c>
      <c r="AO115" s="68">
        <f>'1.Лок.смета.и.Акт'!F382</f>
        <v>545.38</v>
      </c>
      <c r="AP115">
        <v>0</v>
      </c>
      <c r="AQ115">
        <f>'1.Лок.смета.и.Акт'!E388</f>
        <v>62.4</v>
      </c>
      <c r="AR115">
        <v>0.66</v>
      </c>
      <c r="AS115">
        <v>0</v>
      </c>
      <c r="AT115">
        <v>121</v>
      </c>
      <c r="AU115">
        <v>72</v>
      </c>
      <c r="AV115">
        <v>1</v>
      </c>
      <c r="AW115">
        <v>1</v>
      </c>
      <c r="AZ115">
        <v>1</v>
      </c>
      <c r="BA115">
        <f>'1.Лок.смета.и.Акт'!J382</f>
        <v>33.39</v>
      </c>
      <c r="BB115">
        <f>'1.Лок.смета.и.Акт'!J383</f>
        <v>13.26</v>
      </c>
      <c r="BC115">
        <f>'1.Лок.смета.и.Акт'!J385</f>
        <v>9.11</v>
      </c>
      <c r="BD115" t="s">
        <v>6</v>
      </c>
      <c r="BE115" t="s">
        <v>6</v>
      </c>
      <c r="BF115" t="s">
        <v>6</v>
      </c>
      <c r="BG115" t="s">
        <v>6</v>
      </c>
      <c r="BH115">
        <v>0</v>
      </c>
      <c r="BI115">
        <v>1</v>
      </c>
      <c r="BJ115" t="s">
        <v>117</v>
      </c>
      <c r="BM115">
        <v>20001</v>
      </c>
      <c r="BN115">
        <v>0</v>
      </c>
      <c r="BO115" t="s">
        <v>6</v>
      </c>
      <c r="BP115">
        <v>0</v>
      </c>
      <c r="BQ115">
        <v>22</v>
      </c>
      <c r="BR115">
        <v>0</v>
      </c>
      <c r="BS115">
        <f>'1.Лок.смета.и.Акт'!J384</f>
        <v>33.39</v>
      </c>
      <c r="BT115">
        <v>1</v>
      </c>
      <c r="BU115">
        <v>1</v>
      </c>
      <c r="BV115">
        <v>1</v>
      </c>
      <c r="BW115">
        <v>1</v>
      </c>
      <c r="BX115">
        <v>1</v>
      </c>
      <c r="BY115" t="s">
        <v>6</v>
      </c>
      <c r="BZ115">
        <v>121</v>
      </c>
      <c r="CA115">
        <v>72</v>
      </c>
      <c r="CB115" t="s">
        <v>6</v>
      </c>
      <c r="CE115">
        <v>0</v>
      </c>
      <c r="CF115">
        <v>0</v>
      </c>
      <c r="CG115">
        <v>0</v>
      </c>
      <c r="CM115">
        <v>0</v>
      </c>
      <c r="CN115" t="s">
        <v>77</v>
      </c>
      <c r="CO115">
        <v>0</v>
      </c>
      <c r="CP115">
        <f t="shared" si="86"/>
        <v>83568</v>
      </c>
      <c r="CQ115">
        <f>AC115*BC115</f>
        <v>5173.1134999999995</v>
      </c>
      <c r="CR115">
        <f>AD115*BB115</f>
        <v>1293.7782</v>
      </c>
      <c r="CS115">
        <f t="shared" si="87"/>
        <v>286.4862</v>
      </c>
      <c r="CT115">
        <f t="shared" si="88"/>
        <v>19120.783500000001</v>
      </c>
      <c r="CU115">
        <f t="shared" si="89"/>
        <v>0</v>
      </c>
      <c r="CV115">
        <f t="shared" si="90"/>
        <v>65.52</v>
      </c>
      <c r="CW115">
        <f t="shared" si="91"/>
        <v>0.69300000000000006</v>
      </c>
      <c r="CX115">
        <f t="shared" si="92"/>
        <v>0</v>
      </c>
      <c r="CY115">
        <f t="shared" si="105"/>
        <v>76694.64</v>
      </c>
      <c r="CZ115">
        <f t="shared" si="106"/>
        <v>45636.480000000003</v>
      </c>
      <c r="DB115">
        <v>9</v>
      </c>
      <c r="DC115" t="s">
        <v>6</v>
      </c>
      <c r="DD115" t="s">
        <v>6</v>
      </c>
      <c r="DE115" t="s">
        <v>78</v>
      </c>
      <c r="DF115" t="s">
        <v>78</v>
      </c>
      <c r="DG115" t="s">
        <v>78</v>
      </c>
      <c r="DH115" t="s">
        <v>6</v>
      </c>
      <c r="DI115" t="s">
        <v>78</v>
      </c>
      <c r="DJ115" t="s">
        <v>78</v>
      </c>
      <c r="DK115" t="s">
        <v>6</v>
      </c>
      <c r="DL115" t="s">
        <v>6</v>
      </c>
      <c r="DM115" t="s">
        <v>6</v>
      </c>
      <c r="DN115">
        <v>0</v>
      </c>
      <c r="DO115">
        <v>0</v>
      </c>
      <c r="DP115">
        <v>1</v>
      </c>
      <c r="DQ115">
        <v>1</v>
      </c>
      <c r="DU115">
        <v>1005</v>
      </c>
      <c r="DV115" t="s">
        <v>101</v>
      </c>
      <c r="DW115" t="str">
        <f>'1.Лок.смета.и.Акт'!D381</f>
        <v>100 м2</v>
      </c>
      <c r="DX115">
        <v>100</v>
      </c>
      <c r="DZ115" t="s">
        <v>6</v>
      </c>
      <c r="EA115" t="s">
        <v>6</v>
      </c>
      <c r="EB115" t="s">
        <v>6</v>
      </c>
      <c r="EC115" t="s">
        <v>6</v>
      </c>
      <c r="EE115">
        <v>59207217</v>
      </c>
      <c r="EF115">
        <v>22</v>
      </c>
      <c r="EG115" t="s">
        <v>27</v>
      </c>
      <c r="EH115">
        <v>16</v>
      </c>
      <c r="EI115" t="s">
        <v>28</v>
      </c>
      <c r="EJ115">
        <v>1</v>
      </c>
      <c r="EK115">
        <v>20001</v>
      </c>
      <c r="EL115" t="s">
        <v>29</v>
      </c>
      <c r="EM115" t="s">
        <v>30</v>
      </c>
      <c r="EO115" t="s">
        <v>31</v>
      </c>
      <c r="EQ115">
        <v>0</v>
      </c>
      <c r="ER115">
        <f>ES115+ET115+EV115</f>
        <v>1206.1500000000001</v>
      </c>
      <c r="ES115" s="68">
        <f>'1.Лок.смета.и.Акт'!F385</f>
        <v>567.85</v>
      </c>
      <c r="ET115" s="68">
        <f>'1.Лок.смета.и.Акт'!F383</f>
        <v>92.92</v>
      </c>
      <c r="EU115" s="68">
        <f>'1.Лок.смета.и.Акт'!F384</f>
        <v>8.17</v>
      </c>
      <c r="EV115" s="68">
        <f>'1.Лок.смета.и.Акт'!F382</f>
        <v>545.38</v>
      </c>
      <c r="EW115">
        <f>'1.Лок.смета.и.Акт'!E388</f>
        <v>62.4</v>
      </c>
      <c r="EX115">
        <v>0.66</v>
      </c>
      <c r="EY115">
        <v>0</v>
      </c>
      <c r="FQ115">
        <v>0</v>
      </c>
      <c r="FR115">
        <f t="shared" si="93"/>
        <v>0</v>
      </c>
      <c r="FS115">
        <v>0</v>
      </c>
      <c r="FX115">
        <v>121</v>
      </c>
      <c r="FY115">
        <v>72</v>
      </c>
      <c r="GA115" t="s">
        <v>6</v>
      </c>
      <c r="GD115">
        <v>1</v>
      </c>
      <c r="GF115">
        <v>131198091</v>
      </c>
      <c r="GG115">
        <v>2</v>
      </c>
      <c r="GH115">
        <v>1</v>
      </c>
      <c r="GI115">
        <v>4</v>
      </c>
      <c r="GJ115">
        <v>0</v>
      </c>
      <c r="GK115">
        <v>0</v>
      </c>
      <c r="GL115">
        <f t="shared" si="94"/>
        <v>0</v>
      </c>
      <c r="GM115">
        <f t="shared" si="95"/>
        <v>205899</v>
      </c>
      <c r="GN115">
        <f t="shared" si="96"/>
        <v>205899</v>
      </c>
      <c r="GO115">
        <f t="shared" si="97"/>
        <v>0</v>
      </c>
      <c r="GP115">
        <f t="shared" si="98"/>
        <v>0</v>
      </c>
      <c r="GR115">
        <v>0</v>
      </c>
      <c r="GS115">
        <v>3</v>
      </c>
      <c r="GT115">
        <v>0</v>
      </c>
      <c r="GU115" t="s">
        <v>6</v>
      </c>
      <c r="GV115">
        <f t="shared" si="99"/>
        <v>0</v>
      </c>
      <c r="GW115">
        <v>1</v>
      </c>
      <c r="GX115">
        <f t="shared" si="100"/>
        <v>0</v>
      </c>
      <c r="HA115">
        <v>0</v>
      </c>
      <c r="HB115">
        <v>0</v>
      </c>
      <c r="HC115">
        <f t="shared" si="101"/>
        <v>0</v>
      </c>
      <c r="HE115" t="s">
        <v>6</v>
      </c>
      <c r="HF115" t="s">
        <v>6</v>
      </c>
      <c r="HM115" t="s">
        <v>6</v>
      </c>
      <c r="HN115" t="s">
        <v>32</v>
      </c>
      <c r="HO115" t="s">
        <v>33</v>
      </c>
      <c r="HP115" t="s">
        <v>28</v>
      </c>
      <c r="HQ115" t="s">
        <v>28</v>
      </c>
      <c r="IF115">
        <v>-1</v>
      </c>
      <c r="IK115">
        <v>0</v>
      </c>
    </row>
    <row r="116" spans="1:245" x14ac:dyDescent="0.2">
      <c r="A116">
        <v>18</v>
      </c>
      <c r="B116">
        <v>1</v>
      </c>
      <c r="C116">
        <v>180</v>
      </c>
      <c r="E116" t="s">
        <v>260</v>
      </c>
      <c r="F116" t="str">
        <f>'1.Лок.смета.и.Акт'!B389</f>
        <v>Прайс</v>
      </c>
      <c r="G116" t="s">
        <v>261</v>
      </c>
      <c r="H116" t="s">
        <v>52</v>
      </c>
      <c r="I116" t="e">
        <f>I115*J116</f>
        <v>#REF!</v>
      </c>
      <c r="J116" s="181" t="e">
        <f>#REF!</f>
        <v>#REF!</v>
      </c>
      <c r="K116">
        <v>91.549295770000001</v>
      </c>
      <c r="O116" t="e">
        <f t="shared" si="71"/>
        <v>#REF!</v>
      </c>
      <c r="P116" t="e">
        <f t="shared" si="72"/>
        <v>#REF!</v>
      </c>
      <c r="Q116" t="e">
        <f t="shared" si="73"/>
        <v>#REF!</v>
      </c>
      <c r="R116" t="e">
        <f t="shared" si="74"/>
        <v>#REF!</v>
      </c>
      <c r="S116" t="e">
        <f t="shared" si="75"/>
        <v>#REF!</v>
      </c>
      <c r="T116" t="e">
        <f t="shared" si="76"/>
        <v>#REF!</v>
      </c>
      <c r="U116" t="e">
        <f t="shared" si="77"/>
        <v>#REF!</v>
      </c>
      <c r="V116" t="e">
        <f t="shared" si="78"/>
        <v>#REF!</v>
      </c>
      <c r="W116" t="e">
        <f t="shared" si="79"/>
        <v>#REF!</v>
      </c>
      <c r="X116" t="e">
        <f t="shared" si="80"/>
        <v>#REF!</v>
      </c>
      <c r="Y116" t="e">
        <f t="shared" si="81"/>
        <v>#REF!</v>
      </c>
      <c r="AA116">
        <v>74764386</v>
      </c>
      <c r="AB116">
        <f t="shared" si="82"/>
        <v>1451.79</v>
      </c>
      <c r="AC116">
        <f t="shared" si="83"/>
        <v>1451.79</v>
      </c>
      <c r="AD116">
        <f>ROUND((((ET116)-(EU116))+AE116),2)</f>
        <v>0</v>
      </c>
      <c r="AE116">
        <f>ROUND((EU116),2)</f>
        <v>0</v>
      </c>
      <c r="AF116">
        <f>ROUND((EV116),2)</f>
        <v>0</v>
      </c>
      <c r="AG116">
        <f t="shared" si="84"/>
        <v>0</v>
      </c>
      <c r="AH116">
        <f>(EW116)</f>
        <v>0</v>
      </c>
      <c r="AI116">
        <f>(EX116)</f>
        <v>0</v>
      </c>
      <c r="AJ116">
        <f t="shared" si="85"/>
        <v>0</v>
      </c>
      <c r="AK116">
        <v>1451.79</v>
      </c>
      <c r="AL116" s="68">
        <f>'1.Лок.смета.и.Акт'!F389</f>
        <v>1451.79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121</v>
      </c>
      <c r="AU116">
        <v>72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f>'1.Лок.смета.и.Акт'!J389</f>
        <v>9.11</v>
      </c>
      <c r="BD116" t="s">
        <v>6</v>
      </c>
      <c r="BE116" t="s">
        <v>6</v>
      </c>
      <c r="BF116" t="s">
        <v>6</v>
      </c>
      <c r="BG116" t="s">
        <v>6</v>
      </c>
      <c r="BH116">
        <v>3</v>
      </c>
      <c r="BI116">
        <v>1</v>
      </c>
      <c r="BJ116" t="s">
        <v>120</v>
      </c>
      <c r="BM116">
        <v>20001</v>
      </c>
      <c r="BN116">
        <v>0</v>
      </c>
      <c r="BO116" t="s">
        <v>6</v>
      </c>
      <c r="BP116">
        <v>0</v>
      </c>
      <c r="BQ116">
        <v>22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6</v>
      </c>
      <c r="BZ116">
        <v>121</v>
      </c>
      <c r="CA116">
        <v>72</v>
      </c>
      <c r="CB116" t="s">
        <v>6</v>
      </c>
      <c r="CE116">
        <v>0</v>
      </c>
      <c r="CF116">
        <v>0</v>
      </c>
      <c r="CG116">
        <v>0</v>
      </c>
      <c r="CM116">
        <v>0</v>
      </c>
      <c r="CN116" t="s">
        <v>6</v>
      </c>
      <c r="CO116">
        <v>0</v>
      </c>
      <c r="CP116" t="e">
        <f t="shared" si="86"/>
        <v>#REF!</v>
      </c>
      <c r="CQ116">
        <f>AC116</f>
        <v>1451.79</v>
      </c>
      <c r="CR116">
        <f>AD116</f>
        <v>0</v>
      </c>
      <c r="CS116">
        <f t="shared" si="87"/>
        <v>0</v>
      </c>
      <c r="CT116">
        <f t="shared" si="88"/>
        <v>0</v>
      </c>
      <c r="CU116">
        <f t="shared" si="89"/>
        <v>0</v>
      </c>
      <c r="CV116">
        <f t="shared" si="90"/>
        <v>0</v>
      </c>
      <c r="CW116">
        <f t="shared" si="91"/>
        <v>0</v>
      </c>
      <c r="CX116">
        <f t="shared" si="92"/>
        <v>0</v>
      </c>
      <c r="CY116" t="e">
        <f t="shared" si="105"/>
        <v>#REF!</v>
      </c>
      <c r="CZ116" t="e">
        <f t="shared" si="106"/>
        <v>#REF!</v>
      </c>
      <c r="DC116" t="s">
        <v>6</v>
      </c>
      <c r="DD116" t="s">
        <v>6</v>
      </c>
      <c r="DE116" t="s">
        <v>6</v>
      </c>
      <c r="DF116" t="s">
        <v>6</v>
      </c>
      <c r="DG116" t="s">
        <v>6</v>
      </c>
      <c r="DH116" t="s">
        <v>6</v>
      </c>
      <c r="DI116" t="s">
        <v>6</v>
      </c>
      <c r="DJ116" t="s">
        <v>6</v>
      </c>
      <c r="DK116" t="s">
        <v>6</v>
      </c>
      <c r="DL116" t="s">
        <v>6</v>
      </c>
      <c r="DM116" t="s">
        <v>6</v>
      </c>
      <c r="DN116">
        <v>0</v>
      </c>
      <c r="DO116">
        <v>0</v>
      </c>
      <c r="DP116">
        <v>1</v>
      </c>
      <c r="DQ116">
        <v>1</v>
      </c>
      <c r="DU116">
        <v>1005</v>
      </c>
      <c r="DV116" t="s">
        <v>52</v>
      </c>
      <c r="DW116" t="str">
        <f>'1.Лок.смета.и.Акт'!D389</f>
        <v>м2</v>
      </c>
      <c r="DX116">
        <v>1</v>
      </c>
      <c r="DZ116" t="s">
        <v>6</v>
      </c>
      <c r="EA116" t="s">
        <v>6</v>
      </c>
      <c r="EB116" t="s">
        <v>6</v>
      </c>
      <c r="EC116" t="s">
        <v>6</v>
      </c>
      <c r="EE116">
        <v>59207217</v>
      </c>
      <c r="EF116">
        <v>22</v>
      </c>
      <c r="EG116" t="s">
        <v>27</v>
      </c>
      <c r="EH116">
        <v>16</v>
      </c>
      <c r="EI116" t="s">
        <v>28</v>
      </c>
      <c r="EJ116">
        <v>1</v>
      </c>
      <c r="EK116">
        <v>20001</v>
      </c>
      <c r="EL116" t="s">
        <v>29</v>
      </c>
      <c r="EM116" t="s">
        <v>30</v>
      </c>
      <c r="EO116" t="s">
        <v>6</v>
      </c>
      <c r="EQ116">
        <v>0</v>
      </c>
      <c r="ER116">
        <v>1451.79</v>
      </c>
      <c r="ES116" s="68">
        <f>'1.Лок.смета.и.Акт'!F389</f>
        <v>1451.79</v>
      </c>
      <c r="ET116">
        <v>0</v>
      </c>
      <c r="EU116">
        <v>0</v>
      </c>
      <c r="EV116">
        <v>0</v>
      </c>
      <c r="EW116">
        <v>0</v>
      </c>
      <c r="EX116">
        <v>0</v>
      </c>
      <c r="EZ116">
        <v>5</v>
      </c>
      <c r="FC116">
        <v>0</v>
      </c>
      <c r="FD116">
        <v>18</v>
      </c>
      <c r="FF116">
        <v>1380.52</v>
      </c>
      <c r="FQ116">
        <v>0</v>
      </c>
      <c r="FR116">
        <f t="shared" si="93"/>
        <v>0</v>
      </c>
      <c r="FS116">
        <v>0</v>
      </c>
      <c r="FX116">
        <v>121</v>
      </c>
      <c r="FY116">
        <v>72</v>
      </c>
      <c r="GA116" t="s">
        <v>262</v>
      </c>
      <c r="GD116">
        <v>1</v>
      </c>
      <c r="GF116">
        <v>-1090290802</v>
      </c>
      <c r="GG116">
        <v>2</v>
      </c>
      <c r="GH116">
        <v>3</v>
      </c>
      <c r="GI116">
        <v>4</v>
      </c>
      <c r="GJ116">
        <v>0</v>
      </c>
      <c r="GK116">
        <v>0</v>
      </c>
      <c r="GL116">
        <f t="shared" si="94"/>
        <v>0</v>
      </c>
      <c r="GM116" t="e">
        <f t="shared" si="95"/>
        <v>#REF!</v>
      </c>
      <c r="GN116" t="e">
        <f t="shared" si="96"/>
        <v>#REF!</v>
      </c>
      <c r="GO116">
        <f t="shared" si="97"/>
        <v>0</v>
      </c>
      <c r="GP116">
        <f t="shared" si="98"/>
        <v>0</v>
      </c>
      <c r="GR116">
        <v>1</v>
      </c>
      <c r="GS116">
        <v>1</v>
      </c>
      <c r="GT116">
        <v>0</v>
      </c>
      <c r="GU116" t="s">
        <v>6</v>
      </c>
      <c r="GV116">
        <f t="shared" si="99"/>
        <v>0</v>
      </c>
      <c r="GW116">
        <v>1</v>
      </c>
      <c r="GX116" t="e">
        <f t="shared" si="100"/>
        <v>#REF!</v>
      </c>
      <c r="HA116">
        <v>0</v>
      </c>
      <c r="HB116">
        <v>0</v>
      </c>
      <c r="HC116">
        <f t="shared" si="101"/>
        <v>0</v>
      </c>
      <c r="HE116" t="s">
        <v>40</v>
      </c>
      <c r="HF116" t="s">
        <v>42</v>
      </c>
      <c r="HG116" t="e">
        <f>ROUND(AC116*I116,0)</f>
        <v>#REF!</v>
      </c>
      <c r="HM116" t="s">
        <v>6</v>
      </c>
      <c r="HN116" t="s">
        <v>32</v>
      </c>
      <c r="HO116" t="s">
        <v>33</v>
      </c>
      <c r="HP116" t="s">
        <v>28</v>
      </c>
      <c r="HQ116" t="s">
        <v>28</v>
      </c>
      <c r="IF116">
        <v>-1</v>
      </c>
      <c r="IK116">
        <v>0</v>
      </c>
    </row>
    <row r="117" spans="1:245" x14ac:dyDescent="0.2">
      <c r="A117">
        <v>18</v>
      </c>
      <c r="B117">
        <v>1</v>
      </c>
      <c r="C117">
        <v>181</v>
      </c>
      <c r="E117" t="s">
        <v>263</v>
      </c>
      <c r="F117" t="str">
        <f>'1.Лок.смета.и.Акт'!B391</f>
        <v>Прайс</v>
      </c>
      <c r="G117" t="s">
        <v>264</v>
      </c>
      <c r="H117" t="s">
        <v>52</v>
      </c>
      <c r="I117" t="e">
        <f>I115*J117</f>
        <v>#REF!</v>
      </c>
      <c r="J117" s="181" t="e">
        <f>#REF!</f>
        <v>#REF!</v>
      </c>
      <c r="K117">
        <v>8.4507042299999995</v>
      </c>
      <c r="O117" t="e">
        <f t="shared" si="71"/>
        <v>#REF!</v>
      </c>
      <c r="P117" t="e">
        <f t="shared" si="72"/>
        <v>#REF!</v>
      </c>
      <c r="Q117" t="e">
        <f t="shared" si="73"/>
        <v>#REF!</v>
      </c>
      <c r="R117" t="e">
        <f t="shared" si="74"/>
        <v>#REF!</v>
      </c>
      <c r="S117" t="e">
        <f t="shared" si="75"/>
        <v>#REF!</v>
      </c>
      <c r="T117" t="e">
        <f t="shared" si="76"/>
        <v>#REF!</v>
      </c>
      <c r="U117" t="e">
        <f t="shared" si="77"/>
        <v>#REF!</v>
      </c>
      <c r="V117" t="e">
        <f t="shared" si="78"/>
        <v>#REF!</v>
      </c>
      <c r="W117" t="e">
        <f t="shared" si="79"/>
        <v>#REF!</v>
      </c>
      <c r="X117" t="e">
        <f t="shared" si="80"/>
        <v>#REF!</v>
      </c>
      <c r="Y117" t="e">
        <f t="shared" si="81"/>
        <v>#REF!</v>
      </c>
      <c r="AA117">
        <v>74764386</v>
      </c>
      <c r="AB117">
        <f t="shared" si="82"/>
        <v>1457.11</v>
      </c>
      <c r="AC117">
        <f t="shared" si="83"/>
        <v>1457.11</v>
      </c>
      <c r="AD117">
        <f>ROUND((((ET117)-(EU117))+AE117),2)</f>
        <v>0</v>
      </c>
      <c r="AE117">
        <f>ROUND((EU117),2)</f>
        <v>0</v>
      </c>
      <c r="AF117">
        <f>ROUND((EV117),2)</f>
        <v>0</v>
      </c>
      <c r="AG117">
        <f t="shared" si="84"/>
        <v>0</v>
      </c>
      <c r="AH117">
        <f>(EW117)</f>
        <v>0</v>
      </c>
      <c r="AI117">
        <f>(EX117)</f>
        <v>0</v>
      </c>
      <c r="AJ117">
        <f t="shared" si="85"/>
        <v>0</v>
      </c>
      <c r="AK117">
        <v>1457.11</v>
      </c>
      <c r="AL117" s="68">
        <f>'1.Лок.смета.и.Акт'!F391</f>
        <v>1457.11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121</v>
      </c>
      <c r="AU117">
        <v>72</v>
      </c>
      <c r="AV117">
        <v>1</v>
      </c>
      <c r="AW117">
        <v>1</v>
      </c>
      <c r="AZ117">
        <v>1</v>
      </c>
      <c r="BA117">
        <v>1</v>
      </c>
      <c r="BB117">
        <v>1</v>
      </c>
      <c r="BC117">
        <f>'1.Лок.смета.и.Акт'!J391</f>
        <v>9.11</v>
      </c>
      <c r="BD117" t="s">
        <v>6</v>
      </c>
      <c r="BE117" t="s">
        <v>6</v>
      </c>
      <c r="BF117" t="s">
        <v>6</v>
      </c>
      <c r="BG117" t="s">
        <v>6</v>
      </c>
      <c r="BH117">
        <v>3</v>
      </c>
      <c r="BI117">
        <v>1</v>
      </c>
      <c r="BJ117" t="s">
        <v>120</v>
      </c>
      <c r="BM117">
        <v>20001</v>
      </c>
      <c r="BN117">
        <v>0</v>
      </c>
      <c r="BO117" t="s">
        <v>6</v>
      </c>
      <c r="BP117">
        <v>0</v>
      </c>
      <c r="BQ117">
        <v>22</v>
      </c>
      <c r="BR117">
        <v>0</v>
      </c>
      <c r="BS117">
        <v>1</v>
      </c>
      <c r="BT117">
        <v>1</v>
      </c>
      <c r="BU117">
        <v>1</v>
      </c>
      <c r="BV117">
        <v>1</v>
      </c>
      <c r="BW117">
        <v>1</v>
      </c>
      <c r="BX117">
        <v>1</v>
      </c>
      <c r="BY117" t="s">
        <v>6</v>
      </c>
      <c r="BZ117">
        <v>121</v>
      </c>
      <c r="CA117">
        <v>72</v>
      </c>
      <c r="CB117" t="s">
        <v>6</v>
      </c>
      <c r="CE117">
        <v>0</v>
      </c>
      <c r="CF117">
        <v>0</v>
      </c>
      <c r="CG117">
        <v>0</v>
      </c>
      <c r="CM117">
        <v>0</v>
      </c>
      <c r="CN117" t="s">
        <v>6</v>
      </c>
      <c r="CO117">
        <v>0</v>
      </c>
      <c r="CP117" t="e">
        <f t="shared" si="86"/>
        <v>#REF!</v>
      </c>
      <c r="CQ117">
        <f>AC117</f>
        <v>1457.11</v>
      </c>
      <c r="CR117">
        <f>AD117</f>
        <v>0</v>
      </c>
      <c r="CS117">
        <f t="shared" si="87"/>
        <v>0</v>
      </c>
      <c r="CT117">
        <f t="shared" si="88"/>
        <v>0</v>
      </c>
      <c r="CU117">
        <f t="shared" si="89"/>
        <v>0</v>
      </c>
      <c r="CV117">
        <f t="shared" si="90"/>
        <v>0</v>
      </c>
      <c r="CW117">
        <f t="shared" si="91"/>
        <v>0</v>
      </c>
      <c r="CX117">
        <f t="shared" si="92"/>
        <v>0</v>
      </c>
      <c r="CY117" t="e">
        <f t="shared" si="105"/>
        <v>#REF!</v>
      </c>
      <c r="CZ117" t="e">
        <f t="shared" si="106"/>
        <v>#REF!</v>
      </c>
      <c r="DC117" t="s">
        <v>6</v>
      </c>
      <c r="DD117" t="s">
        <v>6</v>
      </c>
      <c r="DE117" t="s">
        <v>6</v>
      </c>
      <c r="DF117" t="s">
        <v>6</v>
      </c>
      <c r="DG117" t="s">
        <v>6</v>
      </c>
      <c r="DH117" t="s">
        <v>6</v>
      </c>
      <c r="DI117" t="s">
        <v>6</v>
      </c>
      <c r="DJ117" t="s">
        <v>6</v>
      </c>
      <c r="DK117" t="s">
        <v>6</v>
      </c>
      <c r="DL117" t="s">
        <v>6</v>
      </c>
      <c r="DM117" t="s">
        <v>6</v>
      </c>
      <c r="DN117">
        <v>0</v>
      </c>
      <c r="DO117">
        <v>0</v>
      </c>
      <c r="DP117">
        <v>1</v>
      </c>
      <c r="DQ117">
        <v>1</v>
      </c>
      <c r="DU117">
        <v>1005</v>
      </c>
      <c r="DV117" t="s">
        <v>52</v>
      </c>
      <c r="DW117" t="str">
        <f>'1.Лок.смета.и.Акт'!D391</f>
        <v>м2</v>
      </c>
      <c r="DX117">
        <v>1</v>
      </c>
      <c r="DZ117" t="s">
        <v>6</v>
      </c>
      <c r="EA117" t="s">
        <v>6</v>
      </c>
      <c r="EB117" t="s">
        <v>6</v>
      </c>
      <c r="EC117" t="s">
        <v>6</v>
      </c>
      <c r="EE117">
        <v>59207217</v>
      </c>
      <c r="EF117">
        <v>22</v>
      </c>
      <c r="EG117" t="s">
        <v>27</v>
      </c>
      <c r="EH117">
        <v>16</v>
      </c>
      <c r="EI117" t="s">
        <v>28</v>
      </c>
      <c r="EJ117">
        <v>1</v>
      </c>
      <c r="EK117">
        <v>20001</v>
      </c>
      <c r="EL117" t="s">
        <v>29</v>
      </c>
      <c r="EM117" t="s">
        <v>30</v>
      </c>
      <c r="EO117" t="s">
        <v>6</v>
      </c>
      <c r="EQ117">
        <v>0</v>
      </c>
      <c r="ER117">
        <v>1457.11</v>
      </c>
      <c r="ES117" s="68">
        <f>'1.Лок.смета.и.Акт'!F391</f>
        <v>1457.11</v>
      </c>
      <c r="ET117">
        <v>0</v>
      </c>
      <c r="EU117">
        <v>0</v>
      </c>
      <c r="EV117">
        <v>0</v>
      </c>
      <c r="EW117">
        <v>0</v>
      </c>
      <c r="EX117">
        <v>0</v>
      </c>
      <c r="EZ117">
        <v>5</v>
      </c>
      <c r="FC117">
        <v>0</v>
      </c>
      <c r="FD117">
        <v>18</v>
      </c>
      <c r="FF117">
        <v>1385.59</v>
      </c>
      <c r="FQ117">
        <v>0</v>
      </c>
      <c r="FR117">
        <f t="shared" si="93"/>
        <v>0</v>
      </c>
      <c r="FS117">
        <v>0</v>
      </c>
      <c r="FX117">
        <v>121</v>
      </c>
      <c r="FY117">
        <v>72</v>
      </c>
      <c r="GA117" t="s">
        <v>265</v>
      </c>
      <c r="GD117">
        <v>1</v>
      </c>
      <c r="GF117">
        <v>1710109714</v>
      </c>
      <c r="GG117">
        <v>2</v>
      </c>
      <c r="GH117">
        <v>3</v>
      </c>
      <c r="GI117">
        <v>4</v>
      </c>
      <c r="GJ117">
        <v>0</v>
      </c>
      <c r="GK117">
        <v>0</v>
      </c>
      <c r="GL117">
        <f t="shared" si="94"/>
        <v>0</v>
      </c>
      <c r="GM117" t="e">
        <f t="shared" si="95"/>
        <v>#REF!</v>
      </c>
      <c r="GN117" t="e">
        <f t="shared" si="96"/>
        <v>#REF!</v>
      </c>
      <c r="GO117">
        <f t="shared" si="97"/>
        <v>0</v>
      </c>
      <c r="GP117">
        <f t="shared" si="98"/>
        <v>0</v>
      </c>
      <c r="GR117">
        <v>1</v>
      </c>
      <c r="GS117">
        <v>1</v>
      </c>
      <c r="GT117">
        <v>0</v>
      </c>
      <c r="GU117" t="s">
        <v>6</v>
      </c>
      <c r="GV117">
        <f t="shared" si="99"/>
        <v>0</v>
      </c>
      <c r="GW117">
        <v>1</v>
      </c>
      <c r="GX117" t="e">
        <f t="shared" si="100"/>
        <v>#REF!</v>
      </c>
      <c r="HA117">
        <v>0</v>
      </c>
      <c r="HB117">
        <v>0</v>
      </c>
      <c r="HC117">
        <f t="shared" si="101"/>
        <v>0</v>
      </c>
      <c r="HE117" t="s">
        <v>40</v>
      </c>
      <c r="HF117" t="s">
        <v>42</v>
      </c>
      <c r="HG117" t="e">
        <f>ROUND(AC117*I117,0)</f>
        <v>#REF!</v>
      </c>
      <c r="HM117" t="s">
        <v>6</v>
      </c>
      <c r="HN117" t="s">
        <v>32</v>
      </c>
      <c r="HO117" t="s">
        <v>33</v>
      </c>
      <c r="HP117" t="s">
        <v>28</v>
      </c>
      <c r="HQ117" t="s">
        <v>28</v>
      </c>
      <c r="IF117">
        <v>-1</v>
      </c>
      <c r="IK117">
        <v>0</v>
      </c>
    </row>
    <row r="118" spans="1:245" x14ac:dyDescent="0.2">
      <c r="A118">
        <v>17</v>
      </c>
      <c r="B118">
        <v>1</v>
      </c>
      <c r="C118">
        <f>ROW(SmtRes!A195)</f>
        <v>195</v>
      </c>
      <c r="D118">
        <f>ROW(EtalonRes!A197)</f>
        <v>197</v>
      </c>
      <c r="E118" t="s">
        <v>266</v>
      </c>
      <c r="F118" t="s">
        <v>99</v>
      </c>
      <c r="G118" t="s">
        <v>267</v>
      </c>
      <c r="H118" t="s">
        <v>101</v>
      </c>
      <c r="I118">
        <f>'1.Лок.смета.и.Акт'!E396</f>
        <v>0.1696</v>
      </c>
      <c r="J118">
        <v>0</v>
      </c>
      <c r="K118">
        <v>0.1696</v>
      </c>
      <c r="O118">
        <f t="shared" si="71"/>
        <v>4977</v>
      </c>
      <c r="P118">
        <f t="shared" si="72"/>
        <v>893</v>
      </c>
      <c r="Q118">
        <f t="shared" si="73"/>
        <v>228</v>
      </c>
      <c r="R118">
        <f t="shared" si="74"/>
        <v>47</v>
      </c>
      <c r="S118">
        <f t="shared" si="75"/>
        <v>3856</v>
      </c>
      <c r="T118">
        <f t="shared" si="76"/>
        <v>0</v>
      </c>
      <c r="U118">
        <f t="shared" si="77"/>
        <v>13.213536</v>
      </c>
      <c r="V118">
        <f t="shared" si="78"/>
        <v>0.11397119999999999</v>
      </c>
      <c r="W118">
        <f t="shared" si="79"/>
        <v>0</v>
      </c>
      <c r="X118">
        <f t="shared" si="80"/>
        <v>4723</v>
      </c>
      <c r="Y118">
        <f t="shared" si="81"/>
        <v>2810</v>
      </c>
      <c r="AA118">
        <v>74764386</v>
      </c>
      <c r="AB118">
        <f t="shared" si="82"/>
        <v>1359.87</v>
      </c>
      <c r="AC118">
        <f t="shared" si="83"/>
        <v>577.76</v>
      </c>
      <c r="AD118">
        <f>ROUND(((((ET118*ROUND(1.05,7)))-((EU118*ROUND(1.05,7))))+AE118),2)</f>
        <v>101.17</v>
      </c>
      <c r="AE118">
        <f>ROUND(((EU118*ROUND(1.05,7))),2)</f>
        <v>8.32</v>
      </c>
      <c r="AF118">
        <f>ROUND(((EV118*ROUND(1.05,7))),2)</f>
        <v>680.94</v>
      </c>
      <c r="AG118">
        <f t="shared" si="84"/>
        <v>0</v>
      </c>
      <c r="AH118">
        <f>((EW118*ROUND(1.05,7)))</f>
        <v>77.910000000000011</v>
      </c>
      <c r="AI118">
        <f>((EX118*ROUND(1.05,7)))</f>
        <v>0.67200000000000004</v>
      </c>
      <c r="AJ118">
        <f t="shared" si="85"/>
        <v>0</v>
      </c>
      <c r="AK118">
        <f>AL118+AM118+AO118</f>
        <v>1322.62</v>
      </c>
      <c r="AL118" s="68">
        <f>'1.Лок.смета.и.Акт'!F400</f>
        <v>577.76</v>
      </c>
      <c r="AM118" s="68">
        <f>'1.Лок.смета.и.Акт'!F398</f>
        <v>96.35</v>
      </c>
      <c r="AN118" s="68">
        <f>'1.Лок.смета.и.Акт'!F399</f>
        <v>7.92</v>
      </c>
      <c r="AO118" s="68">
        <f>'1.Лок.смета.и.Акт'!F397</f>
        <v>648.51</v>
      </c>
      <c r="AP118">
        <v>0</v>
      </c>
      <c r="AQ118">
        <f>'1.Лок.смета.и.Акт'!E403</f>
        <v>74.2</v>
      </c>
      <c r="AR118">
        <v>0.64</v>
      </c>
      <c r="AS118">
        <v>0</v>
      </c>
      <c r="AT118">
        <v>121</v>
      </c>
      <c r="AU118">
        <v>72</v>
      </c>
      <c r="AV118">
        <v>1</v>
      </c>
      <c r="AW118">
        <v>1</v>
      </c>
      <c r="AZ118">
        <v>1</v>
      </c>
      <c r="BA118">
        <f>'1.Лок.смета.и.Акт'!J397</f>
        <v>33.39</v>
      </c>
      <c r="BB118">
        <f>'1.Лок.смета.и.Акт'!J398</f>
        <v>13.26</v>
      </c>
      <c r="BC118">
        <f>'1.Лок.смета.и.Акт'!J400</f>
        <v>9.11</v>
      </c>
      <c r="BD118" t="s">
        <v>6</v>
      </c>
      <c r="BE118" t="s">
        <v>6</v>
      </c>
      <c r="BF118" t="s">
        <v>6</v>
      </c>
      <c r="BG118" t="s">
        <v>6</v>
      </c>
      <c r="BH118">
        <v>0</v>
      </c>
      <c r="BI118">
        <v>1</v>
      </c>
      <c r="BJ118" t="s">
        <v>102</v>
      </c>
      <c r="BM118">
        <v>20001</v>
      </c>
      <c r="BN118">
        <v>0</v>
      </c>
      <c r="BO118" t="s">
        <v>6</v>
      </c>
      <c r="BP118">
        <v>0</v>
      </c>
      <c r="BQ118">
        <v>22</v>
      </c>
      <c r="BR118">
        <v>0</v>
      </c>
      <c r="BS118">
        <f>'1.Лок.смета.и.Акт'!J399</f>
        <v>33.39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6</v>
      </c>
      <c r="BZ118">
        <v>121</v>
      </c>
      <c r="CA118">
        <v>72</v>
      </c>
      <c r="CB118" t="s">
        <v>6</v>
      </c>
      <c r="CE118">
        <v>0</v>
      </c>
      <c r="CF118">
        <v>0</v>
      </c>
      <c r="CG118">
        <v>0</v>
      </c>
      <c r="CM118">
        <v>0</v>
      </c>
      <c r="CN118" t="s">
        <v>77</v>
      </c>
      <c r="CO118">
        <v>0</v>
      </c>
      <c r="CP118">
        <f t="shared" si="86"/>
        <v>4977</v>
      </c>
      <c r="CQ118">
        <f>AC118*BC118</f>
        <v>5263.3935999999994</v>
      </c>
      <c r="CR118">
        <f>AD118*BB118</f>
        <v>1341.5142000000001</v>
      </c>
      <c r="CS118">
        <f t="shared" si="87"/>
        <v>277.8048</v>
      </c>
      <c r="CT118">
        <f t="shared" si="88"/>
        <v>22736.586600000002</v>
      </c>
      <c r="CU118">
        <f t="shared" si="89"/>
        <v>0</v>
      </c>
      <c r="CV118">
        <f t="shared" si="90"/>
        <v>77.910000000000011</v>
      </c>
      <c r="CW118">
        <f t="shared" si="91"/>
        <v>0.67200000000000004</v>
      </c>
      <c r="CX118">
        <f t="shared" si="92"/>
        <v>0</v>
      </c>
      <c r="CY118">
        <f t="shared" si="105"/>
        <v>4722.63</v>
      </c>
      <c r="CZ118">
        <f t="shared" si="106"/>
        <v>2810.16</v>
      </c>
      <c r="DB118">
        <v>10</v>
      </c>
      <c r="DC118" t="s">
        <v>6</v>
      </c>
      <c r="DD118" t="s">
        <v>6</v>
      </c>
      <c r="DE118" t="s">
        <v>78</v>
      </c>
      <c r="DF118" t="s">
        <v>78</v>
      </c>
      <c r="DG118" t="s">
        <v>78</v>
      </c>
      <c r="DH118" t="s">
        <v>6</v>
      </c>
      <c r="DI118" t="s">
        <v>78</v>
      </c>
      <c r="DJ118" t="s">
        <v>78</v>
      </c>
      <c r="DK118" t="s">
        <v>6</v>
      </c>
      <c r="DL118" t="s">
        <v>6</v>
      </c>
      <c r="DM118" t="s">
        <v>6</v>
      </c>
      <c r="DN118">
        <v>0</v>
      </c>
      <c r="DO118">
        <v>0</v>
      </c>
      <c r="DP118">
        <v>1</v>
      </c>
      <c r="DQ118">
        <v>1</v>
      </c>
      <c r="DU118">
        <v>1005</v>
      </c>
      <c r="DV118" t="s">
        <v>101</v>
      </c>
      <c r="DW118" t="str">
        <f>'1.Лок.смета.и.Акт'!D396</f>
        <v>100 м2</v>
      </c>
      <c r="DX118">
        <v>100</v>
      </c>
      <c r="DZ118" t="s">
        <v>6</v>
      </c>
      <c r="EA118" t="s">
        <v>6</v>
      </c>
      <c r="EB118" t="s">
        <v>6</v>
      </c>
      <c r="EC118" t="s">
        <v>6</v>
      </c>
      <c r="EE118">
        <v>59207217</v>
      </c>
      <c r="EF118">
        <v>22</v>
      </c>
      <c r="EG118" t="s">
        <v>27</v>
      </c>
      <c r="EH118">
        <v>16</v>
      </c>
      <c r="EI118" t="s">
        <v>28</v>
      </c>
      <c r="EJ118">
        <v>1</v>
      </c>
      <c r="EK118">
        <v>20001</v>
      </c>
      <c r="EL118" t="s">
        <v>29</v>
      </c>
      <c r="EM118" t="s">
        <v>30</v>
      </c>
      <c r="EO118" t="s">
        <v>31</v>
      </c>
      <c r="EQ118">
        <v>0</v>
      </c>
      <c r="ER118">
        <f>ES118+ET118+EV118</f>
        <v>1322.62</v>
      </c>
      <c r="ES118" s="68">
        <f>'1.Лок.смета.и.Акт'!F400</f>
        <v>577.76</v>
      </c>
      <c r="ET118" s="68">
        <f>'1.Лок.смета.и.Акт'!F398</f>
        <v>96.35</v>
      </c>
      <c r="EU118" s="68">
        <f>'1.Лок.смета.и.Акт'!F399</f>
        <v>7.92</v>
      </c>
      <c r="EV118" s="68">
        <f>'1.Лок.смета.и.Акт'!F397</f>
        <v>648.51</v>
      </c>
      <c r="EW118">
        <f>'1.Лок.смета.и.Акт'!E403</f>
        <v>74.2</v>
      </c>
      <c r="EX118">
        <v>0.64</v>
      </c>
      <c r="EY118">
        <v>0</v>
      </c>
      <c r="FQ118">
        <v>0</v>
      </c>
      <c r="FR118">
        <f t="shared" si="93"/>
        <v>0</v>
      </c>
      <c r="FS118">
        <v>0</v>
      </c>
      <c r="FX118">
        <v>121</v>
      </c>
      <c r="FY118">
        <v>72</v>
      </c>
      <c r="GA118" t="s">
        <v>6</v>
      </c>
      <c r="GD118">
        <v>1</v>
      </c>
      <c r="GF118">
        <v>-1602013019</v>
      </c>
      <c r="GG118">
        <v>2</v>
      </c>
      <c r="GH118">
        <v>1</v>
      </c>
      <c r="GI118">
        <v>4</v>
      </c>
      <c r="GJ118">
        <v>0</v>
      </c>
      <c r="GK118">
        <v>0</v>
      </c>
      <c r="GL118">
        <f t="shared" si="94"/>
        <v>0</v>
      </c>
      <c r="GM118">
        <f t="shared" si="95"/>
        <v>12510</v>
      </c>
      <c r="GN118">
        <f t="shared" si="96"/>
        <v>12510</v>
      </c>
      <c r="GO118">
        <f t="shared" si="97"/>
        <v>0</v>
      </c>
      <c r="GP118">
        <f t="shared" si="98"/>
        <v>0</v>
      </c>
      <c r="GR118">
        <v>0</v>
      </c>
      <c r="GS118">
        <v>3</v>
      </c>
      <c r="GT118">
        <v>0</v>
      </c>
      <c r="GU118" t="s">
        <v>6</v>
      </c>
      <c r="GV118">
        <f t="shared" si="99"/>
        <v>0</v>
      </c>
      <c r="GW118">
        <v>1</v>
      </c>
      <c r="GX118">
        <f t="shared" si="100"/>
        <v>0</v>
      </c>
      <c r="HA118">
        <v>0</v>
      </c>
      <c r="HB118">
        <v>0</v>
      </c>
      <c r="HC118">
        <f t="shared" si="101"/>
        <v>0</v>
      </c>
      <c r="HE118" t="s">
        <v>6</v>
      </c>
      <c r="HF118" t="s">
        <v>6</v>
      </c>
      <c r="HM118" t="s">
        <v>6</v>
      </c>
      <c r="HN118" t="s">
        <v>32</v>
      </c>
      <c r="HO118" t="s">
        <v>33</v>
      </c>
      <c r="HP118" t="s">
        <v>28</v>
      </c>
      <c r="HQ118" t="s">
        <v>28</v>
      </c>
      <c r="IF118">
        <v>-1</v>
      </c>
      <c r="IK118">
        <v>0</v>
      </c>
    </row>
    <row r="119" spans="1:245" x14ac:dyDescent="0.2">
      <c r="A119">
        <v>18</v>
      </c>
      <c r="B119">
        <v>1</v>
      </c>
      <c r="C119">
        <v>194</v>
      </c>
      <c r="E119" t="s">
        <v>268</v>
      </c>
      <c r="F119" t="str">
        <f>'1.Лок.смета.и.Акт'!B404</f>
        <v>Прайс</v>
      </c>
      <c r="G119" t="s">
        <v>269</v>
      </c>
      <c r="H119" t="s">
        <v>52</v>
      </c>
      <c r="I119" t="e">
        <f>I118*J119</f>
        <v>#REF!</v>
      </c>
      <c r="J119" s="181" t="e">
        <f>#REF!</f>
        <v>#REF!</v>
      </c>
      <c r="K119">
        <v>25.943396199999999</v>
      </c>
      <c r="O119" t="e">
        <f t="shared" si="71"/>
        <v>#REF!</v>
      </c>
      <c r="P119" t="e">
        <f t="shared" si="72"/>
        <v>#REF!</v>
      </c>
      <c r="Q119" t="e">
        <f t="shared" si="73"/>
        <v>#REF!</v>
      </c>
      <c r="R119" t="e">
        <f t="shared" si="74"/>
        <v>#REF!</v>
      </c>
      <c r="S119" t="e">
        <f t="shared" si="75"/>
        <v>#REF!</v>
      </c>
      <c r="T119" t="e">
        <f t="shared" si="76"/>
        <v>#REF!</v>
      </c>
      <c r="U119" t="e">
        <f t="shared" si="77"/>
        <v>#REF!</v>
      </c>
      <c r="V119" t="e">
        <f t="shared" si="78"/>
        <v>#REF!</v>
      </c>
      <c r="W119" t="e">
        <f t="shared" si="79"/>
        <v>#REF!</v>
      </c>
      <c r="X119" t="e">
        <f t="shared" si="80"/>
        <v>#REF!</v>
      </c>
      <c r="Y119" t="e">
        <f t="shared" si="81"/>
        <v>#REF!</v>
      </c>
      <c r="AA119">
        <v>74764386</v>
      </c>
      <c r="AB119">
        <f t="shared" si="82"/>
        <v>1248.0999999999999</v>
      </c>
      <c r="AC119">
        <f t="shared" si="83"/>
        <v>1248.0999999999999</v>
      </c>
      <c r="AD119">
        <f>ROUND((((ET119)-(EU119))+AE119),2)</f>
        <v>0</v>
      </c>
      <c r="AE119">
        <f t="shared" ref="AE119:AF121" si="109">ROUND((EU119),2)</f>
        <v>0</v>
      </c>
      <c r="AF119">
        <f t="shared" si="109"/>
        <v>0</v>
      </c>
      <c r="AG119">
        <f t="shared" si="84"/>
        <v>0</v>
      </c>
      <c r="AH119">
        <f t="shared" ref="AH119:AI121" si="110">(EW119)</f>
        <v>0</v>
      </c>
      <c r="AI119">
        <f t="shared" si="110"/>
        <v>0</v>
      </c>
      <c r="AJ119">
        <f t="shared" si="85"/>
        <v>0</v>
      </c>
      <c r="AK119">
        <v>1248.0999999999999</v>
      </c>
      <c r="AL119" s="68">
        <f>'1.Лок.смета.и.Акт'!F404</f>
        <v>1248.0999999999999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121</v>
      </c>
      <c r="AU119">
        <v>72</v>
      </c>
      <c r="AV119">
        <v>1</v>
      </c>
      <c r="AW119">
        <v>1</v>
      </c>
      <c r="AZ119">
        <v>1</v>
      </c>
      <c r="BA119">
        <v>1</v>
      </c>
      <c r="BB119">
        <v>1</v>
      </c>
      <c r="BC119">
        <f>'1.Лок.смета.и.Акт'!J404</f>
        <v>9.11</v>
      </c>
      <c r="BD119" t="s">
        <v>6</v>
      </c>
      <c r="BE119" t="s">
        <v>6</v>
      </c>
      <c r="BF119" t="s">
        <v>6</v>
      </c>
      <c r="BG119" t="s">
        <v>6</v>
      </c>
      <c r="BH119">
        <v>3</v>
      </c>
      <c r="BI119">
        <v>1</v>
      </c>
      <c r="BJ119" t="s">
        <v>105</v>
      </c>
      <c r="BM119">
        <v>20001</v>
      </c>
      <c r="BN119">
        <v>0</v>
      </c>
      <c r="BO119" t="s">
        <v>6</v>
      </c>
      <c r="BP119">
        <v>0</v>
      </c>
      <c r="BQ119">
        <v>22</v>
      </c>
      <c r="BR119">
        <v>0</v>
      </c>
      <c r="BS119">
        <v>1</v>
      </c>
      <c r="BT119">
        <v>1</v>
      </c>
      <c r="BU119">
        <v>1</v>
      </c>
      <c r="BV119">
        <v>1</v>
      </c>
      <c r="BW119">
        <v>1</v>
      </c>
      <c r="BX119">
        <v>1</v>
      </c>
      <c r="BY119" t="s">
        <v>6</v>
      </c>
      <c r="BZ119">
        <v>121</v>
      </c>
      <c r="CA119">
        <v>72</v>
      </c>
      <c r="CB119" t="s">
        <v>6</v>
      </c>
      <c r="CE119">
        <v>0</v>
      </c>
      <c r="CF119">
        <v>0</v>
      </c>
      <c r="CG119">
        <v>0</v>
      </c>
      <c r="CM119">
        <v>0</v>
      </c>
      <c r="CN119" t="s">
        <v>6</v>
      </c>
      <c r="CO119">
        <v>0</v>
      </c>
      <c r="CP119" t="e">
        <f t="shared" si="86"/>
        <v>#REF!</v>
      </c>
      <c r="CQ119">
        <f>AC119</f>
        <v>1248.0999999999999</v>
      </c>
      <c r="CR119">
        <f>AD119</f>
        <v>0</v>
      </c>
      <c r="CS119">
        <f t="shared" si="87"/>
        <v>0</v>
      </c>
      <c r="CT119">
        <f t="shared" si="88"/>
        <v>0</v>
      </c>
      <c r="CU119">
        <f t="shared" si="89"/>
        <v>0</v>
      </c>
      <c r="CV119">
        <f t="shared" si="90"/>
        <v>0</v>
      </c>
      <c r="CW119">
        <f t="shared" si="91"/>
        <v>0</v>
      </c>
      <c r="CX119">
        <f t="shared" si="92"/>
        <v>0</v>
      </c>
      <c r="CY119" t="e">
        <f t="shared" si="105"/>
        <v>#REF!</v>
      </c>
      <c r="CZ119" t="e">
        <f t="shared" si="106"/>
        <v>#REF!</v>
      </c>
      <c r="DC119" t="s">
        <v>6</v>
      </c>
      <c r="DD119" t="s">
        <v>6</v>
      </c>
      <c r="DE119" t="s">
        <v>6</v>
      </c>
      <c r="DF119" t="s">
        <v>6</v>
      </c>
      <c r="DG119" t="s">
        <v>6</v>
      </c>
      <c r="DH119" t="s">
        <v>6</v>
      </c>
      <c r="DI119" t="s">
        <v>6</v>
      </c>
      <c r="DJ119" t="s">
        <v>6</v>
      </c>
      <c r="DK119" t="s">
        <v>6</v>
      </c>
      <c r="DL119" t="s">
        <v>6</v>
      </c>
      <c r="DM119" t="s">
        <v>6</v>
      </c>
      <c r="DN119">
        <v>0</v>
      </c>
      <c r="DO119">
        <v>0</v>
      </c>
      <c r="DP119">
        <v>1</v>
      </c>
      <c r="DQ119">
        <v>1</v>
      </c>
      <c r="DU119">
        <v>1005</v>
      </c>
      <c r="DV119" t="s">
        <v>52</v>
      </c>
      <c r="DW119" t="str">
        <f>'1.Лок.смета.и.Акт'!D404</f>
        <v>м2</v>
      </c>
      <c r="DX119">
        <v>1</v>
      </c>
      <c r="DZ119" t="s">
        <v>6</v>
      </c>
      <c r="EA119" t="s">
        <v>6</v>
      </c>
      <c r="EB119" t="s">
        <v>6</v>
      </c>
      <c r="EC119" t="s">
        <v>6</v>
      </c>
      <c r="EE119">
        <v>59207217</v>
      </c>
      <c r="EF119">
        <v>22</v>
      </c>
      <c r="EG119" t="s">
        <v>27</v>
      </c>
      <c r="EH119">
        <v>16</v>
      </c>
      <c r="EI119" t="s">
        <v>28</v>
      </c>
      <c r="EJ119">
        <v>1</v>
      </c>
      <c r="EK119">
        <v>20001</v>
      </c>
      <c r="EL119" t="s">
        <v>29</v>
      </c>
      <c r="EM119" t="s">
        <v>30</v>
      </c>
      <c r="EO119" t="s">
        <v>6</v>
      </c>
      <c r="EQ119">
        <v>0</v>
      </c>
      <c r="ER119">
        <v>1248.0999999999999</v>
      </c>
      <c r="ES119" s="68">
        <f>'1.Лок.смета.и.Акт'!F404</f>
        <v>1248.0999999999999</v>
      </c>
      <c r="ET119">
        <v>0</v>
      </c>
      <c r="EU119">
        <v>0</v>
      </c>
      <c r="EV119">
        <v>0</v>
      </c>
      <c r="EW119">
        <v>0</v>
      </c>
      <c r="EX119">
        <v>0</v>
      </c>
      <c r="EZ119">
        <v>5</v>
      </c>
      <c r="FC119">
        <v>0</v>
      </c>
      <c r="FD119">
        <v>18</v>
      </c>
      <c r="FF119">
        <v>1186.8399999999999</v>
      </c>
      <c r="FQ119">
        <v>0</v>
      </c>
      <c r="FR119">
        <f t="shared" si="93"/>
        <v>0</v>
      </c>
      <c r="FS119">
        <v>0</v>
      </c>
      <c r="FX119">
        <v>121</v>
      </c>
      <c r="FY119">
        <v>72</v>
      </c>
      <c r="GA119" t="s">
        <v>270</v>
      </c>
      <c r="GD119">
        <v>1</v>
      </c>
      <c r="GF119">
        <v>267639597</v>
      </c>
      <c r="GG119">
        <v>2</v>
      </c>
      <c r="GH119">
        <v>3</v>
      </c>
      <c r="GI119">
        <v>4</v>
      </c>
      <c r="GJ119">
        <v>0</v>
      </c>
      <c r="GK119">
        <v>0</v>
      </c>
      <c r="GL119">
        <f t="shared" si="94"/>
        <v>0</v>
      </c>
      <c r="GM119" t="e">
        <f t="shared" si="95"/>
        <v>#REF!</v>
      </c>
      <c r="GN119" t="e">
        <f t="shared" si="96"/>
        <v>#REF!</v>
      </c>
      <c r="GO119">
        <f t="shared" si="97"/>
        <v>0</v>
      </c>
      <c r="GP119">
        <f t="shared" si="98"/>
        <v>0</v>
      </c>
      <c r="GR119">
        <v>1</v>
      </c>
      <c r="GS119">
        <v>1</v>
      </c>
      <c r="GT119">
        <v>0</v>
      </c>
      <c r="GU119" t="s">
        <v>6</v>
      </c>
      <c r="GV119">
        <f t="shared" si="99"/>
        <v>0</v>
      </c>
      <c r="GW119">
        <v>1</v>
      </c>
      <c r="GX119" t="e">
        <f t="shared" si="100"/>
        <v>#REF!</v>
      </c>
      <c r="HA119">
        <v>0</v>
      </c>
      <c r="HB119">
        <v>0</v>
      </c>
      <c r="HC119">
        <f t="shared" si="101"/>
        <v>0</v>
      </c>
      <c r="HE119" t="s">
        <v>40</v>
      </c>
      <c r="HF119" t="s">
        <v>42</v>
      </c>
      <c r="HG119" t="e">
        <f>ROUND(AC119*I119,0)</f>
        <v>#REF!</v>
      </c>
      <c r="HM119" t="s">
        <v>6</v>
      </c>
      <c r="HN119" t="s">
        <v>32</v>
      </c>
      <c r="HO119" t="s">
        <v>33</v>
      </c>
      <c r="HP119" t="s">
        <v>28</v>
      </c>
      <c r="HQ119" t="s">
        <v>28</v>
      </c>
      <c r="IF119">
        <v>-1</v>
      </c>
      <c r="IK119">
        <v>0</v>
      </c>
    </row>
    <row r="120" spans="1:245" x14ac:dyDescent="0.2">
      <c r="A120">
        <v>18</v>
      </c>
      <c r="B120">
        <v>1</v>
      </c>
      <c r="C120">
        <v>195</v>
      </c>
      <c r="E120" t="s">
        <v>271</v>
      </c>
      <c r="F120" t="str">
        <f>'1.Лок.смета.и.Акт'!B406</f>
        <v>Прайс</v>
      </c>
      <c r="G120" t="s">
        <v>272</v>
      </c>
      <c r="H120" t="s">
        <v>52</v>
      </c>
      <c r="I120" t="e">
        <f>I118*J120</f>
        <v>#REF!</v>
      </c>
      <c r="J120" s="181" t="e">
        <f>#REF!</f>
        <v>#REF!</v>
      </c>
      <c r="K120">
        <v>74.056603800000005</v>
      </c>
      <c r="O120" t="e">
        <f t="shared" si="71"/>
        <v>#REF!</v>
      </c>
      <c r="P120" t="e">
        <f t="shared" si="72"/>
        <v>#REF!</v>
      </c>
      <c r="Q120" t="e">
        <f t="shared" si="73"/>
        <v>#REF!</v>
      </c>
      <c r="R120" t="e">
        <f t="shared" si="74"/>
        <v>#REF!</v>
      </c>
      <c r="S120" t="e">
        <f t="shared" si="75"/>
        <v>#REF!</v>
      </c>
      <c r="T120" t="e">
        <f t="shared" si="76"/>
        <v>#REF!</v>
      </c>
      <c r="U120" t="e">
        <f t="shared" si="77"/>
        <v>#REF!</v>
      </c>
      <c r="V120" t="e">
        <f t="shared" si="78"/>
        <v>#REF!</v>
      </c>
      <c r="W120" t="e">
        <f t="shared" si="79"/>
        <v>#REF!</v>
      </c>
      <c r="X120" t="e">
        <f t="shared" si="80"/>
        <v>#REF!</v>
      </c>
      <c r="Y120" t="e">
        <f t="shared" si="81"/>
        <v>#REF!</v>
      </c>
      <c r="AA120">
        <v>74764386</v>
      </c>
      <c r="AB120">
        <f t="shared" si="82"/>
        <v>1248.0899999999999</v>
      </c>
      <c r="AC120">
        <f t="shared" si="83"/>
        <v>1248.0899999999999</v>
      </c>
      <c r="AD120">
        <f>ROUND((((ET120)-(EU120))+AE120),2)</f>
        <v>0</v>
      </c>
      <c r="AE120">
        <f t="shared" si="109"/>
        <v>0</v>
      </c>
      <c r="AF120">
        <f t="shared" si="109"/>
        <v>0</v>
      </c>
      <c r="AG120">
        <f t="shared" si="84"/>
        <v>0</v>
      </c>
      <c r="AH120">
        <f t="shared" si="110"/>
        <v>0</v>
      </c>
      <c r="AI120">
        <f t="shared" si="110"/>
        <v>0</v>
      </c>
      <c r="AJ120">
        <f t="shared" si="85"/>
        <v>0</v>
      </c>
      <c r="AK120">
        <v>1248.0899999999999</v>
      </c>
      <c r="AL120" s="68">
        <f>'1.Лок.смета.и.Акт'!F406</f>
        <v>1248.0899999999999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121</v>
      </c>
      <c r="AU120">
        <v>72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f>'1.Лок.смета.и.Акт'!J406</f>
        <v>9.11</v>
      </c>
      <c r="BD120" t="s">
        <v>6</v>
      </c>
      <c r="BE120" t="s">
        <v>6</v>
      </c>
      <c r="BF120" t="s">
        <v>6</v>
      </c>
      <c r="BG120" t="s">
        <v>6</v>
      </c>
      <c r="BH120">
        <v>3</v>
      </c>
      <c r="BI120">
        <v>1</v>
      </c>
      <c r="BJ120" t="s">
        <v>105</v>
      </c>
      <c r="BM120">
        <v>20001</v>
      </c>
      <c r="BN120">
        <v>0</v>
      </c>
      <c r="BO120" t="s">
        <v>6</v>
      </c>
      <c r="BP120">
        <v>0</v>
      </c>
      <c r="BQ120">
        <v>22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6</v>
      </c>
      <c r="BZ120">
        <v>121</v>
      </c>
      <c r="CA120">
        <v>72</v>
      </c>
      <c r="CB120" t="s">
        <v>6</v>
      </c>
      <c r="CE120">
        <v>0</v>
      </c>
      <c r="CF120">
        <v>0</v>
      </c>
      <c r="CG120">
        <v>0</v>
      </c>
      <c r="CM120">
        <v>0</v>
      </c>
      <c r="CN120" t="s">
        <v>6</v>
      </c>
      <c r="CO120">
        <v>0</v>
      </c>
      <c r="CP120" t="e">
        <f t="shared" si="86"/>
        <v>#REF!</v>
      </c>
      <c r="CQ120">
        <f>AC120</f>
        <v>1248.0899999999999</v>
      </c>
      <c r="CR120">
        <f>AD120</f>
        <v>0</v>
      </c>
      <c r="CS120">
        <f t="shared" si="87"/>
        <v>0</v>
      </c>
      <c r="CT120">
        <f t="shared" si="88"/>
        <v>0</v>
      </c>
      <c r="CU120">
        <f t="shared" si="89"/>
        <v>0</v>
      </c>
      <c r="CV120">
        <f t="shared" si="90"/>
        <v>0</v>
      </c>
      <c r="CW120">
        <f t="shared" si="91"/>
        <v>0</v>
      </c>
      <c r="CX120">
        <f t="shared" si="92"/>
        <v>0</v>
      </c>
      <c r="CY120" t="e">
        <f t="shared" si="105"/>
        <v>#REF!</v>
      </c>
      <c r="CZ120" t="e">
        <f t="shared" si="106"/>
        <v>#REF!</v>
      </c>
      <c r="DC120" t="s">
        <v>6</v>
      </c>
      <c r="DD120" t="s">
        <v>6</v>
      </c>
      <c r="DE120" t="s">
        <v>6</v>
      </c>
      <c r="DF120" t="s">
        <v>6</v>
      </c>
      <c r="DG120" t="s">
        <v>6</v>
      </c>
      <c r="DH120" t="s">
        <v>6</v>
      </c>
      <c r="DI120" t="s">
        <v>6</v>
      </c>
      <c r="DJ120" t="s">
        <v>6</v>
      </c>
      <c r="DK120" t="s">
        <v>6</v>
      </c>
      <c r="DL120" t="s">
        <v>6</v>
      </c>
      <c r="DM120" t="s">
        <v>6</v>
      </c>
      <c r="DN120">
        <v>0</v>
      </c>
      <c r="DO120">
        <v>0</v>
      </c>
      <c r="DP120">
        <v>1</v>
      </c>
      <c r="DQ120">
        <v>1</v>
      </c>
      <c r="DU120">
        <v>1005</v>
      </c>
      <c r="DV120" t="s">
        <v>52</v>
      </c>
      <c r="DW120" t="str">
        <f>'1.Лок.смета.и.Акт'!D406</f>
        <v>м2</v>
      </c>
      <c r="DX120">
        <v>1</v>
      </c>
      <c r="DZ120" t="s">
        <v>6</v>
      </c>
      <c r="EA120" t="s">
        <v>6</v>
      </c>
      <c r="EB120" t="s">
        <v>6</v>
      </c>
      <c r="EC120" t="s">
        <v>6</v>
      </c>
      <c r="EE120">
        <v>59207217</v>
      </c>
      <c r="EF120">
        <v>22</v>
      </c>
      <c r="EG120" t="s">
        <v>27</v>
      </c>
      <c r="EH120">
        <v>16</v>
      </c>
      <c r="EI120" t="s">
        <v>28</v>
      </c>
      <c r="EJ120">
        <v>1</v>
      </c>
      <c r="EK120">
        <v>20001</v>
      </c>
      <c r="EL120" t="s">
        <v>29</v>
      </c>
      <c r="EM120" t="s">
        <v>30</v>
      </c>
      <c r="EO120" t="s">
        <v>6</v>
      </c>
      <c r="EQ120">
        <v>0</v>
      </c>
      <c r="ER120">
        <v>1248.0899999999999</v>
      </c>
      <c r="ES120" s="68">
        <f>'1.Лок.смета.и.Акт'!F406</f>
        <v>1248.0899999999999</v>
      </c>
      <c r="ET120">
        <v>0</v>
      </c>
      <c r="EU120">
        <v>0</v>
      </c>
      <c r="EV120">
        <v>0</v>
      </c>
      <c r="EW120">
        <v>0</v>
      </c>
      <c r="EX120">
        <v>0</v>
      </c>
      <c r="EZ120">
        <v>5</v>
      </c>
      <c r="FC120">
        <v>0</v>
      </c>
      <c r="FD120">
        <v>18</v>
      </c>
      <c r="FF120">
        <v>1186.83</v>
      </c>
      <c r="FQ120">
        <v>0</v>
      </c>
      <c r="FR120">
        <f t="shared" si="93"/>
        <v>0</v>
      </c>
      <c r="FS120">
        <v>0</v>
      </c>
      <c r="FX120">
        <v>121</v>
      </c>
      <c r="FY120">
        <v>72</v>
      </c>
      <c r="GA120" t="s">
        <v>273</v>
      </c>
      <c r="GD120">
        <v>1</v>
      </c>
      <c r="GF120">
        <v>-1026623716</v>
      </c>
      <c r="GG120">
        <v>2</v>
      </c>
      <c r="GH120">
        <v>3</v>
      </c>
      <c r="GI120">
        <v>4</v>
      </c>
      <c r="GJ120">
        <v>0</v>
      </c>
      <c r="GK120">
        <v>0</v>
      </c>
      <c r="GL120">
        <f t="shared" si="94"/>
        <v>0</v>
      </c>
      <c r="GM120" t="e">
        <f t="shared" si="95"/>
        <v>#REF!</v>
      </c>
      <c r="GN120" t="e">
        <f t="shared" si="96"/>
        <v>#REF!</v>
      </c>
      <c r="GO120">
        <f t="shared" si="97"/>
        <v>0</v>
      </c>
      <c r="GP120">
        <f t="shared" si="98"/>
        <v>0</v>
      </c>
      <c r="GR120">
        <v>1</v>
      </c>
      <c r="GS120">
        <v>1</v>
      </c>
      <c r="GT120">
        <v>0</v>
      </c>
      <c r="GU120" t="s">
        <v>6</v>
      </c>
      <c r="GV120">
        <f t="shared" si="99"/>
        <v>0</v>
      </c>
      <c r="GW120">
        <v>1</v>
      </c>
      <c r="GX120" t="e">
        <f t="shared" si="100"/>
        <v>#REF!</v>
      </c>
      <c r="HA120">
        <v>0</v>
      </c>
      <c r="HB120">
        <v>0</v>
      </c>
      <c r="HC120">
        <f t="shared" si="101"/>
        <v>0</v>
      </c>
      <c r="HE120" t="s">
        <v>40</v>
      </c>
      <c r="HF120" t="s">
        <v>42</v>
      </c>
      <c r="HG120" t="e">
        <f>ROUND(AC120*I120,0)</f>
        <v>#REF!</v>
      </c>
      <c r="HM120" t="s">
        <v>6</v>
      </c>
      <c r="HN120" t="s">
        <v>32</v>
      </c>
      <c r="HO120" t="s">
        <v>33</v>
      </c>
      <c r="HP120" t="s">
        <v>28</v>
      </c>
      <c r="HQ120" t="s">
        <v>28</v>
      </c>
      <c r="IF120">
        <v>-1</v>
      </c>
      <c r="IK120">
        <v>0</v>
      </c>
    </row>
    <row r="121" spans="1:245" x14ac:dyDescent="0.2">
      <c r="A121">
        <v>18</v>
      </c>
      <c r="B121">
        <v>1</v>
      </c>
      <c r="C121">
        <v>193</v>
      </c>
      <c r="E121" t="s">
        <v>274</v>
      </c>
      <c r="F121" t="str">
        <f>'1.Лок.смета.и.Акт'!B408</f>
        <v>08.1.02.17-0162</v>
      </c>
      <c r="G121" t="s">
        <v>112</v>
      </c>
      <c r="H121" t="s">
        <v>52</v>
      </c>
      <c r="I121" t="e">
        <f>I118*J121</f>
        <v>#REF!</v>
      </c>
      <c r="J121" s="181" t="e">
        <f>#REF!</f>
        <v>#REF!</v>
      </c>
      <c r="K121">
        <v>17.688679199999999</v>
      </c>
      <c r="O121" t="e">
        <f t="shared" si="71"/>
        <v>#REF!</v>
      </c>
      <c r="P121" t="e">
        <f t="shared" si="72"/>
        <v>#REF!</v>
      </c>
      <c r="Q121" t="e">
        <f t="shared" si="73"/>
        <v>#REF!</v>
      </c>
      <c r="R121" t="e">
        <f t="shared" si="74"/>
        <v>#REF!</v>
      </c>
      <c r="S121" t="e">
        <f t="shared" si="75"/>
        <v>#REF!</v>
      </c>
      <c r="T121" t="e">
        <f t="shared" si="76"/>
        <v>#REF!</v>
      </c>
      <c r="U121" t="e">
        <f t="shared" si="77"/>
        <v>#REF!</v>
      </c>
      <c r="V121" t="e">
        <f t="shared" si="78"/>
        <v>#REF!</v>
      </c>
      <c r="W121" t="e">
        <f t="shared" si="79"/>
        <v>#REF!</v>
      </c>
      <c r="X121" t="e">
        <f t="shared" si="80"/>
        <v>#REF!</v>
      </c>
      <c r="Y121" t="e">
        <f t="shared" si="81"/>
        <v>#REF!</v>
      </c>
      <c r="AA121">
        <v>74764386</v>
      </c>
      <c r="AB121">
        <f t="shared" si="82"/>
        <v>34.200000000000003</v>
      </c>
      <c r="AC121">
        <f t="shared" si="83"/>
        <v>34.200000000000003</v>
      </c>
      <c r="AD121">
        <f>ROUND((((ET121)-(EU121))+AE121),2)</f>
        <v>0</v>
      </c>
      <c r="AE121">
        <f t="shared" si="109"/>
        <v>0</v>
      </c>
      <c r="AF121">
        <f t="shared" si="109"/>
        <v>0</v>
      </c>
      <c r="AG121">
        <f t="shared" si="84"/>
        <v>0</v>
      </c>
      <c r="AH121">
        <f t="shared" si="110"/>
        <v>0</v>
      </c>
      <c r="AI121">
        <f t="shared" si="110"/>
        <v>0</v>
      </c>
      <c r="AJ121">
        <f t="shared" si="85"/>
        <v>0</v>
      </c>
      <c r="AK121">
        <v>34.200000000000003</v>
      </c>
      <c r="AL121" s="68">
        <f>'1.Лок.смета.и.Акт'!F408</f>
        <v>34.200000000000003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121</v>
      </c>
      <c r="AU121">
        <v>0</v>
      </c>
      <c r="AV121">
        <v>1</v>
      </c>
      <c r="AW121">
        <v>1</v>
      </c>
      <c r="AZ121">
        <v>1</v>
      </c>
      <c r="BA121">
        <v>1</v>
      </c>
      <c r="BB121">
        <v>1</v>
      </c>
      <c r="BC121">
        <f>'1.Лок.смета.и.Акт'!J408</f>
        <v>9.11</v>
      </c>
      <c r="BD121" t="s">
        <v>6</v>
      </c>
      <c r="BE121" t="s">
        <v>6</v>
      </c>
      <c r="BF121" t="s">
        <v>6</v>
      </c>
      <c r="BG121" t="s">
        <v>6</v>
      </c>
      <c r="BH121">
        <v>3</v>
      </c>
      <c r="BI121">
        <v>1</v>
      </c>
      <c r="BJ121" t="s">
        <v>113</v>
      </c>
      <c r="BM121">
        <v>20001</v>
      </c>
      <c r="BN121">
        <v>0</v>
      </c>
      <c r="BO121" t="s">
        <v>6</v>
      </c>
      <c r="BP121">
        <v>0</v>
      </c>
      <c r="BQ121">
        <v>22</v>
      </c>
      <c r="BR121">
        <v>0</v>
      </c>
      <c r="BS121">
        <v>1</v>
      </c>
      <c r="BT121">
        <v>1</v>
      </c>
      <c r="BU121">
        <v>1</v>
      </c>
      <c r="BV121">
        <v>1</v>
      </c>
      <c r="BW121">
        <v>1</v>
      </c>
      <c r="BX121">
        <v>1</v>
      </c>
      <c r="BY121" t="s">
        <v>6</v>
      </c>
      <c r="BZ121">
        <v>121</v>
      </c>
      <c r="CA121">
        <v>0</v>
      </c>
      <c r="CB121" t="s">
        <v>6</v>
      </c>
      <c r="CE121">
        <v>0</v>
      </c>
      <c r="CF121">
        <v>0</v>
      </c>
      <c r="CG121">
        <v>0</v>
      </c>
      <c r="CM121">
        <v>0</v>
      </c>
      <c r="CN121" t="s">
        <v>6</v>
      </c>
      <c r="CO121">
        <v>0</v>
      </c>
      <c r="CP121" t="e">
        <f t="shared" si="86"/>
        <v>#REF!</v>
      </c>
      <c r="CQ121">
        <f>AC121*BC121</f>
        <v>311.56200000000001</v>
      </c>
      <c r="CR121">
        <f>AD121*BB121</f>
        <v>0</v>
      </c>
      <c r="CS121">
        <f t="shared" si="87"/>
        <v>0</v>
      </c>
      <c r="CT121">
        <f t="shared" si="88"/>
        <v>0</v>
      </c>
      <c r="CU121">
        <f t="shared" si="89"/>
        <v>0</v>
      </c>
      <c r="CV121">
        <f t="shared" si="90"/>
        <v>0</v>
      </c>
      <c r="CW121">
        <f t="shared" si="91"/>
        <v>0</v>
      </c>
      <c r="CX121">
        <f t="shared" si="92"/>
        <v>0</v>
      </c>
      <c r="CY121" t="e">
        <f t="shared" si="105"/>
        <v>#REF!</v>
      </c>
      <c r="CZ121" t="e">
        <f t="shared" si="106"/>
        <v>#REF!</v>
      </c>
      <c r="DC121" t="s">
        <v>6</v>
      </c>
      <c r="DD121" t="s">
        <v>6</v>
      </c>
      <c r="DE121" t="s">
        <v>6</v>
      </c>
      <c r="DF121" t="s">
        <v>6</v>
      </c>
      <c r="DG121" t="s">
        <v>6</v>
      </c>
      <c r="DH121" t="s">
        <v>6</v>
      </c>
      <c r="DI121" t="s">
        <v>6</v>
      </c>
      <c r="DJ121" t="s">
        <v>6</v>
      </c>
      <c r="DK121" t="s">
        <v>6</v>
      </c>
      <c r="DL121" t="s">
        <v>6</v>
      </c>
      <c r="DM121" t="s">
        <v>6</v>
      </c>
      <c r="DN121">
        <v>0</v>
      </c>
      <c r="DO121">
        <v>0</v>
      </c>
      <c r="DP121">
        <v>1</v>
      </c>
      <c r="DQ121">
        <v>1</v>
      </c>
      <c r="DU121">
        <v>1005</v>
      </c>
      <c r="DV121" t="s">
        <v>52</v>
      </c>
      <c r="DW121" t="str">
        <f>'1.Лок.смета.и.Акт'!D408</f>
        <v>м2</v>
      </c>
      <c r="DX121">
        <v>1</v>
      </c>
      <c r="DZ121" t="s">
        <v>6</v>
      </c>
      <c r="EA121" t="s">
        <v>6</v>
      </c>
      <c r="EB121" t="s">
        <v>6</v>
      </c>
      <c r="EC121" t="s">
        <v>6</v>
      </c>
      <c r="EE121">
        <v>59207217</v>
      </c>
      <c r="EF121">
        <v>22</v>
      </c>
      <c r="EG121" t="s">
        <v>27</v>
      </c>
      <c r="EH121">
        <v>16</v>
      </c>
      <c r="EI121" t="s">
        <v>28</v>
      </c>
      <c r="EJ121">
        <v>1</v>
      </c>
      <c r="EK121">
        <v>20001</v>
      </c>
      <c r="EL121" t="s">
        <v>29</v>
      </c>
      <c r="EM121" t="s">
        <v>30</v>
      </c>
      <c r="EO121" t="s">
        <v>6</v>
      </c>
      <c r="EQ121">
        <v>0</v>
      </c>
      <c r="ER121">
        <v>34.200000000000003</v>
      </c>
      <c r="ES121" s="68">
        <f>'1.Лок.смета.и.Акт'!F408</f>
        <v>34.200000000000003</v>
      </c>
      <c r="ET121">
        <v>0</v>
      </c>
      <c r="EU121">
        <v>0</v>
      </c>
      <c r="EV121">
        <v>0</v>
      </c>
      <c r="EW121">
        <v>0</v>
      </c>
      <c r="EX121">
        <v>0</v>
      </c>
      <c r="FQ121">
        <v>0</v>
      </c>
      <c r="FR121">
        <f t="shared" si="93"/>
        <v>0</v>
      </c>
      <c r="FS121">
        <v>0</v>
      </c>
      <c r="FX121">
        <v>121</v>
      </c>
      <c r="FY121">
        <v>0</v>
      </c>
      <c r="GA121" t="s">
        <v>6</v>
      </c>
      <c r="GD121">
        <v>1</v>
      </c>
      <c r="GF121">
        <v>2073721092</v>
      </c>
      <c r="GG121">
        <v>2</v>
      </c>
      <c r="GH121">
        <v>1</v>
      </c>
      <c r="GI121">
        <v>4</v>
      </c>
      <c r="GJ121">
        <v>0</v>
      </c>
      <c r="GK121">
        <v>0</v>
      </c>
      <c r="GL121">
        <f t="shared" si="94"/>
        <v>0</v>
      </c>
      <c r="GM121" t="e">
        <f t="shared" si="95"/>
        <v>#REF!</v>
      </c>
      <c r="GN121" t="e">
        <f t="shared" si="96"/>
        <v>#REF!</v>
      </c>
      <c r="GO121">
        <f t="shared" si="97"/>
        <v>0</v>
      </c>
      <c r="GP121">
        <f t="shared" si="98"/>
        <v>0</v>
      </c>
      <c r="GR121">
        <v>0</v>
      </c>
      <c r="GS121">
        <v>3</v>
      </c>
      <c r="GT121">
        <v>0</v>
      </c>
      <c r="GU121" t="s">
        <v>6</v>
      </c>
      <c r="GV121">
        <f t="shared" si="99"/>
        <v>0</v>
      </c>
      <c r="GW121">
        <v>1</v>
      </c>
      <c r="GX121" t="e">
        <f t="shared" si="100"/>
        <v>#REF!</v>
      </c>
      <c r="HA121">
        <v>0</v>
      </c>
      <c r="HB121">
        <v>0</v>
      </c>
      <c r="HC121">
        <f t="shared" si="101"/>
        <v>0</v>
      </c>
      <c r="HE121" t="s">
        <v>6</v>
      </c>
      <c r="HF121" t="s">
        <v>6</v>
      </c>
      <c r="HM121" t="s">
        <v>6</v>
      </c>
      <c r="HN121" t="s">
        <v>32</v>
      </c>
      <c r="HO121" t="s">
        <v>33</v>
      </c>
      <c r="HP121" t="s">
        <v>28</v>
      </c>
      <c r="HQ121" t="s">
        <v>28</v>
      </c>
      <c r="IF121">
        <v>-1</v>
      </c>
      <c r="IK121">
        <v>0</v>
      </c>
    </row>
    <row r="122" spans="1:245" x14ac:dyDescent="0.2">
      <c r="IF122">
        <v>-1</v>
      </c>
    </row>
    <row r="123" spans="1:245" x14ac:dyDescent="0.2">
      <c r="A123" s="2">
        <v>51</v>
      </c>
      <c r="B123" s="2">
        <f>B89</f>
        <v>1</v>
      </c>
      <c r="C123" s="2">
        <f>A89</f>
        <v>4</v>
      </c>
      <c r="D123" s="2">
        <f>ROW(A89)</f>
        <v>89</v>
      </c>
      <c r="E123" s="2"/>
      <c r="F123" s="2" t="str">
        <f>IF(F89&lt;&gt;"",F89,"")</f>
        <v/>
      </c>
      <c r="G123" s="2" t="str">
        <f>IF(G89&lt;&gt;"",G89,"")</f>
        <v>ПД 1.1, 1.2, 1.3</v>
      </c>
      <c r="H123" s="2">
        <v>0</v>
      </c>
      <c r="I123" s="2"/>
      <c r="J123" s="2"/>
      <c r="K123" s="2"/>
      <c r="L123" s="2"/>
      <c r="M123" s="2"/>
      <c r="N123" s="2"/>
      <c r="O123" s="2" t="e">
        <f t="shared" ref="O123:T123" si="111">ROUND(AB123,0)</f>
        <v>#REF!</v>
      </c>
      <c r="P123" s="2" t="e">
        <f t="shared" si="111"/>
        <v>#REF!</v>
      </c>
      <c r="Q123" s="2" t="e">
        <f t="shared" si="111"/>
        <v>#REF!</v>
      </c>
      <c r="R123" s="2" t="e">
        <f t="shared" si="111"/>
        <v>#REF!</v>
      </c>
      <c r="S123" s="2" t="e">
        <f t="shared" si="111"/>
        <v>#REF!</v>
      </c>
      <c r="T123" s="2" t="e">
        <f t="shared" si="111"/>
        <v>#REF!</v>
      </c>
      <c r="U123" s="2" t="e">
        <f>AH123</f>
        <v>#REF!</v>
      </c>
      <c r="V123" s="2" t="e">
        <f>AI123</f>
        <v>#REF!</v>
      </c>
      <c r="W123" s="2" t="e">
        <f>ROUND(AJ123,0)</f>
        <v>#REF!</v>
      </c>
      <c r="X123" s="2" t="e">
        <f>ROUND(AK123,0)</f>
        <v>#REF!</v>
      </c>
      <c r="Y123" s="2" t="e">
        <f>ROUND(AL123,0)</f>
        <v>#REF!</v>
      </c>
      <c r="Z123" s="2"/>
      <c r="AA123" s="2"/>
      <c r="AB123" s="2" t="e">
        <f>ROUND(SUMIF(AA93:AA121,"=74764386",O93:O121),0)</f>
        <v>#REF!</v>
      </c>
      <c r="AC123" s="2" t="e">
        <f>ROUND(SUMIF(AA93:AA121,"=74764386",P93:P121),0)</f>
        <v>#REF!</v>
      </c>
      <c r="AD123" s="2" t="e">
        <f>ROUND(SUMIF(AA93:AA121,"=74764386",Q93:Q121),0)</f>
        <v>#REF!</v>
      </c>
      <c r="AE123" s="2" t="e">
        <f>ROUND(SUMIF(AA93:AA121,"=74764386",R93:R121),0)</f>
        <v>#REF!</v>
      </c>
      <c r="AF123" s="2" t="e">
        <f>ROUND(SUMIF(AA93:AA121,"=74764386",S93:S121),0)</f>
        <v>#REF!</v>
      </c>
      <c r="AG123" s="2" t="e">
        <f>ROUND(SUMIF(AA93:AA121,"=74764386",T93:T121),0)</f>
        <v>#REF!</v>
      </c>
      <c r="AH123" s="2" t="e">
        <f>SUMIF(AA93:AA121,"=74764386",U93:U121)</f>
        <v>#REF!</v>
      </c>
      <c r="AI123" s="2" t="e">
        <f>SUMIF(AA93:AA121,"=74764386",V93:V121)</f>
        <v>#REF!</v>
      </c>
      <c r="AJ123" s="2" t="e">
        <f>ROUND(SUMIF(AA93:AA121,"=74764386",W93:W121),0)</f>
        <v>#REF!</v>
      </c>
      <c r="AK123" s="2" t="e">
        <f>ROUND(SUMIF(AA93:AA121,"=74764386",X93:X121),0)</f>
        <v>#REF!</v>
      </c>
      <c r="AL123" s="2" t="e">
        <f>ROUND(SUMIF(AA93:AA121,"=74764386",Y93:Y121),0)</f>
        <v>#REF!</v>
      </c>
      <c r="AM123" s="2"/>
      <c r="AN123" s="2"/>
      <c r="AO123" s="2">
        <f t="shared" ref="AO123:BD123" si="112">ROUND(BX123,0)</f>
        <v>0</v>
      </c>
      <c r="AP123" s="2" t="e">
        <f t="shared" si="112"/>
        <v>#REF!</v>
      </c>
      <c r="AQ123" s="2">
        <f t="shared" si="112"/>
        <v>0</v>
      </c>
      <c r="AR123" s="2" t="e">
        <f t="shared" si="112"/>
        <v>#REF!</v>
      </c>
      <c r="AS123" s="2" t="e">
        <f t="shared" si="112"/>
        <v>#REF!</v>
      </c>
      <c r="AT123" s="2">
        <f t="shared" si="112"/>
        <v>0</v>
      </c>
      <c r="AU123" s="2">
        <f t="shared" si="112"/>
        <v>0</v>
      </c>
      <c r="AV123" s="2" t="e">
        <f t="shared" si="112"/>
        <v>#REF!</v>
      </c>
      <c r="AW123" s="2" t="e">
        <f t="shared" si="112"/>
        <v>#REF!</v>
      </c>
      <c r="AX123" s="2">
        <f t="shared" si="112"/>
        <v>0</v>
      </c>
      <c r="AY123" s="2" t="e">
        <f t="shared" si="112"/>
        <v>#REF!</v>
      </c>
      <c r="AZ123" s="2" t="e">
        <f t="shared" si="112"/>
        <v>#REF!</v>
      </c>
      <c r="BA123" s="2" t="e">
        <f t="shared" si="112"/>
        <v>#REF!</v>
      </c>
      <c r="BB123" s="2">
        <f t="shared" si="112"/>
        <v>0</v>
      </c>
      <c r="BC123" s="2">
        <f t="shared" si="112"/>
        <v>0</v>
      </c>
      <c r="BD123" s="2">
        <f t="shared" si="112"/>
        <v>0</v>
      </c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>
        <f>ROUND(SUMIF(AA93:AA121,"=74764386",FQ93:FQ121),0)</f>
        <v>0</v>
      </c>
      <c r="BY123" s="2" t="e">
        <f>ROUND(SUMIF(AA93:AA121,"=74764386",FR93:FR121),0)</f>
        <v>#REF!</v>
      </c>
      <c r="BZ123" s="2">
        <f>ROUND(SUMIF(AA93:AA121,"=74764386",GL93:GL121),0)</f>
        <v>0</v>
      </c>
      <c r="CA123" s="2" t="e">
        <f>ROUND(SUMIF(AA93:AA121,"=74764386",GM93:GM121),0)</f>
        <v>#REF!</v>
      </c>
      <c r="CB123" s="2" t="e">
        <f>ROUND(SUMIF(AA93:AA121,"=74764386",GN93:GN121),0)</f>
        <v>#REF!</v>
      </c>
      <c r="CC123" s="2">
        <f>ROUND(SUMIF(AA93:AA121,"=74764386",GO93:GO121),0)</f>
        <v>0</v>
      </c>
      <c r="CD123" s="2">
        <f>ROUND(SUMIF(AA93:AA121,"=74764386",GP93:GP121),0)</f>
        <v>0</v>
      </c>
      <c r="CE123" s="2" t="e">
        <f>AC123-BX123</f>
        <v>#REF!</v>
      </c>
      <c r="CF123" s="2" t="e">
        <f>AC123-BY123</f>
        <v>#REF!</v>
      </c>
      <c r="CG123" s="2">
        <f>BX123-BZ123</f>
        <v>0</v>
      </c>
      <c r="CH123" s="2" t="e">
        <f>AC123-BX123-BY123+BZ123</f>
        <v>#REF!</v>
      </c>
      <c r="CI123" s="2" t="e">
        <f>BY123-BZ123</f>
        <v>#REF!</v>
      </c>
      <c r="CJ123" s="2" t="e">
        <f>ROUND(SUMIF(AA93:AA121,"=74764386",GX93:GX121),0)</f>
        <v>#REF!</v>
      </c>
      <c r="CK123" s="2">
        <f>ROUND(SUMIF(AA93:AA121,"=74764386",GY93:GY121),0)</f>
        <v>0</v>
      </c>
      <c r="CL123" s="2">
        <f>ROUND(SUMIF(AA93:AA121,"=74764386",GZ93:GZ121),0)</f>
        <v>0</v>
      </c>
      <c r="CM123" s="2">
        <f>ROUND(SUMIF(AA93:AA121,"=74764386",HD93:HD121),0)</f>
        <v>0</v>
      </c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>
        <v>0</v>
      </c>
      <c r="IF123">
        <v>-1</v>
      </c>
    </row>
    <row r="124" spans="1:245" x14ac:dyDescent="0.2">
      <c r="IF124">
        <v>-1</v>
      </c>
    </row>
    <row r="125" spans="1:245" x14ac:dyDescent="0.2">
      <c r="A125" s="4">
        <v>50</v>
      </c>
      <c r="B125" s="4">
        <v>0</v>
      </c>
      <c r="C125" s="4">
        <v>0</v>
      </c>
      <c r="D125" s="4">
        <v>1</v>
      </c>
      <c r="E125" s="4">
        <v>201</v>
      </c>
      <c r="F125" s="4" t="e">
        <f>ROUND(Source!O123,O125)</f>
        <v>#REF!</v>
      </c>
      <c r="G125" s="4" t="s">
        <v>148</v>
      </c>
      <c r="H125" s="4" t="s">
        <v>149</v>
      </c>
      <c r="I125" s="4"/>
      <c r="J125" s="4"/>
      <c r="K125" s="4">
        <v>201</v>
      </c>
      <c r="L125" s="4">
        <v>1</v>
      </c>
      <c r="M125" s="4">
        <v>3</v>
      </c>
      <c r="N125" s="4" t="s">
        <v>6</v>
      </c>
      <c r="O125" s="4">
        <v>0</v>
      </c>
      <c r="P125" s="4"/>
      <c r="Q125" s="4"/>
      <c r="R125" s="4"/>
      <c r="S125" s="4"/>
      <c r="T125" s="4"/>
      <c r="U125" s="4"/>
      <c r="V125" s="4"/>
      <c r="W125" s="4">
        <v>1249882</v>
      </c>
      <c r="X125" s="4">
        <v>1</v>
      </c>
      <c r="Y125" s="4">
        <v>1249882</v>
      </c>
      <c r="Z125" s="4"/>
      <c r="AA125" s="4"/>
      <c r="AB125" s="4"/>
      <c r="IF125">
        <v>-1</v>
      </c>
    </row>
    <row r="126" spans="1:245" x14ac:dyDescent="0.2">
      <c r="A126" s="4">
        <v>50</v>
      </c>
      <c r="B126" s="4">
        <v>0</v>
      </c>
      <c r="C126" s="4">
        <v>0</v>
      </c>
      <c r="D126" s="4">
        <v>1</v>
      </c>
      <c r="E126" s="4">
        <v>202</v>
      </c>
      <c r="F126" s="4" t="e">
        <f>ROUND(Source!P123,O126)</f>
        <v>#REF!</v>
      </c>
      <c r="G126" s="4" t="s">
        <v>150</v>
      </c>
      <c r="H126" s="4" t="s">
        <v>151</v>
      </c>
      <c r="I126" s="4"/>
      <c r="J126" s="4"/>
      <c r="K126" s="4">
        <v>202</v>
      </c>
      <c r="L126" s="4">
        <v>2</v>
      </c>
      <c r="M126" s="4">
        <v>3</v>
      </c>
      <c r="N126" s="4" t="s">
        <v>6</v>
      </c>
      <c r="O126" s="4">
        <v>0</v>
      </c>
      <c r="P126" s="4"/>
      <c r="Q126" s="4"/>
      <c r="R126" s="4"/>
      <c r="S126" s="4"/>
      <c r="T126" s="4"/>
      <c r="U126" s="4"/>
      <c r="V126" s="4"/>
      <c r="W126" s="4">
        <v>2318782</v>
      </c>
      <c r="X126" s="4">
        <v>1</v>
      </c>
      <c r="Y126" s="4">
        <v>2318782</v>
      </c>
      <c r="Z126" s="4"/>
      <c r="AA126" s="4"/>
      <c r="AB126" s="4"/>
      <c r="IF126">
        <v>-1</v>
      </c>
    </row>
    <row r="127" spans="1:245" x14ac:dyDescent="0.2">
      <c r="A127" s="4">
        <v>50</v>
      </c>
      <c r="B127" s="4">
        <v>0</v>
      </c>
      <c r="C127" s="4">
        <v>0</v>
      </c>
      <c r="D127" s="4">
        <v>1</v>
      </c>
      <c r="E127" s="4">
        <v>222</v>
      </c>
      <c r="F127" s="4">
        <f>ROUND(Source!AO123,O127)</f>
        <v>0</v>
      </c>
      <c r="G127" s="4" t="s">
        <v>152</v>
      </c>
      <c r="H127" s="4" t="s">
        <v>153</v>
      </c>
      <c r="I127" s="4"/>
      <c r="J127" s="4"/>
      <c r="K127" s="4">
        <v>222</v>
      </c>
      <c r="L127" s="4">
        <v>3</v>
      </c>
      <c r="M127" s="4">
        <v>3</v>
      </c>
      <c r="N127" s="4" t="s">
        <v>6</v>
      </c>
      <c r="O127" s="4">
        <v>0</v>
      </c>
      <c r="P127" s="4"/>
      <c r="Q127" s="4"/>
      <c r="R127" s="4"/>
      <c r="S127" s="4"/>
      <c r="T127" s="4"/>
      <c r="U127" s="4"/>
      <c r="V127" s="4"/>
      <c r="W127" s="4">
        <v>0</v>
      </c>
      <c r="X127" s="4">
        <v>1</v>
      </c>
      <c r="Y127" s="4">
        <v>0</v>
      </c>
      <c r="Z127" s="4"/>
      <c r="AA127" s="4"/>
      <c r="AB127" s="4"/>
      <c r="IF127">
        <v>-1</v>
      </c>
    </row>
    <row r="128" spans="1:245" x14ac:dyDescent="0.2">
      <c r="A128" s="4">
        <v>50</v>
      </c>
      <c r="B128" s="4">
        <v>0</v>
      </c>
      <c r="C128" s="4">
        <v>0</v>
      </c>
      <c r="D128" s="4">
        <v>1</v>
      </c>
      <c r="E128" s="4">
        <v>225</v>
      </c>
      <c r="F128" s="4" t="e">
        <f>ROUND(Source!AV123,O128)</f>
        <v>#REF!</v>
      </c>
      <c r="G128" s="4" t="s">
        <v>154</v>
      </c>
      <c r="H128" s="4" t="s">
        <v>155</v>
      </c>
      <c r="I128" s="4"/>
      <c r="J128" s="4"/>
      <c r="K128" s="4">
        <v>225</v>
      </c>
      <c r="L128" s="4">
        <v>4</v>
      </c>
      <c r="M128" s="4">
        <v>3</v>
      </c>
      <c r="N128" s="4" t="s">
        <v>6</v>
      </c>
      <c r="O128" s="4">
        <v>0</v>
      </c>
      <c r="P128" s="4"/>
      <c r="Q128" s="4"/>
      <c r="R128" s="4"/>
      <c r="S128" s="4"/>
      <c r="T128" s="4"/>
      <c r="U128" s="4"/>
      <c r="V128" s="4"/>
      <c r="W128" s="4">
        <v>2318782</v>
      </c>
      <c r="X128" s="4">
        <v>1</v>
      </c>
      <c r="Y128" s="4">
        <v>2318782</v>
      </c>
      <c r="Z128" s="4"/>
      <c r="AA128" s="4"/>
      <c r="AB128" s="4"/>
      <c r="IF128">
        <v>-1</v>
      </c>
    </row>
    <row r="129" spans="1:240" x14ac:dyDescent="0.2">
      <c r="A129" s="4">
        <v>50</v>
      </c>
      <c r="B129" s="4">
        <v>0</v>
      </c>
      <c r="C129" s="4">
        <v>0</v>
      </c>
      <c r="D129" s="4">
        <v>1</v>
      </c>
      <c r="E129" s="4">
        <v>226</v>
      </c>
      <c r="F129" s="4" t="e">
        <f>ROUND(Source!AW123,O129)</f>
        <v>#REF!</v>
      </c>
      <c r="G129" s="4" t="s">
        <v>156</v>
      </c>
      <c r="H129" s="4" t="s">
        <v>157</v>
      </c>
      <c r="I129" s="4"/>
      <c r="J129" s="4"/>
      <c r="K129" s="4">
        <v>226</v>
      </c>
      <c r="L129" s="4">
        <v>5</v>
      </c>
      <c r="M129" s="4">
        <v>3</v>
      </c>
      <c r="N129" s="4" t="s">
        <v>6</v>
      </c>
      <c r="O129" s="4">
        <v>0</v>
      </c>
      <c r="P129" s="4"/>
      <c r="Q129" s="4"/>
      <c r="R129" s="4"/>
      <c r="S129" s="4"/>
      <c r="T129" s="4"/>
      <c r="U129" s="4"/>
      <c r="V129" s="4"/>
      <c r="W129" s="4">
        <v>1057237</v>
      </c>
      <c r="X129" s="4">
        <v>1</v>
      </c>
      <c r="Y129" s="4">
        <v>1057237</v>
      </c>
      <c r="Z129" s="4"/>
      <c r="AA129" s="4"/>
      <c r="AB129" s="4"/>
      <c r="IF129">
        <v>-1</v>
      </c>
    </row>
    <row r="130" spans="1:240" x14ac:dyDescent="0.2">
      <c r="A130" s="4">
        <v>50</v>
      </c>
      <c r="B130" s="4">
        <v>0</v>
      </c>
      <c r="C130" s="4">
        <v>0</v>
      </c>
      <c r="D130" s="4">
        <v>1</v>
      </c>
      <c r="E130" s="4">
        <v>227</v>
      </c>
      <c r="F130" s="4">
        <f>ROUND(Source!AX123,O130)</f>
        <v>0</v>
      </c>
      <c r="G130" s="4" t="s">
        <v>158</v>
      </c>
      <c r="H130" s="4" t="s">
        <v>159</v>
      </c>
      <c r="I130" s="4"/>
      <c r="J130" s="4"/>
      <c r="K130" s="4">
        <v>227</v>
      </c>
      <c r="L130" s="4">
        <v>6</v>
      </c>
      <c r="M130" s="4">
        <v>3</v>
      </c>
      <c r="N130" s="4" t="s">
        <v>6</v>
      </c>
      <c r="O130" s="4">
        <v>0</v>
      </c>
      <c r="P130" s="4"/>
      <c r="Q130" s="4"/>
      <c r="R130" s="4"/>
      <c r="S130" s="4"/>
      <c r="T130" s="4"/>
      <c r="U130" s="4"/>
      <c r="V130" s="4"/>
      <c r="W130" s="4">
        <v>0</v>
      </c>
      <c r="X130" s="4">
        <v>1</v>
      </c>
      <c r="Y130" s="4">
        <v>0</v>
      </c>
      <c r="Z130" s="4"/>
      <c r="AA130" s="4"/>
      <c r="AB130" s="4"/>
      <c r="IF130">
        <v>-1</v>
      </c>
    </row>
    <row r="131" spans="1:240" x14ac:dyDescent="0.2">
      <c r="A131" s="4">
        <v>50</v>
      </c>
      <c r="B131" s="4">
        <v>0</v>
      </c>
      <c r="C131" s="4">
        <v>0</v>
      </c>
      <c r="D131" s="4">
        <v>1</v>
      </c>
      <c r="E131" s="4">
        <v>228</v>
      </c>
      <c r="F131" s="4" t="e">
        <f>ROUND(Source!AY123,O131)</f>
        <v>#REF!</v>
      </c>
      <c r="G131" s="4" t="s">
        <v>160</v>
      </c>
      <c r="H131" s="4" t="s">
        <v>161</v>
      </c>
      <c r="I131" s="4"/>
      <c r="J131" s="4"/>
      <c r="K131" s="4">
        <v>228</v>
      </c>
      <c r="L131" s="4">
        <v>7</v>
      </c>
      <c r="M131" s="4">
        <v>3</v>
      </c>
      <c r="N131" s="4" t="s">
        <v>6</v>
      </c>
      <c r="O131" s="4">
        <v>0</v>
      </c>
      <c r="P131" s="4"/>
      <c r="Q131" s="4"/>
      <c r="R131" s="4"/>
      <c r="S131" s="4"/>
      <c r="T131" s="4"/>
      <c r="U131" s="4"/>
      <c r="V131" s="4"/>
      <c r="W131" s="4">
        <v>1057237</v>
      </c>
      <c r="X131" s="4">
        <v>1</v>
      </c>
      <c r="Y131" s="4">
        <v>1057237</v>
      </c>
      <c r="Z131" s="4"/>
      <c r="AA131" s="4"/>
      <c r="AB131" s="4"/>
      <c r="IF131">
        <v>-1</v>
      </c>
    </row>
    <row r="132" spans="1:240" x14ac:dyDescent="0.2">
      <c r="A132" s="4">
        <v>50</v>
      </c>
      <c r="B132" s="4">
        <v>0</v>
      </c>
      <c r="C132" s="4">
        <v>0</v>
      </c>
      <c r="D132" s="4">
        <v>1</v>
      </c>
      <c r="E132" s="4">
        <v>216</v>
      </c>
      <c r="F132" s="4" t="e">
        <f>ROUND(Source!AP123,O132)</f>
        <v>#REF!</v>
      </c>
      <c r="G132" s="4" t="s">
        <v>162</v>
      </c>
      <c r="H132" s="4" t="s">
        <v>163</v>
      </c>
      <c r="I132" s="4"/>
      <c r="J132" s="4"/>
      <c r="K132" s="4">
        <v>216</v>
      </c>
      <c r="L132" s="4">
        <v>8</v>
      </c>
      <c r="M132" s="4">
        <v>3</v>
      </c>
      <c r="N132" s="4" t="s">
        <v>6</v>
      </c>
      <c r="O132" s="4">
        <v>0</v>
      </c>
      <c r="P132" s="4"/>
      <c r="Q132" s="4"/>
      <c r="R132" s="4"/>
      <c r="S132" s="4"/>
      <c r="T132" s="4"/>
      <c r="U132" s="4"/>
      <c r="V132" s="4"/>
      <c r="W132" s="4">
        <v>1261545</v>
      </c>
      <c r="X132" s="4">
        <v>1</v>
      </c>
      <c r="Y132" s="4">
        <v>1261545</v>
      </c>
      <c r="Z132" s="4"/>
      <c r="AA132" s="4"/>
      <c r="AB132" s="4"/>
      <c r="IF132">
        <v>-1</v>
      </c>
    </row>
    <row r="133" spans="1:240" x14ac:dyDescent="0.2">
      <c r="A133" s="4">
        <v>50</v>
      </c>
      <c r="B133" s="4">
        <v>0</v>
      </c>
      <c r="C133" s="4">
        <v>0</v>
      </c>
      <c r="D133" s="4">
        <v>1</v>
      </c>
      <c r="E133" s="4">
        <v>223</v>
      </c>
      <c r="F133" s="4">
        <f>ROUND(Source!AQ123,O133)</f>
        <v>0</v>
      </c>
      <c r="G133" s="4" t="s">
        <v>164</v>
      </c>
      <c r="H133" s="4" t="s">
        <v>165</v>
      </c>
      <c r="I133" s="4"/>
      <c r="J133" s="4"/>
      <c r="K133" s="4">
        <v>223</v>
      </c>
      <c r="L133" s="4">
        <v>9</v>
      </c>
      <c r="M133" s="4">
        <v>3</v>
      </c>
      <c r="N133" s="4" t="s">
        <v>6</v>
      </c>
      <c r="O133" s="4">
        <v>0</v>
      </c>
      <c r="P133" s="4"/>
      <c r="Q133" s="4"/>
      <c r="R133" s="4"/>
      <c r="S133" s="4"/>
      <c r="T133" s="4"/>
      <c r="U133" s="4"/>
      <c r="V133" s="4"/>
      <c r="W133" s="4">
        <v>0</v>
      </c>
      <c r="X133" s="4">
        <v>1</v>
      </c>
      <c r="Y133" s="4">
        <v>0</v>
      </c>
      <c r="Z133" s="4"/>
      <c r="AA133" s="4"/>
      <c r="AB133" s="4"/>
      <c r="IF133">
        <v>-1</v>
      </c>
    </row>
    <row r="134" spans="1:240" x14ac:dyDescent="0.2">
      <c r="A134" s="4">
        <v>50</v>
      </c>
      <c r="B134" s="4">
        <v>0</v>
      </c>
      <c r="C134" s="4">
        <v>0</v>
      </c>
      <c r="D134" s="4">
        <v>1</v>
      </c>
      <c r="E134" s="4">
        <v>229</v>
      </c>
      <c r="F134" s="4" t="e">
        <f>ROUND(Source!AZ123,O134)</f>
        <v>#REF!</v>
      </c>
      <c r="G134" s="4" t="s">
        <v>166</v>
      </c>
      <c r="H134" s="4" t="s">
        <v>167</v>
      </c>
      <c r="I134" s="4"/>
      <c r="J134" s="4"/>
      <c r="K134" s="4">
        <v>229</v>
      </c>
      <c r="L134" s="4">
        <v>10</v>
      </c>
      <c r="M134" s="4">
        <v>3</v>
      </c>
      <c r="N134" s="4" t="s">
        <v>6</v>
      </c>
      <c r="O134" s="4">
        <v>0</v>
      </c>
      <c r="P134" s="4"/>
      <c r="Q134" s="4"/>
      <c r="R134" s="4"/>
      <c r="S134" s="4"/>
      <c r="T134" s="4"/>
      <c r="U134" s="4"/>
      <c r="V134" s="4"/>
      <c r="W134" s="4">
        <v>1261545</v>
      </c>
      <c r="X134" s="4">
        <v>1</v>
      </c>
      <c r="Y134" s="4">
        <v>1261545</v>
      </c>
      <c r="Z134" s="4"/>
      <c r="AA134" s="4"/>
      <c r="AB134" s="4"/>
      <c r="IF134">
        <v>-1</v>
      </c>
    </row>
    <row r="135" spans="1:240" x14ac:dyDescent="0.2">
      <c r="A135" s="4">
        <v>50</v>
      </c>
      <c r="B135" s="4">
        <v>0</v>
      </c>
      <c r="C135" s="4">
        <v>0</v>
      </c>
      <c r="D135" s="4">
        <v>1</v>
      </c>
      <c r="E135" s="4">
        <v>203</v>
      </c>
      <c r="F135" s="4" t="e">
        <f>ROUND(Source!Q123,O135)</f>
        <v>#REF!</v>
      </c>
      <c r="G135" s="4" t="s">
        <v>168</v>
      </c>
      <c r="H135" s="4" t="s">
        <v>169</v>
      </c>
      <c r="I135" s="4"/>
      <c r="J135" s="4"/>
      <c r="K135" s="4">
        <v>203</v>
      </c>
      <c r="L135" s="4">
        <v>11</v>
      </c>
      <c r="M135" s="4">
        <v>3</v>
      </c>
      <c r="N135" s="4" t="s">
        <v>6</v>
      </c>
      <c r="O135" s="4">
        <v>0</v>
      </c>
      <c r="P135" s="4"/>
      <c r="Q135" s="4"/>
      <c r="R135" s="4"/>
      <c r="S135" s="4"/>
      <c r="T135" s="4"/>
      <c r="U135" s="4"/>
      <c r="V135" s="4"/>
      <c r="W135" s="4">
        <v>13378</v>
      </c>
      <c r="X135" s="4">
        <v>1</v>
      </c>
      <c r="Y135" s="4">
        <v>13378</v>
      </c>
      <c r="Z135" s="4"/>
      <c r="AA135" s="4"/>
      <c r="AB135" s="4"/>
      <c r="IF135">
        <v>-1</v>
      </c>
    </row>
    <row r="136" spans="1:240" x14ac:dyDescent="0.2">
      <c r="A136" s="4">
        <v>50</v>
      </c>
      <c r="B136" s="4">
        <v>0</v>
      </c>
      <c r="C136" s="4">
        <v>0</v>
      </c>
      <c r="D136" s="4">
        <v>1</v>
      </c>
      <c r="E136" s="4">
        <v>231</v>
      </c>
      <c r="F136" s="4">
        <f>ROUND(Source!BB123,O136)</f>
        <v>0</v>
      </c>
      <c r="G136" s="4" t="s">
        <v>170</v>
      </c>
      <c r="H136" s="4" t="s">
        <v>171</v>
      </c>
      <c r="I136" s="4"/>
      <c r="J136" s="4"/>
      <c r="K136" s="4">
        <v>231</v>
      </c>
      <c r="L136" s="4">
        <v>12</v>
      </c>
      <c r="M136" s="4">
        <v>3</v>
      </c>
      <c r="N136" s="4" t="s">
        <v>6</v>
      </c>
      <c r="O136" s="4">
        <v>0</v>
      </c>
      <c r="P136" s="4"/>
      <c r="Q136" s="4"/>
      <c r="R136" s="4"/>
      <c r="S136" s="4"/>
      <c r="T136" s="4"/>
      <c r="U136" s="4"/>
      <c r="V136" s="4"/>
      <c r="W136" s="4">
        <v>0</v>
      </c>
      <c r="X136" s="4">
        <v>1</v>
      </c>
      <c r="Y136" s="4">
        <v>0</v>
      </c>
      <c r="Z136" s="4"/>
      <c r="AA136" s="4"/>
      <c r="AB136" s="4"/>
      <c r="IF136">
        <v>-1</v>
      </c>
    </row>
    <row r="137" spans="1:240" x14ac:dyDescent="0.2">
      <c r="A137" s="4">
        <v>50</v>
      </c>
      <c r="B137" s="4">
        <v>0</v>
      </c>
      <c r="C137" s="4">
        <v>0</v>
      </c>
      <c r="D137" s="4">
        <v>1</v>
      </c>
      <c r="E137" s="4">
        <v>204</v>
      </c>
      <c r="F137" s="4" t="e">
        <f>ROUND(Source!R123,O137)</f>
        <v>#REF!</v>
      </c>
      <c r="G137" s="4" t="s">
        <v>172</v>
      </c>
      <c r="H137" s="4" t="s">
        <v>173</v>
      </c>
      <c r="I137" s="4"/>
      <c r="J137" s="4"/>
      <c r="K137" s="4">
        <v>204</v>
      </c>
      <c r="L137" s="4">
        <v>13</v>
      </c>
      <c r="M137" s="4">
        <v>3</v>
      </c>
      <c r="N137" s="4" t="s">
        <v>6</v>
      </c>
      <c r="O137" s="4">
        <v>0</v>
      </c>
      <c r="P137" s="4"/>
      <c r="Q137" s="4"/>
      <c r="R137" s="4"/>
      <c r="S137" s="4"/>
      <c r="T137" s="4"/>
      <c r="U137" s="4"/>
      <c r="V137" s="4"/>
      <c r="W137" s="4">
        <v>3093</v>
      </c>
      <c r="X137" s="4">
        <v>1</v>
      </c>
      <c r="Y137" s="4">
        <v>3093</v>
      </c>
      <c r="Z137" s="4"/>
      <c r="AA137" s="4"/>
      <c r="AB137" s="4"/>
      <c r="IF137">
        <v>-1</v>
      </c>
    </row>
    <row r="138" spans="1:240" x14ac:dyDescent="0.2">
      <c r="A138" s="4">
        <v>50</v>
      </c>
      <c r="B138" s="4">
        <v>0</v>
      </c>
      <c r="C138" s="4">
        <v>0</v>
      </c>
      <c r="D138" s="4">
        <v>1</v>
      </c>
      <c r="E138" s="4">
        <v>205</v>
      </c>
      <c r="F138" s="4" t="e">
        <f>ROUND(Source!S123,O138)</f>
        <v>#REF!</v>
      </c>
      <c r="G138" s="4" t="s">
        <v>174</v>
      </c>
      <c r="H138" s="4" t="s">
        <v>175</v>
      </c>
      <c r="I138" s="4"/>
      <c r="J138" s="4"/>
      <c r="K138" s="4">
        <v>205</v>
      </c>
      <c r="L138" s="4">
        <v>14</v>
      </c>
      <c r="M138" s="4">
        <v>3</v>
      </c>
      <c r="N138" s="4" t="s">
        <v>6</v>
      </c>
      <c r="O138" s="4">
        <v>0</v>
      </c>
      <c r="P138" s="4"/>
      <c r="Q138" s="4"/>
      <c r="R138" s="4"/>
      <c r="S138" s="4"/>
      <c r="T138" s="4"/>
      <c r="U138" s="4"/>
      <c r="V138" s="4"/>
      <c r="W138" s="4">
        <v>179267</v>
      </c>
      <c r="X138" s="4">
        <v>1</v>
      </c>
      <c r="Y138" s="4">
        <v>179267</v>
      </c>
      <c r="Z138" s="4"/>
      <c r="AA138" s="4"/>
      <c r="AB138" s="4"/>
      <c r="IF138">
        <v>-1</v>
      </c>
    </row>
    <row r="139" spans="1:240" x14ac:dyDescent="0.2">
      <c r="A139" s="4">
        <v>50</v>
      </c>
      <c r="B139" s="4">
        <v>0</v>
      </c>
      <c r="C139" s="4">
        <v>0</v>
      </c>
      <c r="D139" s="4">
        <v>1</v>
      </c>
      <c r="E139" s="4">
        <v>232</v>
      </c>
      <c r="F139" s="4">
        <f>ROUND(Source!BC123,O139)</f>
        <v>0</v>
      </c>
      <c r="G139" s="4" t="s">
        <v>176</v>
      </c>
      <c r="H139" s="4" t="s">
        <v>177</v>
      </c>
      <c r="I139" s="4"/>
      <c r="J139" s="4"/>
      <c r="K139" s="4">
        <v>232</v>
      </c>
      <c r="L139" s="4">
        <v>15</v>
      </c>
      <c r="M139" s="4">
        <v>3</v>
      </c>
      <c r="N139" s="4" t="s">
        <v>6</v>
      </c>
      <c r="O139" s="4">
        <v>0</v>
      </c>
      <c r="P139" s="4"/>
      <c r="Q139" s="4"/>
      <c r="R139" s="4"/>
      <c r="S139" s="4"/>
      <c r="T139" s="4"/>
      <c r="U139" s="4"/>
      <c r="V139" s="4"/>
      <c r="W139" s="4">
        <v>0</v>
      </c>
      <c r="X139" s="4">
        <v>1</v>
      </c>
      <c r="Y139" s="4">
        <v>0</v>
      </c>
      <c r="Z139" s="4"/>
      <c r="AA139" s="4"/>
      <c r="AB139" s="4"/>
      <c r="IF139">
        <v>-1</v>
      </c>
    </row>
    <row r="140" spans="1:240" x14ac:dyDescent="0.2">
      <c r="A140" s="4">
        <v>50</v>
      </c>
      <c r="B140" s="4">
        <v>0</v>
      </c>
      <c r="C140" s="4">
        <v>0</v>
      </c>
      <c r="D140" s="4">
        <v>1</v>
      </c>
      <c r="E140" s="4">
        <v>214</v>
      </c>
      <c r="F140" s="4" t="e">
        <f>ROUND(Source!AS123,O140)</f>
        <v>#REF!</v>
      </c>
      <c r="G140" s="4" t="s">
        <v>178</v>
      </c>
      <c r="H140" s="4" t="s">
        <v>179</v>
      </c>
      <c r="I140" s="4"/>
      <c r="J140" s="4"/>
      <c r="K140" s="4">
        <v>214</v>
      </c>
      <c r="L140" s="4">
        <v>16</v>
      </c>
      <c r="M140" s="4">
        <v>3</v>
      </c>
      <c r="N140" s="4" t="s">
        <v>6</v>
      </c>
      <c r="O140" s="4">
        <v>0</v>
      </c>
      <c r="P140" s="4"/>
      <c r="Q140" s="4"/>
      <c r="R140" s="4"/>
      <c r="S140" s="4"/>
      <c r="T140" s="4"/>
      <c r="U140" s="4"/>
      <c r="V140" s="4"/>
      <c r="W140" s="4">
        <v>1601839</v>
      </c>
      <c r="X140" s="4">
        <v>1</v>
      </c>
      <c r="Y140" s="4">
        <v>1601839</v>
      </c>
      <c r="Z140" s="4"/>
      <c r="AA140" s="4"/>
      <c r="AB140" s="4"/>
      <c r="IF140">
        <v>-1</v>
      </c>
    </row>
    <row r="141" spans="1:240" x14ac:dyDescent="0.2">
      <c r="A141" s="4">
        <v>50</v>
      </c>
      <c r="B141" s="4">
        <v>0</v>
      </c>
      <c r="C141" s="4">
        <v>0</v>
      </c>
      <c r="D141" s="4">
        <v>1</v>
      </c>
      <c r="E141" s="4">
        <v>215</v>
      </c>
      <c r="F141" s="4">
        <f>ROUND(Source!AT123,O141)</f>
        <v>0</v>
      </c>
      <c r="G141" s="4" t="s">
        <v>180</v>
      </c>
      <c r="H141" s="4" t="s">
        <v>181</v>
      </c>
      <c r="I141" s="4"/>
      <c r="J141" s="4"/>
      <c r="K141" s="4">
        <v>215</v>
      </c>
      <c r="L141" s="4">
        <v>17</v>
      </c>
      <c r="M141" s="4">
        <v>3</v>
      </c>
      <c r="N141" s="4" t="s">
        <v>6</v>
      </c>
      <c r="O141" s="4">
        <v>0</v>
      </c>
      <c r="P141" s="4"/>
      <c r="Q141" s="4"/>
      <c r="R141" s="4"/>
      <c r="S141" s="4"/>
      <c r="T141" s="4"/>
      <c r="U141" s="4"/>
      <c r="V141" s="4"/>
      <c r="W141" s="4">
        <v>0</v>
      </c>
      <c r="X141" s="4">
        <v>1</v>
      </c>
      <c r="Y141" s="4">
        <v>0</v>
      </c>
      <c r="Z141" s="4"/>
      <c r="AA141" s="4"/>
      <c r="AB141" s="4"/>
      <c r="IF141">
        <v>-1</v>
      </c>
    </row>
    <row r="142" spans="1:240" x14ac:dyDescent="0.2">
      <c r="A142" s="4">
        <v>50</v>
      </c>
      <c r="B142" s="4">
        <v>0</v>
      </c>
      <c r="C142" s="4">
        <v>0</v>
      </c>
      <c r="D142" s="4">
        <v>1</v>
      </c>
      <c r="E142" s="4">
        <v>217</v>
      </c>
      <c r="F142" s="4">
        <f>ROUND(Source!AU123,O142)</f>
        <v>0</v>
      </c>
      <c r="G142" s="4" t="s">
        <v>182</v>
      </c>
      <c r="H142" s="4" t="s">
        <v>183</v>
      </c>
      <c r="I142" s="4"/>
      <c r="J142" s="4"/>
      <c r="K142" s="4">
        <v>217</v>
      </c>
      <c r="L142" s="4">
        <v>18</v>
      </c>
      <c r="M142" s="4">
        <v>3</v>
      </c>
      <c r="N142" s="4" t="s">
        <v>6</v>
      </c>
      <c r="O142" s="4">
        <v>0</v>
      </c>
      <c r="P142" s="4"/>
      <c r="Q142" s="4"/>
      <c r="R142" s="4"/>
      <c r="S142" s="4"/>
      <c r="T142" s="4"/>
      <c r="U142" s="4"/>
      <c r="V142" s="4"/>
      <c r="W142" s="4">
        <v>0</v>
      </c>
      <c r="X142" s="4">
        <v>1</v>
      </c>
      <c r="Y142" s="4">
        <v>0</v>
      </c>
      <c r="Z142" s="4"/>
      <c r="AA142" s="4"/>
      <c r="AB142" s="4"/>
      <c r="IF142">
        <v>-1</v>
      </c>
    </row>
    <row r="143" spans="1:240" x14ac:dyDescent="0.2">
      <c r="A143" s="4">
        <v>50</v>
      </c>
      <c r="B143" s="4">
        <v>0</v>
      </c>
      <c r="C143" s="4">
        <v>0</v>
      </c>
      <c r="D143" s="4">
        <v>1</v>
      </c>
      <c r="E143" s="4">
        <v>230</v>
      </c>
      <c r="F143" s="4" t="e">
        <f>ROUND(Source!BA123,O143)</f>
        <v>#REF!</v>
      </c>
      <c r="G143" s="4" t="s">
        <v>184</v>
      </c>
      <c r="H143" s="4" t="s">
        <v>185</v>
      </c>
      <c r="I143" s="4"/>
      <c r="J143" s="4"/>
      <c r="K143" s="4">
        <v>230</v>
      </c>
      <c r="L143" s="4">
        <v>19</v>
      </c>
      <c r="M143" s="4">
        <v>3</v>
      </c>
      <c r="N143" s="4" t="s">
        <v>6</v>
      </c>
      <c r="O143" s="4">
        <v>0</v>
      </c>
      <c r="P143" s="4"/>
      <c r="Q143" s="4"/>
      <c r="R143" s="4"/>
      <c r="S143" s="4"/>
      <c r="T143" s="4"/>
      <c r="U143" s="4"/>
      <c r="V143" s="4"/>
      <c r="W143" s="4">
        <v>0</v>
      </c>
      <c r="X143" s="4">
        <v>1</v>
      </c>
      <c r="Y143" s="4">
        <v>0</v>
      </c>
      <c r="Z143" s="4"/>
      <c r="AA143" s="4"/>
      <c r="AB143" s="4"/>
      <c r="IF143">
        <v>-1</v>
      </c>
    </row>
    <row r="144" spans="1:240" x14ac:dyDescent="0.2">
      <c r="A144" s="4">
        <v>50</v>
      </c>
      <c r="B144" s="4">
        <v>0</v>
      </c>
      <c r="C144" s="4">
        <v>0</v>
      </c>
      <c r="D144" s="4">
        <v>1</v>
      </c>
      <c r="E144" s="4">
        <v>206</v>
      </c>
      <c r="F144" s="4" t="e">
        <f>ROUND(Source!T123,O144)</f>
        <v>#REF!</v>
      </c>
      <c r="G144" s="4" t="s">
        <v>186</v>
      </c>
      <c r="H144" s="4" t="s">
        <v>187</v>
      </c>
      <c r="I144" s="4"/>
      <c r="J144" s="4"/>
      <c r="K144" s="4">
        <v>206</v>
      </c>
      <c r="L144" s="4">
        <v>20</v>
      </c>
      <c r="M144" s="4">
        <v>3</v>
      </c>
      <c r="N144" s="4" t="s">
        <v>6</v>
      </c>
      <c r="O144" s="4">
        <v>0</v>
      </c>
      <c r="P144" s="4"/>
      <c r="Q144" s="4"/>
      <c r="R144" s="4"/>
      <c r="S144" s="4"/>
      <c r="T144" s="4"/>
      <c r="U144" s="4"/>
      <c r="V144" s="4"/>
      <c r="W144" s="4">
        <v>0</v>
      </c>
      <c r="X144" s="4">
        <v>1</v>
      </c>
      <c r="Y144" s="4">
        <v>0</v>
      </c>
      <c r="Z144" s="4"/>
      <c r="AA144" s="4"/>
      <c r="AB144" s="4"/>
      <c r="IF144">
        <v>-1</v>
      </c>
    </row>
    <row r="145" spans="1:245" x14ac:dyDescent="0.2">
      <c r="A145" s="4">
        <v>50</v>
      </c>
      <c r="B145" s="4">
        <v>0</v>
      </c>
      <c r="C145" s="4">
        <v>0</v>
      </c>
      <c r="D145" s="4">
        <v>1</v>
      </c>
      <c r="E145" s="4">
        <v>207</v>
      </c>
      <c r="F145" s="4" t="e">
        <f>ROUND(Source!U123,O145)</f>
        <v>#REF!</v>
      </c>
      <c r="G145" s="4" t="s">
        <v>188</v>
      </c>
      <c r="H145" s="4" t="s">
        <v>189</v>
      </c>
      <c r="I145" s="4"/>
      <c r="J145" s="4"/>
      <c r="K145" s="4">
        <v>207</v>
      </c>
      <c r="L145" s="4">
        <v>21</v>
      </c>
      <c r="M145" s="4">
        <v>3</v>
      </c>
      <c r="N145" s="4" t="s">
        <v>6</v>
      </c>
      <c r="O145" s="4">
        <v>7</v>
      </c>
      <c r="P145" s="4"/>
      <c r="Q145" s="4"/>
      <c r="R145" s="4"/>
      <c r="S145" s="4"/>
      <c r="T145" s="4"/>
      <c r="U145" s="4"/>
      <c r="V145" s="4"/>
      <c r="W145" s="4">
        <v>607.19895599999995</v>
      </c>
      <c r="X145" s="4">
        <v>1</v>
      </c>
      <c r="Y145" s="4">
        <v>607.19895599999995</v>
      </c>
      <c r="Z145" s="4"/>
      <c r="AA145" s="4"/>
      <c r="AB145" s="4"/>
      <c r="IF145">
        <v>-1</v>
      </c>
    </row>
    <row r="146" spans="1:245" x14ac:dyDescent="0.2">
      <c r="A146" s="4">
        <v>50</v>
      </c>
      <c r="B146" s="4">
        <v>0</v>
      </c>
      <c r="C146" s="4">
        <v>0</v>
      </c>
      <c r="D146" s="4">
        <v>1</v>
      </c>
      <c r="E146" s="4">
        <v>208</v>
      </c>
      <c r="F146" s="4" t="e">
        <f>ROUND(Source!V123,O146)</f>
        <v>#REF!</v>
      </c>
      <c r="G146" s="4" t="s">
        <v>190</v>
      </c>
      <c r="H146" s="4" t="s">
        <v>191</v>
      </c>
      <c r="I146" s="4"/>
      <c r="J146" s="4"/>
      <c r="K146" s="4">
        <v>208</v>
      </c>
      <c r="L146" s="4">
        <v>22</v>
      </c>
      <c r="M146" s="4">
        <v>3</v>
      </c>
      <c r="N146" s="4" t="s">
        <v>6</v>
      </c>
      <c r="O146" s="4">
        <v>7</v>
      </c>
      <c r="P146" s="4"/>
      <c r="Q146" s="4"/>
      <c r="R146" s="4"/>
      <c r="S146" s="4"/>
      <c r="T146" s="4"/>
      <c r="U146" s="4"/>
      <c r="V146" s="4"/>
      <c r="W146" s="4">
        <v>7.4847191999999998</v>
      </c>
      <c r="X146" s="4">
        <v>1</v>
      </c>
      <c r="Y146" s="4">
        <v>7.4847191999999998</v>
      </c>
      <c r="Z146" s="4"/>
      <c r="AA146" s="4"/>
      <c r="AB146" s="4"/>
      <c r="IF146">
        <v>-1</v>
      </c>
    </row>
    <row r="147" spans="1:245" x14ac:dyDescent="0.2">
      <c r="A147" s="4">
        <v>50</v>
      </c>
      <c r="B147" s="4">
        <v>0</v>
      </c>
      <c r="C147" s="4">
        <v>0</v>
      </c>
      <c r="D147" s="4">
        <v>1</v>
      </c>
      <c r="E147" s="4">
        <v>209</v>
      </c>
      <c r="F147" s="4" t="e">
        <f>ROUND(Source!W123,O147)</f>
        <v>#REF!</v>
      </c>
      <c r="G147" s="4" t="s">
        <v>192</v>
      </c>
      <c r="H147" s="4" t="s">
        <v>193</v>
      </c>
      <c r="I147" s="4"/>
      <c r="J147" s="4"/>
      <c r="K147" s="4">
        <v>209</v>
      </c>
      <c r="L147" s="4">
        <v>23</v>
      </c>
      <c r="M147" s="4">
        <v>3</v>
      </c>
      <c r="N147" s="4" t="s">
        <v>6</v>
      </c>
      <c r="O147" s="4">
        <v>0</v>
      </c>
      <c r="P147" s="4"/>
      <c r="Q147" s="4"/>
      <c r="R147" s="4"/>
      <c r="S147" s="4"/>
      <c r="T147" s="4"/>
      <c r="U147" s="4"/>
      <c r="V147" s="4"/>
      <c r="W147" s="4">
        <v>0</v>
      </c>
      <c r="X147" s="4">
        <v>1</v>
      </c>
      <c r="Y147" s="4">
        <v>0</v>
      </c>
      <c r="Z147" s="4"/>
      <c r="AA147" s="4"/>
      <c r="AB147" s="4"/>
      <c r="IF147">
        <v>-1</v>
      </c>
    </row>
    <row r="148" spans="1:245" x14ac:dyDescent="0.2">
      <c r="A148" s="4">
        <v>50</v>
      </c>
      <c r="B148" s="4">
        <v>0</v>
      </c>
      <c r="C148" s="4">
        <v>0</v>
      </c>
      <c r="D148" s="4">
        <v>1</v>
      </c>
      <c r="E148" s="4">
        <v>233</v>
      </c>
      <c r="F148" s="4">
        <f>ROUND(Source!BD123,O148)</f>
        <v>0</v>
      </c>
      <c r="G148" s="4" t="s">
        <v>194</v>
      </c>
      <c r="H148" s="4" t="s">
        <v>195</v>
      </c>
      <c r="I148" s="4"/>
      <c r="J148" s="4"/>
      <c r="K148" s="4">
        <v>233</v>
      </c>
      <c r="L148" s="4">
        <v>24</v>
      </c>
      <c r="M148" s="4">
        <v>3</v>
      </c>
      <c r="N148" s="4" t="s">
        <v>6</v>
      </c>
      <c r="O148" s="4">
        <v>0</v>
      </c>
      <c r="P148" s="4"/>
      <c r="Q148" s="4"/>
      <c r="R148" s="4"/>
      <c r="S148" s="4"/>
      <c r="T148" s="4"/>
      <c r="U148" s="4"/>
      <c r="V148" s="4"/>
      <c r="W148" s="4">
        <v>0</v>
      </c>
      <c r="X148" s="4">
        <v>1</v>
      </c>
      <c r="Y148" s="4">
        <v>0</v>
      </c>
      <c r="Z148" s="4"/>
      <c r="AA148" s="4"/>
      <c r="AB148" s="4"/>
      <c r="IF148">
        <v>-1</v>
      </c>
    </row>
    <row r="149" spans="1:245" x14ac:dyDescent="0.2">
      <c r="A149" s="4">
        <v>50</v>
      </c>
      <c r="B149" s="4">
        <v>0</v>
      </c>
      <c r="C149" s="4">
        <v>0</v>
      </c>
      <c r="D149" s="4">
        <v>1</v>
      </c>
      <c r="E149" s="4">
        <v>210</v>
      </c>
      <c r="F149" s="4" t="e">
        <f>ROUND(Source!X123,O149)</f>
        <v>#REF!</v>
      </c>
      <c r="G149" s="4" t="s">
        <v>196</v>
      </c>
      <c r="H149" s="4" t="s">
        <v>197</v>
      </c>
      <c r="I149" s="4"/>
      <c r="J149" s="4"/>
      <c r="K149" s="4">
        <v>210</v>
      </c>
      <c r="L149" s="4">
        <v>25</v>
      </c>
      <c r="M149" s="4">
        <v>3</v>
      </c>
      <c r="N149" s="4" t="s">
        <v>6</v>
      </c>
      <c r="O149" s="4">
        <v>0</v>
      </c>
      <c r="P149" s="4"/>
      <c r="Q149" s="4"/>
      <c r="R149" s="4"/>
      <c r="S149" s="4"/>
      <c r="T149" s="4"/>
      <c r="U149" s="4"/>
      <c r="V149" s="4"/>
      <c r="W149" s="4">
        <v>220657</v>
      </c>
      <c r="X149" s="4">
        <v>1</v>
      </c>
      <c r="Y149" s="4">
        <v>220657</v>
      </c>
      <c r="Z149" s="4"/>
      <c r="AA149" s="4"/>
      <c r="AB149" s="4"/>
      <c r="IF149">
        <v>-1</v>
      </c>
    </row>
    <row r="150" spans="1:245" x14ac:dyDescent="0.2">
      <c r="A150" s="4">
        <v>50</v>
      </c>
      <c r="B150" s="4">
        <v>0</v>
      </c>
      <c r="C150" s="4">
        <v>0</v>
      </c>
      <c r="D150" s="4">
        <v>1</v>
      </c>
      <c r="E150" s="4">
        <v>211</v>
      </c>
      <c r="F150" s="4" t="e">
        <f>ROUND(Source!Y123,O150)</f>
        <v>#REF!</v>
      </c>
      <c r="G150" s="4" t="s">
        <v>198</v>
      </c>
      <c r="H150" s="4" t="s">
        <v>199</v>
      </c>
      <c r="I150" s="4"/>
      <c r="J150" s="4"/>
      <c r="K150" s="4">
        <v>211</v>
      </c>
      <c r="L150" s="4">
        <v>26</v>
      </c>
      <c r="M150" s="4">
        <v>3</v>
      </c>
      <c r="N150" s="4" t="s">
        <v>6</v>
      </c>
      <c r="O150" s="4">
        <v>0</v>
      </c>
      <c r="P150" s="4"/>
      <c r="Q150" s="4"/>
      <c r="R150" s="4"/>
      <c r="S150" s="4"/>
      <c r="T150" s="4"/>
      <c r="U150" s="4"/>
      <c r="V150" s="4"/>
      <c r="W150" s="4">
        <v>131300</v>
      </c>
      <c r="X150" s="4">
        <v>1</v>
      </c>
      <c r="Y150" s="4">
        <v>131300</v>
      </c>
      <c r="Z150" s="4"/>
      <c r="AA150" s="4"/>
      <c r="AB150" s="4"/>
      <c r="IF150">
        <v>-1</v>
      </c>
    </row>
    <row r="151" spans="1:245" x14ac:dyDescent="0.2">
      <c r="A151" s="4">
        <v>50</v>
      </c>
      <c r="B151" s="4">
        <v>0</v>
      </c>
      <c r="C151" s="4">
        <v>0</v>
      </c>
      <c r="D151" s="4">
        <v>1</v>
      </c>
      <c r="E151" s="4">
        <v>224</v>
      </c>
      <c r="F151" s="4" t="e">
        <f>ROUND(Source!AR123,O151)</f>
        <v>#REF!</v>
      </c>
      <c r="G151" s="4" t="s">
        <v>200</v>
      </c>
      <c r="H151" s="4" t="s">
        <v>201</v>
      </c>
      <c r="I151" s="4"/>
      <c r="J151" s="4"/>
      <c r="K151" s="4">
        <v>224</v>
      </c>
      <c r="L151" s="4">
        <v>27</v>
      </c>
      <c r="M151" s="4">
        <v>3</v>
      </c>
      <c r="N151" s="4" t="s">
        <v>6</v>
      </c>
      <c r="O151" s="4">
        <v>0</v>
      </c>
      <c r="P151" s="4"/>
      <c r="Q151" s="4"/>
      <c r="R151" s="4"/>
      <c r="S151" s="4"/>
      <c r="T151" s="4"/>
      <c r="U151" s="4"/>
      <c r="V151" s="4"/>
      <c r="W151" s="4">
        <v>2863384</v>
      </c>
      <c r="X151" s="4">
        <v>1</v>
      </c>
      <c r="Y151" s="4">
        <v>2863384</v>
      </c>
      <c r="Z151" s="4"/>
      <c r="AA151" s="4"/>
      <c r="AB151" s="4"/>
      <c r="IF151">
        <v>-1</v>
      </c>
    </row>
    <row r="152" spans="1:245" x14ac:dyDescent="0.2">
      <c r="IF152">
        <v>-1</v>
      </c>
    </row>
    <row r="153" spans="1:245" x14ac:dyDescent="0.2">
      <c r="A153" s="1">
        <v>4</v>
      </c>
      <c r="B153" s="1">
        <v>1</v>
      </c>
      <c r="C153" s="1"/>
      <c r="D153" s="1">
        <f>ROW(A170)</f>
        <v>170</v>
      </c>
      <c r="E153" s="1"/>
      <c r="F153" s="1" t="s">
        <v>6</v>
      </c>
      <c r="G153" s="1" t="s">
        <v>275</v>
      </c>
      <c r="H153" s="1" t="s">
        <v>6</v>
      </c>
      <c r="I153" s="1">
        <v>0</v>
      </c>
      <c r="J153" s="1"/>
      <c r="K153" s="1">
        <v>-1</v>
      </c>
      <c r="L153" s="1"/>
      <c r="M153" s="1" t="s">
        <v>6</v>
      </c>
      <c r="N153" s="1"/>
      <c r="O153" s="1"/>
      <c r="P153" s="1"/>
      <c r="Q153" s="1"/>
      <c r="R153" s="1"/>
      <c r="S153" s="1">
        <v>0</v>
      </c>
      <c r="T153" s="1"/>
      <c r="U153" s="1" t="s">
        <v>6</v>
      </c>
      <c r="V153" s="1">
        <v>0</v>
      </c>
      <c r="W153" s="1"/>
      <c r="X153" s="1"/>
      <c r="Y153" s="1"/>
      <c r="Z153" s="1"/>
      <c r="AA153" s="1"/>
      <c r="AB153" s="1" t="s">
        <v>6</v>
      </c>
      <c r="AC153" s="1" t="s">
        <v>6</v>
      </c>
      <c r="AD153" s="1" t="s">
        <v>6</v>
      </c>
      <c r="AE153" s="1" t="s">
        <v>6</v>
      </c>
      <c r="AF153" s="1" t="s">
        <v>6</v>
      </c>
      <c r="AG153" s="1" t="s">
        <v>6</v>
      </c>
      <c r="AH153" s="1"/>
      <c r="AI153" s="1"/>
      <c r="AJ153" s="1"/>
      <c r="AK153" s="1"/>
      <c r="AL153" s="1"/>
      <c r="AM153" s="1"/>
      <c r="AN153" s="1"/>
      <c r="AO153" s="1"/>
      <c r="AP153" s="1" t="s">
        <v>6</v>
      </c>
      <c r="AQ153" s="1" t="s">
        <v>6</v>
      </c>
      <c r="AR153" s="1" t="s">
        <v>6</v>
      </c>
      <c r="AS153" s="1"/>
      <c r="AT153" s="1"/>
      <c r="AU153" s="1"/>
      <c r="AV153" s="1"/>
      <c r="AW153" s="1"/>
      <c r="AX153" s="1"/>
      <c r="AY153" s="1"/>
      <c r="AZ153" s="1" t="s">
        <v>6</v>
      </c>
      <c r="BA153" s="1"/>
      <c r="BB153" s="1" t="s">
        <v>6</v>
      </c>
      <c r="BC153" s="1" t="s">
        <v>6</v>
      </c>
      <c r="BD153" s="1" t="s">
        <v>6</v>
      </c>
      <c r="BE153" s="1" t="s">
        <v>6</v>
      </c>
      <c r="BF153" s="1" t="s">
        <v>6</v>
      </c>
      <c r="BG153" s="1" t="s">
        <v>6</v>
      </c>
      <c r="BH153" s="1" t="s">
        <v>6</v>
      </c>
      <c r="BI153" s="1" t="s">
        <v>6</v>
      </c>
      <c r="BJ153" s="1" t="s">
        <v>6</v>
      </c>
      <c r="BK153" s="1" t="s">
        <v>6</v>
      </c>
      <c r="BL153" s="1" t="s">
        <v>6</v>
      </c>
      <c r="BM153" s="1" t="s">
        <v>6</v>
      </c>
      <c r="BN153" s="1" t="s">
        <v>6</v>
      </c>
      <c r="BO153" s="1" t="s">
        <v>6</v>
      </c>
      <c r="BP153" s="1" t="s">
        <v>6</v>
      </c>
      <c r="BQ153" s="1"/>
      <c r="BR153" s="1"/>
      <c r="BS153" s="1"/>
      <c r="BT153" s="1"/>
      <c r="BU153" s="1"/>
      <c r="BV153" s="1"/>
      <c r="BW153" s="1"/>
      <c r="BX153" s="1">
        <v>0</v>
      </c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>
        <v>0</v>
      </c>
      <c r="IF153">
        <v>-1</v>
      </c>
    </row>
    <row r="154" spans="1:245" x14ac:dyDescent="0.2">
      <c r="IF154">
        <v>-1</v>
      </c>
    </row>
    <row r="155" spans="1:245" x14ac:dyDescent="0.2">
      <c r="A155" s="2">
        <v>52</v>
      </c>
      <c r="B155" s="2">
        <f t="shared" ref="B155:G155" si="113">B170</f>
        <v>1</v>
      </c>
      <c r="C155" s="2">
        <f t="shared" si="113"/>
        <v>4</v>
      </c>
      <c r="D155" s="2">
        <f t="shared" si="113"/>
        <v>153</v>
      </c>
      <c r="E155" s="2">
        <f t="shared" si="113"/>
        <v>0</v>
      </c>
      <c r="F155" s="2" t="str">
        <f t="shared" si="113"/>
        <v/>
      </c>
      <c r="G155" s="2" t="str">
        <f t="shared" si="113"/>
        <v>ПД 2.1, 2.2, 2.3</v>
      </c>
      <c r="H155" s="2"/>
      <c r="I155" s="2"/>
      <c r="J155" s="2"/>
      <c r="K155" s="2"/>
      <c r="L155" s="2"/>
      <c r="M155" s="2"/>
      <c r="N155" s="2"/>
      <c r="O155" s="2" t="e">
        <f t="shared" ref="O155:AT155" si="114">O170</f>
        <v>#REF!</v>
      </c>
      <c r="P155" s="2" t="e">
        <f t="shared" si="114"/>
        <v>#REF!</v>
      </c>
      <c r="Q155" s="2" t="e">
        <f t="shared" si="114"/>
        <v>#REF!</v>
      </c>
      <c r="R155" s="2" t="e">
        <f t="shared" si="114"/>
        <v>#REF!</v>
      </c>
      <c r="S155" s="2" t="e">
        <f t="shared" si="114"/>
        <v>#REF!</v>
      </c>
      <c r="T155" s="2" t="e">
        <f t="shared" si="114"/>
        <v>#REF!</v>
      </c>
      <c r="U155" s="2" t="e">
        <f t="shared" si="114"/>
        <v>#REF!</v>
      </c>
      <c r="V155" s="2" t="e">
        <f t="shared" si="114"/>
        <v>#REF!</v>
      </c>
      <c r="W155" s="2" t="e">
        <f t="shared" si="114"/>
        <v>#REF!</v>
      </c>
      <c r="X155" s="2" t="e">
        <f t="shared" si="114"/>
        <v>#REF!</v>
      </c>
      <c r="Y155" s="2" t="e">
        <f t="shared" si="114"/>
        <v>#REF!</v>
      </c>
      <c r="Z155" s="2">
        <f t="shared" si="114"/>
        <v>0</v>
      </c>
      <c r="AA155" s="2">
        <f t="shared" si="114"/>
        <v>0</v>
      </c>
      <c r="AB155" s="2" t="e">
        <f t="shared" si="114"/>
        <v>#REF!</v>
      </c>
      <c r="AC155" s="2" t="e">
        <f t="shared" si="114"/>
        <v>#REF!</v>
      </c>
      <c r="AD155" s="2" t="e">
        <f t="shared" si="114"/>
        <v>#REF!</v>
      </c>
      <c r="AE155" s="2" t="e">
        <f t="shared" si="114"/>
        <v>#REF!</v>
      </c>
      <c r="AF155" s="2" t="e">
        <f t="shared" si="114"/>
        <v>#REF!</v>
      </c>
      <c r="AG155" s="2" t="e">
        <f t="shared" si="114"/>
        <v>#REF!</v>
      </c>
      <c r="AH155" s="2" t="e">
        <f t="shared" si="114"/>
        <v>#REF!</v>
      </c>
      <c r="AI155" s="2" t="e">
        <f t="shared" si="114"/>
        <v>#REF!</v>
      </c>
      <c r="AJ155" s="2" t="e">
        <f t="shared" si="114"/>
        <v>#REF!</v>
      </c>
      <c r="AK155" s="2" t="e">
        <f t="shared" si="114"/>
        <v>#REF!</v>
      </c>
      <c r="AL155" s="2" t="e">
        <f t="shared" si="114"/>
        <v>#REF!</v>
      </c>
      <c r="AM155" s="2">
        <f t="shared" si="114"/>
        <v>0</v>
      </c>
      <c r="AN155" s="2">
        <f t="shared" si="114"/>
        <v>0</v>
      </c>
      <c r="AO155" s="2">
        <f t="shared" si="114"/>
        <v>0</v>
      </c>
      <c r="AP155" s="2" t="e">
        <f t="shared" si="114"/>
        <v>#REF!</v>
      </c>
      <c r="AQ155" s="2">
        <f t="shared" si="114"/>
        <v>0</v>
      </c>
      <c r="AR155" s="2" t="e">
        <f t="shared" si="114"/>
        <v>#REF!</v>
      </c>
      <c r="AS155" s="2" t="e">
        <f t="shared" si="114"/>
        <v>#REF!</v>
      </c>
      <c r="AT155" s="2">
        <f t="shared" si="114"/>
        <v>0</v>
      </c>
      <c r="AU155" s="2">
        <f t="shared" ref="AU155:BZ155" si="115">AU170</f>
        <v>0</v>
      </c>
      <c r="AV155" s="2" t="e">
        <f t="shared" si="115"/>
        <v>#REF!</v>
      </c>
      <c r="AW155" s="2" t="e">
        <f t="shared" si="115"/>
        <v>#REF!</v>
      </c>
      <c r="AX155" s="2">
        <f t="shared" si="115"/>
        <v>0</v>
      </c>
      <c r="AY155" s="2" t="e">
        <f t="shared" si="115"/>
        <v>#REF!</v>
      </c>
      <c r="AZ155" s="2" t="e">
        <f t="shared" si="115"/>
        <v>#REF!</v>
      </c>
      <c r="BA155" s="2" t="e">
        <f t="shared" si="115"/>
        <v>#REF!</v>
      </c>
      <c r="BB155" s="2">
        <f t="shared" si="115"/>
        <v>0</v>
      </c>
      <c r="BC155" s="2">
        <f t="shared" si="115"/>
        <v>0</v>
      </c>
      <c r="BD155" s="2">
        <f t="shared" si="115"/>
        <v>0</v>
      </c>
      <c r="BE155" s="2">
        <f t="shared" si="115"/>
        <v>0</v>
      </c>
      <c r="BF155" s="2">
        <f t="shared" si="115"/>
        <v>0</v>
      </c>
      <c r="BG155" s="2">
        <f t="shared" si="115"/>
        <v>0</v>
      </c>
      <c r="BH155" s="2">
        <f t="shared" si="115"/>
        <v>0</v>
      </c>
      <c r="BI155" s="2">
        <f t="shared" si="115"/>
        <v>0</v>
      </c>
      <c r="BJ155" s="2">
        <f t="shared" si="115"/>
        <v>0</v>
      </c>
      <c r="BK155" s="2">
        <f t="shared" si="115"/>
        <v>0</v>
      </c>
      <c r="BL155" s="2">
        <f t="shared" si="115"/>
        <v>0</v>
      </c>
      <c r="BM155" s="2">
        <f t="shared" si="115"/>
        <v>0</v>
      </c>
      <c r="BN155" s="2">
        <f t="shared" si="115"/>
        <v>0</v>
      </c>
      <c r="BO155" s="2">
        <f t="shared" si="115"/>
        <v>0</v>
      </c>
      <c r="BP155" s="2">
        <f t="shared" si="115"/>
        <v>0</v>
      </c>
      <c r="BQ155" s="2">
        <f t="shared" si="115"/>
        <v>0</v>
      </c>
      <c r="BR155" s="2">
        <f t="shared" si="115"/>
        <v>0</v>
      </c>
      <c r="BS155" s="2">
        <f t="shared" si="115"/>
        <v>0</v>
      </c>
      <c r="BT155" s="2">
        <f t="shared" si="115"/>
        <v>0</v>
      </c>
      <c r="BU155" s="2">
        <f t="shared" si="115"/>
        <v>0</v>
      </c>
      <c r="BV155" s="2">
        <f t="shared" si="115"/>
        <v>0</v>
      </c>
      <c r="BW155" s="2">
        <f t="shared" si="115"/>
        <v>0</v>
      </c>
      <c r="BX155" s="2">
        <f t="shared" si="115"/>
        <v>0</v>
      </c>
      <c r="BY155" s="2" t="e">
        <f t="shared" si="115"/>
        <v>#REF!</v>
      </c>
      <c r="BZ155" s="2">
        <f t="shared" si="115"/>
        <v>0</v>
      </c>
      <c r="CA155" s="2" t="e">
        <f t="shared" ref="CA155:DF155" si="116">CA170</f>
        <v>#REF!</v>
      </c>
      <c r="CB155" s="2" t="e">
        <f t="shared" si="116"/>
        <v>#REF!</v>
      </c>
      <c r="CC155" s="2">
        <f t="shared" si="116"/>
        <v>0</v>
      </c>
      <c r="CD155" s="2">
        <f t="shared" si="116"/>
        <v>0</v>
      </c>
      <c r="CE155" s="2" t="e">
        <f t="shared" si="116"/>
        <v>#REF!</v>
      </c>
      <c r="CF155" s="2" t="e">
        <f t="shared" si="116"/>
        <v>#REF!</v>
      </c>
      <c r="CG155" s="2">
        <f t="shared" si="116"/>
        <v>0</v>
      </c>
      <c r="CH155" s="2" t="e">
        <f t="shared" si="116"/>
        <v>#REF!</v>
      </c>
      <c r="CI155" s="2" t="e">
        <f t="shared" si="116"/>
        <v>#REF!</v>
      </c>
      <c r="CJ155" s="2" t="e">
        <f t="shared" si="116"/>
        <v>#REF!</v>
      </c>
      <c r="CK155" s="2">
        <f t="shared" si="116"/>
        <v>0</v>
      </c>
      <c r="CL155" s="2">
        <f t="shared" si="116"/>
        <v>0</v>
      </c>
      <c r="CM155" s="2">
        <f t="shared" si="116"/>
        <v>0</v>
      </c>
      <c r="CN155" s="2">
        <f t="shared" si="116"/>
        <v>0</v>
      </c>
      <c r="CO155" s="2">
        <f t="shared" si="116"/>
        <v>0</v>
      </c>
      <c r="CP155" s="2">
        <f t="shared" si="116"/>
        <v>0</v>
      </c>
      <c r="CQ155" s="2">
        <f t="shared" si="116"/>
        <v>0</v>
      </c>
      <c r="CR155" s="2">
        <f t="shared" si="116"/>
        <v>0</v>
      </c>
      <c r="CS155" s="2">
        <f t="shared" si="116"/>
        <v>0</v>
      </c>
      <c r="CT155" s="2">
        <f t="shared" si="116"/>
        <v>0</v>
      </c>
      <c r="CU155" s="2">
        <f t="shared" si="116"/>
        <v>0</v>
      </c>
      <c r="CV155" s="2">
        <f t="shared" si="116"/>
        <v>0</v>
      </c>
      <c r="CW155" s="2">
        <f t="shared" si="116"/>
        <v>0</v>
      </c>
      <c r="CX155" s="2">
        <f t="shared" si="116"/>
        <v>0</v>
      </c>
      <c r="CY155" s="2">
        <f t="shared" si="116"/>
        <v>0</v>
      </c>
      <c r="CZ155" s="2">
        <f t="shared" si="116"/>
        <v>0</v>
      </c>
      <c r="DA155" s="2">
        <f t="shared" si="116"/>
        <v>0</v>
      </c>
      <c r="DB155" s="2">
        <f t="shared" si="116"/>
        <v>0</v>
      </c>
      <c r="DC155" s="2">
        <f t="shared" si="116"/>
        <v>0</v>
      </c>
      <c r="DD155" s="2">
        <f t="shared" si="116"/>
        <v>0</v>
      </c>
      <c r="DE155" s="2">
        <f t="shared" si="116"/>
        <v>0</v>
      </c>
      <c r="DF155" s="2">
        <f t="shared" si="116"/>
        <v>0</v>
      </c>
      <c r="DG155" s="3">
        <f t="shared" ref="DG155:EL155" si="117">DG170</f>
        <v>0</v>
      </c>
      <c r="DH155" s="3">
        <f t="shared" si="117"/>
        <v>0</v>
      </c>
      <c r="DI155" s="3">
        <f t="shared" si="117"/>
        <v>0</v>
      </c>
      <c r="DJ155" s="3">
        <f t="shared" si="117"/>
        <v>0</v>
      </c>
      <c r="DK155" s="3">
        <f t="shared" si="117"/>
        <v>0</v>
      </c>
      <c r="DL155" s="3">
        <f t="shared" si="117"/>
        <v>0</v>
      </c>
      <c r="DM155" s="3">
        <f t="shared" si="117"/>
        <v>0</v>
      </c>
      <c r="DN155" s="3">
        <f t="shared" si="117"/>
        <v>0</v>
      </c>
      <c r="DO155" s="3">
        <f t="shared" si="117"/>
        <v>0</v>
      </c>
      <c r="DP155" s="3">
        <f t="shared" si="117"/>
        <v>0</v>
      </c>
      <c r="DQ155" s="3">
        <f t="shared" si="117"/>
        <v>0</v>
      </c>
      <c r="DR155" s="3">
        <f t="shared" si="117"/>
        <v>0</v>
      </c>
      <c r="DS155" s="3">
        <f t="shared" si="117"/>
        <v>0</v>
      </c>
      <c r="DT155" s="3">
        <f t="shared" si="117"/>
        <v>0</v>
      </c>
      <c r="DU155" s="3">
        <f t="shared" si="117"/>
        <v>0</v>
      </c>
      <c r="DV155" s="3">
        <f t="shared" si="117"/>
        <v>0</v>
      </c>
      <c r="DW155" s="3">
        <f t="shared" si="117"/>
        <v>0</v>
      </c>
      <c r="DX155" s="3">
        <f t="shared" si="117"/>
        <v>0</v>
      </c>
      <c r="DY155" s="3">
        <f t="shared" si="117"/>
        <v>0</v>
      </c>
      <c r="DZ155" s="3">
        <f t="shared" si="117"/>
        <v>0</v>
      </c>
      <c r="EA155" s="3">
        <f t="shared" si="117"/>
        <v>0</v>
      </c>
      <c r="EB155" s="3">
        <f t="shared" si="117"/>
        <v>0</v>
      </c>
      <c r="EC155" s="3">
        <f t="shared" si="117"/>
        <v>0</v>
      </c>
      <c r="ED155" s="3">
        <f t="shared" si="117"/>
        <v>0</v>
      </c>
      <c r="EE155" s="3">
        <f t="shared" si="117"/>
        <v>0</v>
      </c>
      <c r="EF155" s="3">
        <f t="shared" si="117"/>
        <v>0</v>
      </c>
      <c r="EG155" s="3">
        <f t="shared" si="117"/>
        <v>0</v>
      </c>
      <c r="EH155" s="3">
        <f t="shared" si="117"/>
        <v>0</v>
      </c>
      <c r="EI155" s="3">
        <f t="shared" si="117"/>
        <v>0</v>
      </c>
      <c r="EJ155" s="3">
        <f t="shared" si="117"/>
        <v>0</v>
      </c>
      <c r="EK155" s="3">
        <f t="shared" si="117"/>
        <v>0</v>
      </c>
      <c r="EL155" s="3">
        <f t="shared" si="117"/>
        <v>0</v>
      </c>
      <c r="EM155" s="3">
        <f t="shared" ref="EM155:FR155" si="118">EM170</f>
        <v>0</v>
      </c>
      <c r="EN155" s="3">
        <f t="shared" si="118"/>
        <v>0</v>
      </c>
      <c r="EO155" s="3">
        <f t="shared" si="118"/>
        <v>0</v>
      </c>
      <c r="EP155" s="3">
        <f t="shared" si="118"/>
        <v>0</v>
      </c>
      <c r="EQ155" s="3">
        <f t="shared" si="118"/>
        <v>0</v>
      </c>
      <c r="ER155" s="3">
        <f t="shared" si="118"/>
        <v>0</v>
      </c>
      <c r="ES155" s="3">
        <f t="shared" si="118"/>
        <v>0</v>
      </c>
      <c r="ET155" s="3">
        <f t="shared" si="118"/>
        <v>0</v>
      </c>
      <c r="EU155" s="3">
        <f t="shared" si="118"/>
        <v>0</v>
      </c>
      <c r="EV155" s="3">
        <f t="shared" si="118"/>
        <v>0</v>
      </c>
      <c r="EW155" s="3">
        <f t="shared" si="118"/>
        <v>0</v>
      </c>
      <c r="EX155" s="3">
        <f t="shared" si="118"/>
        <v>0</v>
      </c>
      <c r="EY155" s="3">
        <f t="shared" si="118"/>
        <v>0</v>
      </c>
      <c r="EZ155" s="3">
        <f t="shared" si="118"/>
        <v>0</v>
      </c>
      <c r="FA155" s="3">
        <f t="shared" si="118"/>
        <v>0</v>
      </c>
      <c r="FB155" s="3">
        <f t="shared" si="118"/>
        <v>0</v>
      </c>
      <c r="FC155" s="3">
        <f t="shared" si="118"/>
        <v>0</v>
      </c>
      <c r="FD155" s="3">
        <f t="shared" si="118"/>
        <v>0</v>
      </c>
      <c r="FE155" s="3">
        <f t="shared" si="118"/>
        <v>0</v>
      </c>
      <c r="FF155" s="3">
        <f t="shared" si="118"/>
        <v>0</v>
      </c>
      <c r="FG155" s="3">
        <f t="shared" si="118"/>
        <v>0</v>
      </c>
      <c r="FH155" s="3">
        <f t="shared" si="118"/>
        <v>0</v>
      </c>
      <c r="FI155" s="3">
        <f t="shared" si="118"/>
        <v>0</v>
      </c>
      <c r="FJ155" s="3">
        <f t="shared" si="118"/>
        <v>0</v>
      </c>
      <c r="FK155" s="3">
        <f t="shared" si="118"/>
        <v>0</v>
      </c>
      <c r="FL155" s="3">
        <f t="shared" si="118"/>
        <v>0</v>
      </c>
      <c r="FM155" s="3">
        <f t="shared" si="118"/>
        <v>0</v>
      </c>
      <c r="FN155" s="3">
        <f t="shared" si="118"/>
        <v>0</v>
      </c>
      <c r="FO155" s="3">
        <f t="shared" si="118"/>
        <v>0</v>
      </c>
      <c r="FP155" s="3">
        <f t="shared" si="118"/>
        <v>0</v>
      </c>
      <c r="FQ155" s="3">
        <f t="shared" si="118"/>
        <v>0</v>
      </c>
      <c r="FR155" s="3">
        <f t="shared" si="118"/>
        <v>0</v>
      </c>
      <c r="FS155" s="3">
        <f t="shared" ref="FS155:GX155" si="119">FS170</f>
        <v>0</v>
      </c>
      <c r="FT155" s="3">
        <f t="shared" si="119"/>
        <v>0</v>
      </c>
      <c r="FU155" s="3">
        <f t="shared" si="119"/>
        <v>0</v>
      </c>
      <c r="FV155" s="3">
        <f t="shared" si="119"/>
        <v>0</v>
      </c>
      <c r="FW155" s="3">
        <f t="shared" si="119"/>
        <v>0</v>
      </c>
      <c r="FX155" s="3">
        <f t="shared" si="119"/>
        <v>0</v>
      </c>
      <c r="FY155" s="3">
        <f t="shared" si="119"/>
        <v>0</v>
      </c>
      <c r="FZ155" s="3">
        <f t="shared" si="119"/>
        <v>0</v>
      </c>
      <c r="GA155" s="3">
        <f t="shared" si="119"/>
        <v>0</v>
      </c>
      <c r="GB155" s="3">
        <f t="shared" si="119"/>
        <v>0</v>
      </c>
      <c r="GC155" s="3">
        <f t="shared" si="119"/>
        <v>0</v>
      </c>
      <c r="GD155" s="3">
        <f t="shared" si="119"/>
        <v>0</v>
      </c>
      <c r="GE155" s="3">
        <f t="shared" si="119"/>
        <v>0</v>
      </c>
      <c r="GF155" s="3">
        <f t="shared" si="119"/>
        <v>0</v>
      </c>
      <c r="GG155" s="3">
        <f t="shared" si="119"/>
        <v>0</v>
      </c>
      <c r="GH155" s="3">
        <f t="shared" si="119"/>
        <v>0</v>
      </c>
      <c r="GI155" s="3">
        <f t="shared" si="119"/>
        <v>0</v>
      </c>
      <c r="GJ155" s="3">
        <f t="shared" si="119"/>
        <v>0</v>
      </c>
      <c r="GK155" s="3">
        <f t="shared" si="119"/>
        <v>0</v>
      </c>
      <c r="GL155" s="3">
        <f t="shared" si="119"/>
        <v>0</v>
      </c>
      <c r="GM155" s="3">
        <f t="shared" si="119"/>
        <v>0</v>
      </c>
      <c r="GN155" s="3">
        <f t="shared" si="119"/>
        <v>0</v>
      </c>
      <c r="GO155" s="3">
        <f t="shared" si="119"/>
        <v>0</v>
      </c>
      <c r="GP155" s="3">
        <f t="shared" si="119"/>
        <v>0</v>
      </c>
      <c r="GQ155" s="3">
        <f t="shared" si="119"/>
        <v>0</v>
      </c>
      <c r="GR155" s="3">
        <f t="shared" si="119"/>
        <v>0</v>
      </c>
      <c r="GS155" s="3">
        <f t="shared" si="119"/>
        <v>0</v>
      </c>
      <c r="GT155" s="3">
        <f t="shared" si="119"/>
        <v>0</v>
      </c>
      <c r="GU155" s="3">
        <f t="shared" si="119"/>
        <v>0</v>
      </c>
      <c r="GV155" s="3">
        <f t="shared" si="119"/>
        <v>0</v>
      </c>
      <c r="GW155" s="3">
        <f t="shared" si="119"/>
        <v>0</v>
      </c>
      <c r="GX155" s="3">
        <f t="shared" si="119"/>
        <v>0</v>
      </c>
      <c r="IF155">
        <v>-1</v>
      </c>
    </row>
    <row r="156" spans="1:245" x14ac:dyDescent="0.2">
      <c r="IF156">
        <v>-1</v>
      </c>
    </row>
    <row r="157" spans="1:245" x14ac:dyDescent="0.2">
      <c r="A157">
        <v>17</v>
      </c>
      <c r="B157">
        <v>1</v>
      </c>
      <c r="C157">
        <f>ROW(SmtRes!A205)</f>
        <v>205</v>
      </c>
      <c r="D157">
        <f>ROW(EtalonRes!A205)</f>
        <v>205</v>
      </c>
      <c r="E157" t="s">
        <v>276</v>
      </c>
      <c r="F157" t="s">
        <v>204</v>
      </c>
      <c r="G157" t="s">
        <v>205</v>
      </c>
      <c r="H157" t="s">
        <v>23</v>
      </c>
      <c r="I157">
        <f>'1.Лок.смета.и.Акт'!E482</f>
        <v>3</v>
      </c>
      <c r="J157">
        <v>0</v>
      </c>
      <c r="K157">
        <v>3</v>
      </c>
      <c r="O157">
        <f t="shared" ref="O157:O168" si="120">ROUND(CP157,0)</f>
        <v>7254</v>
      </c>
      <c r="P157">
        <f t="shared" ref="P157:P168" si="121">ROUND(CQ157*I157,0)</f>
        <v>1098</v>
      </c>
      <c r="Q157">
        <f t="shared" ref="Q157:Q168" si="122">ROUND(CR157*I157,0)</f>
        <v>1066</v>
      </c>
      <c r="R157">
        <f t="shared" ref="R157:R168" si="123">ROUND(CS157*I157,0)</f>
        <v>338</v>
      </c>
      <c r="S157">
        <f t="shared" ref="S157:S168" si="124">ROUND(CT157*I157,0)</f>
        <v>5090</v>
      </c>
      <c r="T157">
        <f t="shared" ref="T157:T168" si="125">ROUND(CU157*I157,0)</f>
        <v>0</v>
      </c>
      <c r="U157">
        <f t="shared" ref="U157:U168" si="126">ROUND(CV157*I157,7)</f>
        <v>15.8445</v>
      </c>
      <c r="V157">
        <f t="shared" ref="V157:V168" si="127">ROUND(CW157*I157,7)</f>
        <v>0.81899999999999995</v>
      </c>
      <c r="W157">
        <f t="shared" ref="W157:W168" si="128">ROUND(CX157*I157,0)</f>
        <v>0</v>
      </c>
      <c r="X157">
        <f t="shared" ref="X157:X168" si="129">ROUND(CY157,0)</f>
        <v>6568</v>
      </c>
      <c r="Y157">
        <f t="shared" ref="Y157:Y168" si="130">ROUND(CZ157,0)</f>
        <v>3908</v>
      </c>
      <c r="AA157">
        <v>74764386</v>
      </c>
      <c r="AB157">
        <f t="shared" ref="AB157:AB168" si="131">ROUND((AC157+AD157+AF157),2)</f>
        <v>117.78</v>
      </c>
      <c r="AC157">
        <f t="shared" ref="AC157:AC168" si="132">ROUND((ES157),2)</f>
        <v>40.18</v>
      </c>
      <c r="AD157">
        <f>ROUND(((((ET157*ROUND(1.05,7)))-((EU157*ROUND(1.05,7))))+AE157),2)</f>
        <v>26.79</v>
      </c>
      <c r="AE157">
        <f>ROUND(((EU157*ROUND(1.05,7))),2)</f>
        <v>3.37</v>
      </c>
      <c r="AF157">
        <f>ROUND(((EV157*ROUND(1.05,7))),2)</f>
        <v>50.81</v>
      </c>
      <c r="AG157">
        <f t="shared" ref="AG157:AG168" si="133">ROUND((AP157),2)</f>
        <v>0</v>
      </c>
      <c r="AH157">
        <f>((EW157*ROUND(1.05,7)))</f>
        <v>5.2815000000000003</v>
      </c>
      <c r="AI157">
        <f>((EX157*ROUND(1.05,7)))</f>
        <v>0.27300000000000002</v>
      </c>
      <c r="AJ157">
        <f t="shared" ref="AJ157:AJ168" si="134">(AS157)</f>
        <v>0</v>
      </c>
      <c r="AK157">
        <f>AL157+AM157+AO157</f>
        <v>114.08</v>
      </c>
      <c r="AL157" s="68">
        <f>'1.Лок.смета.и.Акт'!F486</f>
        <v>40.18</v>
      </c>
      <c r="AM157" s="68">
        <f>'1.Лок.смета.и.Акт'!F484</f>
        <v>25.51</v>
      </c>
      <c r="AN157" s="68">
        <f>'1.Лок.смета.и.Акт'!F485</f>
        <v>3.21</v>
      </c>
      <c r="AO157" s="68">
        <f>'1.Лок.смета.и.Акт'!F483</f>
        <v>48.39</v>
      </c>
      <c r="AP157">
        <v>0</v>
      </c>
      <c r="AQ157">
        <f>'1.Лок.смета.и.Акт'!E489</f>
        <v>5.03</v>
      </c>
      <c r="AR157">
        <v>0.26</v>
      </c>
      <c r="AS157">
        <v>0</v>
      </c>
      <c r="AT157">
        <v>121</v>
      </c>
      <c r="AU157">
        <v>72</v>
      </c>
      <c r="AV157">
        <v>1</v>
      </c>
      <c r="AW157">
        <v>1</v>
      </c>
      <c r="AZ157">
        <v>1</v>
      </c>
      <c r="BA157">
        <f>'1.Лок.смета.и.Акт'!J483</f>
        <v>33.39</v>
      </c>
      <c r="BB157">
        <f>'1.Лок.смета.и.Акт'!J484</f>
        <v>13.26</v>
      </c>
      <c r="BC157">
        <f>'1.Лок.смета.и.Акт'!J486</f>
        <v>9.11</v>
      </c>
      <c r="BD157" t="s">
        <v>6</v>
      </c>
      <c r="BE157" t="s">
        <v>6</v>
      </c>
      <c r="BF157" t="s">
        <v>6</v>
      </c>
      <c r="BG157" t="s">
        <v>6</v>
      </c>
      <c r="BH157">
        <v>0</v>
      </c>
      <c r="BI157">
        <v>1</v>
      </c>
      <c r="BJ157" t="s">
        <v>206</v>
      </c>
      <c r="BM157">
        <v>20001</v>
      </c>
      <c r="BN157">
        <v>0</v>
      </c>
      <c r="BO157" t="s">
        <v>6</v>
      </c>
      <c r="BP157">
        <v>0</v>
      </c>
      <c r="BQ157">
        <v>22</v>
      </c>
      <c r="BR157">
        <v>0</v>
      </c>
      <c r="BS157">
        <f>'1.Лок.смета.и.Акт'!J485</f>
        <v>33.39</v>
      </c>
      <c r="BT157">
        <v>1</v>
      </c>
      <c r="BU157">
        <v>1</v>
      </c>
      <c r="BV157">
        <v>1</v>
      </c>
      <c r="BW157">
        <v>1</v>
      </c>
      <c r="BX157">
        <v>1</v>
      </c>
      <c r="BY157" t="s">
        <v>6</v>
      </c>
      <c r="BZ157">
        <v>121</v>
      </c>
      <c r="CA157">
        <v>72</v>
      </c>
      <c r="CB157" t="s">
        <v>6</v>
      </c>
      <c r="CE157">
        <v>0</v>
      </c>
      <c r="CF157">
        <v>0</v>
      </c>
      <c r="CG157">
        <v>0</v>
      </c>
      <c r="CM157">
        <v>0</v>
      </c>
      <c r="CN157" t="s">
        <v>77</v>
      </c>
      <c r="CO157">
        <v>0</v>
      </c>
      <c r="CP157">
        <f t="shared" ref="CP157:CP168" si="135">(P157+Q157+S157)</f>
        <v>7254</v>
      </c>
      <c r="CQ157">
        <f>AC157*BC157</f>
        <v>366.03979999999996</v>
      </c>
      <c r="CR157">
        <f>AD157*BB157</f>
        <v>355.23539999999997</v>
      </c>
      <c r="CS157">
        <f t="shared" ref="CS157:CS168" si="136">AE157*BS157</f>
        <v>112.52430000000001</v>
      </c>
      <c r="CT157">
        <f t="shared" ref="CT157:CT168" si="137">AF157*BA157</f>
        <v>1696.5459000000001</v>
      </c>
      <c r="CU157">
        <f t="shared" ref="CU157:CU168" si="138">AG157</f>
        <v>0</v>
      </c>
      <c r="CV157">
        <f t="shared" ref="CV157:CV168" si="139">AH157</f>
        <v>5.2815000000000003</v>
      </c>
      <c r="CW157">
        <f t="shared" ref="CW157:CW168" si="140">AI157</f>
        <v>0.27300000000000002</v>
      </c>
      <c r="CX157">
        <f t="shared" ref="CX157:CX168" si="141">AJ157</f>
        <v>0</v>
      </c>
      <c r="CY157">
        <f>(((S157+R157)*AT157)/100)</f>
        <v>6567.88</v>
      </c>
      <c r="CZ157">
        <f>(((S157+R157)*AU157)/100)</f>
        <v>3908.16</v>
      </c>
      <c r="DB157">
        <v>11</v>
      </c>
      <c r="DC157" t="s">
        <v>6</v>
      </c>
      <c r="DD157" t="s">
        <v>6</v>
      </c>
      <c r="DE157" t="s">
        <v>78</v>
      </c>
      <c r="DF157" t="s">
        <v>78</v>
      </c>
      <c r="DG157" t="s">
        <v>78</v>
      </c>
      <c r="DH157" t="s">
        <v>6</v>
      </c>
      <c r="DI157" t="s">
        <v>78</v>
      </c>
      <c r="DJ157" t="s">
        <v>78</v>
      </c>
      <c r="DK157" t="s">
        <v>6</v>
      </c>
      <c r="DL157" t="s">
        <v>6</v>
      </c>
      <c r="DM157" t="s">
        <v>6</v>
      </c>
      <c r="DN157">
        <v>0</v>
      </c>
      <c r="DO157">
        <v>0</v>
      </c>
      <c r="DP157">
        <v>1</v>
      </c>
      <c r="DQ157">
        <v>1</v>
      </c>
      <c r="DU157">
        <v>1013</v>
      </c>
      <c r="DV157" t="s">
        <v>23</v>
      </c>
      <c r="DW157" t="str">
        <f>'1.Лок.смета.и.Акт'!D482</f>
        <v>ШТ</v>
      </c>
      <c r="DX157">
        <v>1</v>
      </c>
      <c r="DZ157" t="s">
        <v>6</v>
      </c>
      <c r="EA157" t="s">
        <v>6</v>
      </c>
      <c r="EB157" t="s">
        <v>6</v>
      </c>
      <c r="EC157" t="s">
        <v>6</v>
      </c>
      <c r="EE157">
        <v>59207217</v>
      </c>
      <c r="EF157">
        <v>22</v>
      </c>
      <c r="EG157" t="s">
        <v>27</v>
      </c>
      <c r="EH157">
        <v>16</v>
      </c>
      <c r="EI157" t="s">
        <v>28</v>
      </c>
      <c r="EJ157">
        <v>1</v>
      </c>
      <c r="EK157">
        <v>20001</v>
      </c>
      <c r="EL157" t="s">
        <v>29</v>
      </c>
      <c r="EM157" t="s">
        <v>30</v>
      </c>
      <c r="EO157" t="s">
        <v>31</v>
      </c>
      <c r="EQ157">
        <v>0</v>
      </c>
      <c r="ER157">
        <f>ES157+ET157+EV157</f>
        <v>114.08</v>
      </c>
      <c r="ES157" s="68">
        <f>'1.Лок.смета.и.Акт'!F486</f>
        <v>40.18</v>
      </c>
      <c r="ET157" s="68">
        <f>'1.Лок.смета.и.Акт'!F484</f>
        <v>25.51</v>
      </c>
      <c r="EU157" s="68">
        <f>'1.Лок.смета.и.Акт'!F485</f>
        <v>3.21</v>
      </c>
      <c r="EV157" s="68">
        <f>'1.Лок.смета.и.Акт'!F483</f>
        <v>48.39</v>
      </c>
      <c r="EW157">
        <f>'1.Лок.смета.и.Акт'!E489</f>
        <v>5.03</v>
      </c>
      <c r="EX157">
        <v>0.26</v>
      </c>
      <c r="EY157">
        <v>0</v>
      </c>
      <c r="FQ157">
        <v>0</v>
      </c>
      <c r="FR157">
        <f t="shared" ref="FR157:FR168" si="142">ROUND(IF(BI157=3,GM157,0),0)</f>
        <v>0</v>
      </c>
      <c r="FS157">
        <v>0</v>
      </c>
      <c r="FX157">
        <v>121</v>
      </c>
      <c r="FY157">
        <v>72</v>
      </c>
      <c r="GA157" t="s">
        <v>6</v>
      </c>
      <c r="GD157">
        <v>1</v>
      </c>
      <c r="GF157">
        <v>-1704944555</v>
      </c>
      <c r="GG157">
        <v>2</v>
      </c>
      <c r="GH157">
        <v>1</v>
      </c>
      <c r="GI157">
        <v>4</v>
      </c>
      <c r="GJ157">
        <v>0</v>
      </c>
      <c r="GK157">
        <v>0</v>
      </c>
      <c r="GL157">
        <f t="shared" ref="GL157:GL168" si="143">ROUND(IF(AND(BH157=3,BI157=3,FS157&lt;&gt;0),P157,0),0)</f>
        <v>0</v>
      </c>
      <c r="GM157">
        <f t="shared" ref="GM157:GM168" si="144">ROUND(O157+X157+Y157,0)+GX157</f>
        <v>17730</v>
      </c>
      <c r="GN157">
        <f t="shared" ref="GN157:GN168" si="145">IF(OR(BI157=0,BI157=1),GM157-GX157,0)</f>
        <v>17730</v>
      </c>
      <c r="GO157">
        <f t="shared" ref="GO157:GO168" si="146">IF(BI157=2,GM157-GX157,0)</f>
        <v>0</v>
      </c>
      <c r="GP157">
        <f t="shared" ref="GP157:GP168" si="147">IF(BI157=4,GM157-GX157,0)</f>
        <v>0</v>
      </c>
      <c r="GR157">
        <v>0</v>
      </c>
      <c r="GS157">
        <v>3</v>
      </c>
      <c r="GT157">
        <v>0</v>
      </c>
      <c r="GU157" t="s">
        <v>6</v>
      </c>
      <c r="GV157">
        <f t="shared" ref="GV157:GV168" si="148">ROUND((GT157),2)</f>
        <v>0</v>
      </c>
      <c r="GW157">
        <v>1</v>
      </c>
      <c r="GX157">
        <f t="shared" ref="GX157:GX168" si="149">ROUND(HC157*I157,0)</f>
        <v>0</v>
      </c>
      <c r="HA157">
        <v>0</v>
      </c>
      <c r="HB157">
        <v>0</v>
      </c>
      <c r="HC157">
        <f t="shared" ref="HC157:HC168" si="150">GV157*GW157</f>
        <v>0</v>
      </c>
      <c r="HE157" t="s">
        <v>6</v>
      </c>
      <c r="HF157" t="s">
        <v>6</v>
      </c>
      <c r="HM157" t="s">
        <v>6</v>
      </c>
      <c r="HN157" t="s">
        <v>32</v>
      </c>
      <c r="HO157" t="s">
        <v>33</v>
      </c>
      <c r="HP157" t="s">
        <v>28</v>
      </c>
      <c r="HQ157" t="s">
        <v>28</v>
      </c>
      <c r="IF157">
        <v>-1</v>
      </c>
      <c r="IK157">
        <v>0</v>
      </c>
    </row>
    <row r="158" spans="1:245" x14ac:dyDescent="0.2">
      <c r="A158">
        <v>18</v>
      </c>
      <c r="B158">
        <v>1</v>
      </c>
      <c r="C158">
        <v>204</v>
      </c>
      <c r="E158" t="s">
        <v>277</v>
      </c>
      <c r="F158" t="str">
        <f>'1.Лок.смета.и.Акт'!B490</f>
        <v>Прайс</v>
      </c>
      <c r="G158" t="s">
        <v>278</v>
      </c>
      <c r="H158" t="s">
        <v>23</v>
      </c>
      <c r="I158" t="e">
        <f>I157*J158</f>
        <v>#REF!</v>
      </c>
      <c r="J158" s="181" t="e">
        <f>#REF!</f>
        <v>#REF!</v>
      </c>
      <c r="K158">
        <v>1</v>
      </c>
      <c r="O158" t="e">
        <f t="shared" si="120"/>
        <v>#REF!</v>
      </c>
      <c r="P158" t="e">
        <f t="shared" si="121"/>
        <v>#REF!</v>
      </c>
      <c r="Q158" t="e">
        <f t="shared" si="122"/>
        <v>#REF!</v>
      </c>
      <c r="R158" t="e">
        <f t="shared" si="123"/>
        <v>#REF!</v>
      </c>
      <c r="S158" t="e">
        <f t="shared" si="124"/>
        <v>#REF!</v>
      </c>
      <c r="T158" t="e">
        <f t="shared" si="125"/>
        <v>#REF!</v>
      </c>
      <c r="U158" t="e">
        <f t="shared" si="126"/>
        <v>#REF!</v>
      </c>
      <c r="V158" t="e">
        <f t="shared" si="127"/>
        <v>#REF!</v>
      </c>
      <c r="W158" t="e">
        <f t="shared" si="128"/>
        <v>#REF!</v>
      </c>
      <c r="X158">
        <f t="shared" si="129"/>
        <v>0</v>
      </c>
      <c r="Y158">
        <f t="shared" si="130"/>
        <v>0</v>
      </c>
      <c r="AA158">
        <v>74764386</v>
      </c>
      <c r="AB158">
        <f t="shared" si="131"/>
        <v>89377.86</v>
      </c>
      <c r="AC158">
        <f t="shared" si="132"/>
        <v>89377.86</v>
      </c>
      <c r="AD158">
        <f t="shared" ref="AD158:AF159" si="151">ROUND((ET158),2)</f>
        <v>0</v>
      </c>
      <c r="AE158">
        <f t="shared" si="151"/>
        <v>0</v>
      </c>
      <c r="AF158">
        <f t="shared" si="151"/>
        <v>0</v>
      </c>
      <c r="AG158">
        <f t="shared" si="133"/>
        <v>0</v>
      </c>
      <c r="AH158">
        <f>(EW158)</f>
        <v>0</v>
      </c>
      <c r="AI158">
        <f>(EX158)</f>
        <v>0</v>
      </c>
      <c r="AJ158">
        <f t="shared" si="134"/>
        <v>0</v>
      </c>
      <c r="AK158">
        <v>89377.86</v>
      </c>
      <c r="AL158" s="68">
        <f>'1.Лок.смета.и.Акт'!F490</f>
        <v>89377.86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f>'1.Лок.смета.и.Акт'!J490</f>
        <v>6.13</v>
      </c>
      <c r="BD158" t="s">
        <v>6</v>
      </c>
      <c r="BE158" t="s">
        <v>6</v>
      </c>
      <c r="BF158" t="s">
        <v>6</v>
      </c>
      <c r="BG158" t="s">
        <v>6</v>
      </c>
      <c r="BH158">
        <v>3</v>
      </c>
      <c r="BI158">
        <v>3</v>
      </c>
      <c r="BJ158" t="s">
        <v>6</v>
      </c>
      <c r="BM158">
        <v>902</v>
      </c>
      <c r="BN158">
        <v>0</v>
      </c>
      <c r="BO158" t="s">
        <v>6</v>
      </c>
      <c r="BP158">
        <v>0</v>
      </c>
      <c r="BQ158">
        <v>92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6</v>
      </c>
      <c r="BZ158">
        <v>121</v>
      </c>
      <c r="CA158">
        <v>72</v>
      </c>
      <c r="CB158" t="s">
        <v>6</v>
      </c>
      <c r="CE158">
        <v>0</v>
      </c>
      <c r="CF158">
        <v>0</v>
      </c>
      <c r="CG158">
        <v>0</v>
      </c>
      <c r="CM158">
        <v>0</v>
      </c>
      <c r="CN158" t="s">
        <v>6</v>
      </c>
      <c r="CO158">
        <v>0</v>
      </c>
      <c r="CP158" t="e">
        <f t="shared" si="135"/>
        <v>#REF!</v>
      </c>
      <c r="CQ158">
        <f>AC158</f>
        <v>89377.86</v>
      </c>
      <c r="CR158">
        <f>AD158</f>
        <v>0</v>
      </c>
      <c r="CS158">
        <f t="shared" si="136"/>
        <v>0</v>
      </c>
      <c r="CT158">
        <f t="shared" si="137"/>
        <v>0</v>
      </c>
      <c r="CU158">
        <f t="shared" si="138"/>
        <v>0</v>
      </c>
      <c r="CV158">
        <f t="shared" si="139"/>
        <v>0</v>
      </c>
      <c r="CW158">
        <f t="shared" si="140"/>
        <v>0</v>
      </c>
      <c r="CX158">
        <f t="shared" si="141"/>
        <v>0</v>
      </c>
      <c r="CY158">
        <f>0</f>
        <v>0</v>
      </c>
      <c r="CZ158">
        <f>0</f>
        <v>0</v>
      </c>
      <c r="DC158" t="s">
        <v>6</v>
      </c>
      <c r="DD158" t="s">
        <v>6</v>
      </c>
      <c r="DE158" t="s">
        <v>6</v>
      </c>
      <c r="DF158" t="s">
        <v>6</v>
      </c>
      <c r="DG158" t="s">
        <v>6</v>
      </c>
      <c r="DH158" t="s">
        <v>6</v>
      </c>
      <c r="DI158" t="s">
        <v>6</v>
      </c>
      <c r="DJ158" t="s">
        <v>6</v>
      </c>
      <c r="DK158" t="s">
        <v>6</v>
      </c>
      <c r="DL158" t="s">
        <v>6</v>
      </c>
      <c r="DM158" t="s">
        <v>6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23</v>
      </c>
      <c r="DW158" t="str">
        <f>'1.Лок.смета.и.Акт'!D490</f>
        <v>ШТ</v>
      </c>
      <c r="DX158">
        <v>1</v>
      </c>
      <c r="DZ158" t="s">
        <v>6</v>
      </c>
      <c r="EA158" t="s">
        <v>6</v>
      </c>
      <c r="EB158" t="s">
        <v>6</v>
      </c>
      <c r="EC158" t="s">
        <v>6</v>
      </c>
      <c r="EE158">
        <v>59207033</v>
      </c>
      <c r="EF158">
        <v>92</v>
      </c>
      <c r="EG158" t="s">
        <v>37</v>
      </c>
      <c r="EH158">
        <v>0</v>
      </c>
      <c r="EI158" t="s">
        <v>6</v>
      </c>
      <c r="EJ158">
        <v>3</v>
      </c>
      <c r="EK158">
        <v>902</v>
      </c>
      <c r="EL158" t="s">
        <v>37</v>
      </c>
      <c r="EM158" t="s">
        <v>38</v>
      </c>
      <c r="EO158" t="s">
        <v>6</v>
      </c>
      <c r="EQ158">
        <v>0</v>
      </c>
      <c r="ER158">
        <v>89377.86</v>
      </c>
      <c r="ES158" s="68">
        <f>'1.Лок.смета.и.Акт'!F490</f>
        <v>89377.86</v>
      </c>
      <c r="ET158">
        <v>0</v>
      </c>
      <c r="EU158">
        <v>0</v>
      </c>
      <c r="EV158">
        <v>0</v>
      </c>
      <c r="EW158">
        <v>0</v>
      </c>
      <c r="EX158">
        <v>0</v>
      </c>
      <c r="EZ158">
        <v>5</v>
      </c>
      <c r="FC158">
        <v>0</v>
      </c>
      <c r="FD158">
        <v>18</v>
      </c>
      <c r="FF158">
        <v>85662.5</v>
      </c>
      <c r="FQ158">
        <v>0</v>
      </c>
      <c r="FR158" t="e">
        <f t="shared" si="142"/>
        <v>#REF!</v>
      </c>
      <c r="FS158">
        <v>0</v>
      </c>
      <c r="FX158">
        <v>121</v>
      </c>
      <c r="FY158">
        <v>72</v>
      </c>
      <c r="GA158" t="s">
        <v>279</v>
      </c>
      <c r="GD158">
        <v>1</v>
      </c>
      <c r="GF158">
        <v>-1789633552</v>
      </c>
      <c r="GG158">
        <v>2</v>
      </c>
      <c r="GH158">
        <v>3</v>
      </c>
      <c r="GI158">
        <v>4</v>
      </c>
      <c r="GJ158">
        <v>0</v>
      </c>
      <c r="GK158">
        <v>0</v>
      </c>
      <c r="GL158">
        <f t="shared" si="143"/>
        <v>0</v>
      </c>
      <c r="GM158" t="e">
        <f t="shared" si="144"/>
        <v>#REF!</v>
      </c>
      <c r="GN158">
        <f t="shared" si="145"/>
        <v>0</v>
      </c>
      <c r="GO158">
        <f t="shared" si="146"/>
        <v>0</v>
      </c>
      <c r="GP158">
        <f t="shared" si="147"/>
        <v>0</v>
      </c>
      <c r="GR158">
        <v>1</v>
      </c>
      <c r="GS158">
        <v>1</v>
      </c>
      <c r="GT158">
        <v>0</v>
      </c>
      <c r="GU158" t="s">
        <v>6</v>
      </c>
      <c r="GV158">
        <f t="shared" si="148"/>
        <v>0</v>
      </c>
      <c r="GW158">
        <v>1</v>
      </c>
      <c r="GX158" t="e">
        <f t="shared" si="149"/>
        <v>#REF!</v>
      </c>
      <c r="HA158">
        <v>0</v>
      </c>
      <c r="HB158">
        <v>0</v>
      </c>
      <c r="HC158">
        <f t="shared" si="150"/>
        <v>0</v>
      </c>
      <c r="HE158" t="s">
        <v>40</v>
      </c>
      <c r="HF158" t="s">
        <v>41</v>
      </c>
      <c r="HH158" t="e">
        <f>ROUND(AC158*I158,0)</f>
        <v>#REF!</v>
      </c>
      <c r="HM158" t="s">
        <v>6</v>
      </c>
      <c r="HN158" t="s">
        <v>6</v>
      </c>
      <c r="HO158" t="s">
        <v>6</v>
      </c>
      <c r="HP158" t="s">
        <v>6</v>
      </c>
      <c r="HQ158" t="s">
        <v>6</v>
      </c>
      <c r="IF158">
        <v>-1</v>
      </c>
      <c r="IK158">
        <v>0</v>
      </c>
    </row>
    <row r="159" spans="1:245" x14ac:dyDescent="0.2">
      <c r="A159">
        <v>18</v>
      </c>
      <c r="B159">
        <v>1</v>
      </c>
      <c r="C159">
        <v>205</v>
      </c>
      <c r="E159" t="s">
        <v>280</v>
      </c>
      <c r="F159" t="str">
        <f>'1.Лок.смета.и.Акт'!B492</f>
        <v>Прайс</v>
      </c>
      <c r="G159" t="s">
        <v>217</v>
      </c>
      <c r="H159" t="s">
        <v>23</v>
      </c>
      <c r="I159" t="e">
        <f>I157*J159</f>
        <v>#REF!</v>
      </c>
      <c r="J159" s="181" t="e">
        <f>#REF!</f>
        <v>#REF!</v>
      </c>
      <c r="K159">
        <v>2</v>
      </c>
      <c r="O159" t="e">
        <f t="shared" si="120"/>
        <v>#REF!</v>
      </c>
      <c r="P159" t="e">
        <f t="shared" si="121"/>
        <v>#REF!</v>
      </c>
      <c r="Q159" t="e">
        <f t="shared" si="122"/>
        <v>#REF!</v>
      </c>
      <c r="R159" t="e">
        <f t="shared" si="123"/>
        <v>#REF!</v>
      </c>
      <c r="S159" t="e">
        <f t="shared" si="124"/>
        <v>#REF!</v>
      </c>
      <c r="T159" t="e">
        <f t="shared" si="125"/>
        <v>#REF!</v>
      </c>
      <c r="U159" t="e">
        <f t="shared" si="126"/>
        <v>#REF!</v>
      </c>
      <c r="V159" t="e">
        <f t="shared" si="127"/>
        <v>#REF!</v>
      </c>
      <c r="W159" t="e">
        <f t="shared" si="128"/>
        <v>#REF!</v>
      </c>
      <c r="X159">
        <f t="shared" si="129"/>
        <v>0</v>
      </c>
      <c r="Y159">
        <f t="shared" si="130"/>
        <v>0</v>
      </c>
      <c r="AA159">
        <v>74764386</v>
      </c>
      <c r="AB159">
        <f t="shared" si="131"/>
        <v>4211.21</v>
      </c>
      <c r="AC159">
        <f t="shared" si="132"/>
        <v>4211.21</v>
      </c>
      <c r="AD159">
        <f t="shared" si="151"/>
        <v>0</v>
      </c>
      <c r="AE159">
        <f t="shared" si="151"/>
        <v>0</v>
      </c>
      <c r="AF159">
        <f t="shared" si="151"/>
        <v>0</v>
      </c>
      <c r="AG159">
        <f t="shared" si="133"/>
        <v>0</v>
      </c>
      <c r="AH159">
        <f>(EW159)</f>
        <v>0</v>
      </c>
      <c r="AI159">
        <f>(EX159)</f>
        <v>0</v>
      </c>
      <c r="AJ159">
        <f t="shared" si="134"/>
        <v>0</v>
      </c>
      <c r="AK159">
        <v>4211.21</v>
      </c>
      <c r="AL159" s="68">
        <f>'1.Лок.смета.и.Акт'!F492</f>
        <v>4211.21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1</v>
      </c>
      <c r="AW159">
        <v>1</v>
      </c>
      <c r="AZ159">
        <v>1</v>
      </c>
      <c r="BA159">
        <v>1</v>
      </c>
      <c r="BB159">
        <v>1</v>
      </c>
      <c r="BC159">
        <f>'1.Лок.смета.и.Акт'!J492</f>
        <v>6.13</v>
      </c>
      <c r="BD159" t="s">
        <v>6</v>
      </c>
      <c r="BE159" t="s">
        <v>6</v>
      </c>
      <c r="BF159" t="s">
        <v>6</v>
      </c>
      <c r="BG159" t="s">
        <v>6</v>
      </c>
      <c r="BH159">
        <v>3</v>
      </c>
      <c r="BI159">
        <v>3</v>
      </c>
      <c r="BJ159" t="s">
        <v>6</v>
      </c>
      <c r="BM159">
        <v>902</v>
      </c>
      <c r="BN159">
        <v>0</v>
      </c>
      <c r="BO159" t="s">
        <v>6</v>
      </c>
      <c r="BP159">
        <v>0</v>
      </c>
      <c r="BQ159">
        <v>92</v>
      </c>
      <c r="BR159">
        <v>0</v>
      </c>
      <c r="BS159">
        <v>1</v>
      </c>
      <c r="BT159">
        <v>1</v>
      </c>
      <c r="BU159">
        <v>1</v>
      </c>
      <c r="BV159">
        <v>1</v>
      </c>
      <c r="BW159">
        <v>1</v>
      </c>
      <c r="BX159">
        <v>1</v>
      </c>
      <c r="BY159" t="s">
        <v>6</v>
      </c>
      <c r="BZ159">
        <v>121</v>
      </c>
      <c r="CA159">
        <v>72</v>
      </c>
      <c r="CB159" t="s">
        <v>6</v>
      </c>
      <c r="CE159">
        <v>0</v>
      </c>
      <c r="CF159">
        <v>0</v>
      </c>
      <c r="CG159">
        <v>0</v>
      </c>
      <c r="CM159">
        <v>0</v>
      </c>
      <c r="CN159" t="s">
        <v>6</v>
      </c>
      <c r="CO159">
        <v>0</v>
      </c>
      <c r="CP159" t="e">
        <f t="shared" si="135"/>
        <v>#REF!</v>
      </c>
      <c r="CQ159">
        <f>AC159</f>
        <v>4211.21</v>
      </c>
      <c r="CR159">
        <f>AD159</f>
        <v>0</v>
      </c>
      <c r="CS159">
        <f t="shared" si="136"/>
        <v>0</v>
      </c>
      <c r="CT159">
        <f t="shared" si="137"/>
        <v>0</v>
      </c>
      <c r="CU159">
        <f t="shared" si="138"/>
        <v>0</v>
      </c>
      <c r="CV159">
        <f t="shared" si="139"/>
        <v>0</v>
      </c>
      <c r="CW159">
        <f t="shared" si="140"/>
        <v>0</v>
      </c>
      <c r="CX159">
        <f t="shared" si="141"/>
        <v>0</v>
      </c>
      <c r="CY159">
        <f>0</f>
        <v>0</v>
      </c>
      <c r="CZ159">
        <f>0</f>
        <v>0</v>
      </c>
      <c r="DC159" t="s">
        <v>6</v>
      </c>
      <c r="DD159" t="s">
        <v>6</v>
      </c>
      <c r="DE159" t="s">
        <v>6</v>
      </c>
      <c r="DF159" t="s">
        <v>6</v>
      </c>
      <c r="DG159" t="s">
        <v>6</v>
      </c>
      <c r="DH159" t="s">
        <v>6</v>
      </c>
      <c r="DI159" t="s">
        <v>6</v>
      </c>
      <c r="DJ159" t="s">
        <v>6</v>
      </c>
      <c r="DK159" t="s">
        <v>6</v>
      </c>
      <c r="DL159" t="s">
        <v>6</v>
      </c>
      <c r="DM159" t="s">
        <v>6</v>
      </c>
      <c r="DN159">
        <v>0</v>
      </c>
      <c r="DO159">
        <v>0</v>
      </c>
      <c r="DP159">
        <v>1</v>
      </c>
      <c r="DQ159">
        <v>1</v>
      </c>
      <c r="DU159">
        <v>1013</v>
      </c>
      <c r="DV159" t="s">
        <v>23</v>
      </c>
      <c r="DW159" t="str">
        <f>'1.Лок.смета.и.Акт'!D492</f>
        <v>ШТ</v>
      </c>
      <c r="DX159">
        <v>1</v>
      </c>
      <c r="DZ159" t="s">
        <v>6</v>
      </c>
      <c r="EA159" t="s">
        <v>6</v>
      </c>
      <c r="EB159" t="s">
        <v>6</v>
      </c>
      <c r="EC159" t="s">
        <v>6</v>
      </c>
      <c r="EE159">
        <v>59207033</v>
      </c>
      <c r="EF159">
        <v>92</v>
      </c>
      <c r="EG159" t="s">
        <v>37</v>
      </c>
      <c r="EH159">
        <v>0</v>
      </c>
      <c r="EI159" t="s">
        <v>6</v>
      </c>
      <c r="EJ159">
        <v>3</v>
      </c>
      <c r="EK159">
        <v>902</v>
      </c>
      <c r="EL159" t="s">
        <v>37</v>
      </c>
      <c r="EM159" t="s">
        <v>38</v>
      </c>
      <c r="EO159" t="s">
        <v>6</v>
      </c>
      <c r="EQ159">
        <v>0</v>
      </c>
      <c r="ER159">
        <v>4211.21</v>
      </c>
      <c r="ES159" s="68">
        <f>'1.Лок.смета.и.Акт'!F492</f>
        <v>4211.21</v>
      </c>
      <c r="ET159">
        <v>0</v>
      </c>
      <c r="EU159">
        <v>0</v>
      </c>
      <c r="EV159">
        <v>0</v>
      </c>
      <c r="EW159">
        <v>0</v>
      </c>
      <c r="EX159">
        <v>0</v>
      </c>
      <c r="EZ159">
        <v>5</v>
      </c>
      <c r="FC159">
        <v>0</v>
      </c>
      <c r="FD159">
        <v>18</v>
      </c>
      <c r="FF159">
        <v>4036.15</v>
      </c>
      <c r="FQ159">
        <v>0</v>
      </c>
      <c r="FR159" t="e">
        <f t="shared" si="142"/>
        <v>#REF!</v>
      </c>
      <c r="FS159">
        <v>0</v>
      </c>
      <c r="FX159">
        <v>121</v>
      </c>
      <c r="FY159">
        <v>72</v>
      </c>
      <c r="GA159" t="s">
        <v>218</v>
      </c>
      <c r="GD159">
        <v>1</v>
      </c>
      <c r="GF159">
        <v>-763632993</v>
      </c>
      <c r="GG159">
        <v>2</v>
      </c>
      <c r="GH159">
        <v>3</v>
      </c>
      <c r="GI159">
        <v>4</v>
      </c>
      <c r="GJ159">
        <v>0</v>
      </c>
      <c r="GK159">
        <v>0</v>
      </c>
      <c r="GL159">
        <f t="shared" si="143"/>
        <v>0</v>
      </c>
      <c r="GM159" t="e">
        <f t="shared" si="144"/>
        <v>#REF!</v>
      </c>
      <c r="GN159">
        <f t="shared" si="145"/>
        <v>0</v>
      </c>
      <c r="GO159">
        <f t="shared" si="146"/>
        <v>0</v>
      </c>
      <c r="GP159">
        <f t="shared" si="147"/>
        <v>0</v>
      </c>
      <c r="GR159">
        <v>1</v>
      </c>
      <c r="GS159">
        <v>1</v>
      </c>
      <c r="GT159">
        <v>0</v>
      </c>
      <c r="GU159" t="s">
        <v>6</v>
      </c>
      <c r="GV159">
        <f t="shared" si="148"/>
        <v>0</v>
      </c>
      <c r="GW159">
        <v>1</v>
      </c>
      <c r="GX159" t="e">
        <f t="shared" si="149"/>
        <v>#REF!</v>
      </c>
      <c r="HA159">
        <v>0</v>
      </c>
      <c r="HB159">
        <v>0</v>
      </c>
      <c r="HC159">
        <f t="shared" si="150"/>
        <v>0</v>
      </c>
      <c r="HE159" t="s">
        <v>40</v>
      </c>
      <c r="HF159" t="s">
        <v>41</v>
      </c>
      <c r="HH159" t="e">
        <f>ROUND(AC159*I159,0)</f>
        <v>#REF!</v>
      </c>
      <c r="HM159" t="s">
        <v>6</v>
      </c>
      <c r="HN159" t="s">
        <v>6</v>
      </c>
      <c r="HO159" t="s">
        <v>6</v>
      </c>
      <c r="HP159" t="s">
        <v>6</v>
      </c>
      <c r="HQ159" t="s">
        <v>6</v>
      </c>
      <c r="IF159">
        <v>-1</v>
      </c>
      <c r="IK159">
        <v>0</v>
      </c>
    </row>
    <row r="160" spans="1:245" x14ac:dyDescent="0.2">
      <c r="A160">
        <v>17</v>
      </c>
      <c r="B160">
        <v>1</v>
      </c>
      <c r="C160">
        <f>ROW(SmtRes!A211)</f>
        <v>211</v>
      </c>
      <c r="D160">
        <f>ROW(EtalonRes!A211)</f>
        <v>211</v>
      </c>
      <c r="E160" t="s">
        <v>281</v>
      </c>
      <c r="F160" t="s">
        <v>50</v>
      </c>
      <c r="G160" t="s">
        <v>51</v>
      </c>
      <c r="H160" t="s">
        <v>52</v>
      </c>
      <c r="I160">
        <f>'1.Лок.смета.и.Акт'!E497</f>
        <v>3.12</v>
      </c>
      <c r="J160">
        <v>0</v>
      </c>
      <c r="K160">
        <v>3.12</v>
      </c>
      <c r="O160">
        <f t="shared" si="120"/>
        <v>5594</v>
      </c>
      <c r="P160">
        <f t="shared" si="121"/>
        <v>68</v>
      </c>
      <c r="Q160">
        <f t="shared" si="122"/>
        <v>29</v>
      </c>
      <c r="R160">
        <f t="shared" si="123"/>
        <v>14</v>
      </c>
      <c r="S160">
        <f t="shared" si="124"/>
        <v>5497</v>
      </c>
      <c r="T160">
        <f t="shared" si="125"/>
        <v>0</v>
      </c>
      <c r="U160">
        <f t="shared" si="126"/>
        <v>18.837</v>
      </c>
      <c r="V160">
        <f t="shared" si="127"/>
        <v>3.2759999999999997E-2</v>
      </c>
      <c r="W160">
        <f t="shared" si="128"/>
        <v>0</v>
      </c>
      <c r="X160">
        <f t="shared" si="129"/>
        <v>6668</v>
      </c>
      <c r="Y160">
        <f t="shared" si="130"/>
        <v>3968</v>
      </c>
      <c r="AA160">
        <v>74764386</v>
      </c>
      <c r="AB160">
        <f t="shared" si="131"/>
        <v>55.86</v>
      </c>
      <c r="AC160">
        <f t="shared" si="132"/>
        <v>2.39</v>
      </c>
      <c r="AD160">
        <f>ROUND(((((ET160*ROUND(1.05,7)))-((EU160*ROUND(1.05,7))))+AE160),2)</f>
        <v>0.7</v>
      </c>
      <c r="AE160">
        <f>ROUND(((EU160*ROUND(1.05,7))),2)</f>
        <v>0.13</v>
      </c>
      <c r="AF160">
        <f>ROUND(((EV160*ROUND(1.05,7))),2)</f>
        <v>52.77</v>
      </c>
      <c r="AG160">
        <f t="shared" si="133"/>
        <v>0</v>
      </c>
      <c r="AH160">
        <f>((EW160*ROUND(1.05,7)))</f>
        <v>6.0375000000000005</v>
      </c>
      <c r="AI160">
        <f>((EX160*ROUND(1.05,7)))</f>
        <v>1.0500000000000001E-2</v>
      </c>
      <c r="AJ160">
        <f t="shared" si="134"/>
        <v>0</v>
      </c>
      <c r="AK160">
        <f>AL160+AM160+AO160</f>
        <v>53.309999999999995</v>
      </c>
      <c r="AL160" s="68">
        <f>'1.Лок.смета.и.Акт'!F501</f>
        <v>2.39</v>
      </c>
      <c r="AM160" s="68">
        <f>'1.Лок.смета.и.Акт'!F499</f>
        <v>0.66</v>
      </c>
      <c r="AN160" s="68">
        <f>'1.Лок.смета.и.Акт'!F500</f>
        <v>0.12</v>
      </c>
      <c r="AO160" s="68">
        <f>'1.Лок.смета.и.Акт'!F498</f>
        <v>50.26</v>
      </c>
      <c r="AP160">
        <v>0</v>
      </c>
      <c r="AQ160">
        <f>'1.Лок.смета.и.Акт'!E504</f>
        <v>5.75</v>
      </c>
      <c r="AR160">
        <v>0.01</v>
      </c>
      <c r="AS160">
        <v>0</v>
      </c>
      <c r="AT160">
        <v>121</v>
      </c>
      <c r="AU160">
        <v>72</v>
      </c>
      <c r="AV160">
        <v>1</v>
      </c>
      <c r="AW160">
        <v>1</v>
      </c>
      <c r="AZ160">
        <v>1</v>
      </c>
      <c r="BA160">
        <f>'1.Лок.смета.и.Акт'!J498</f>
        <v>33.39</v>
      </c>
      <c r="BB160">
        <f>'1.Лок.смета.и.Акт'!J499</f>
        <v>13.26</v>
      </c>
      <c r="BC160">
        <f>'1.Лок.смета.и.Акт'!J501</f>
        <v>9.11</v>
      </c>
      <c r="BD160" t="s">
        <v>6</v>
      </c>
      <c r="BE160" t="s">
        <v>6</v>
      </c>
      <c r="BF160" t="s">
        <v>6</v>
      </c>
      <c r="BG160" t="s">
        <v>6</v>
      </c>
      <c r="BH160">
        <v>0</v>
      </c>
      <c r="BI160">
        <v>1</v>
      </c>
      <c r="BJ160" t="s">
        <v>53</v>
      </c>
      <c r="BM160">
        <v>20001</v>
      </c>
      <c r="BN160">
        <v>0</v>
      </c>
      <c r="BO160" t="s">
        <v>6</v>
      </c>
      <c r="BP160">
        <v>0</v>
      </c>
      <c r="BQ160">
        <v>22</v>
      </c>
      <c r="BR160">
        <v>0</v>
      </c>
      <c r="BS160">
        <f>'1.Лок.смета.и.Акт'!J500</f>
        <v>33.39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6</v>
      </c>
      <c r="BZ160">
        <v>121</v>
      </c>
      <c r="CA160">
        <v>72</v>
      </c>
      <c r="CB160" t="s">
        <v>6</v>
      </c>
      <c r="CE160">
        <v>0</v>
      </c>
      <c r="CF160">
        <v>0</v>
      </c>
      <c r="CG160">
        <v>0</v>
      </c>
      <c r="CM160">
        <v>0</v>
      </c>
      <c r="CN160" t="s">
        <v>25</v>
      </c>
      <c r="CO160">
        <v>0</v>
      </c>
      <c r="CP160">
        <f t="shared" si="135"/>
        <v>5594</v>
      </c>
      <c r="CQ160">
        <f>AC160*BC160</f>
        <v>21.7729</v>
      </c>
      <c r="CR160">
        <f>AD160*BB160</f>
        <v>9.282</v>
      </c>
      <c r="CS160">
        <f t="shared" si="136"/>
        <v>4.3407</v>
      </c>
      <c r="CT160">
        <f t="shared" si="137"/>
        <v>1761.9903000000002</v>
      </c>
      <c r="CU160">
        <f t="shared" si="138"/>
        <v>0</v>
      </c>
      <c r="CV160">
        <f t="shared" si="139"/>
        <v>6.0375000000000005</v>
      </c>
      <c r="CW160">
        <f t="shared" si="140"/>
        <v>1.0500000000000001E-2</v>
      </c>
      <c r="CX160">
        <f t="shared" si="141"/>
        <v>0</v>
      </c>
      <c r="CY160">
        <f>(((S160+R160)*AT160)/100)</f>
        <v>6668.31</v>
      </c>
      <c r="CZ160">
        <f>(((S160+R160)*AU160)/100)</f>
        <v>3967.92</v>
      </c>
      <c r="DC160" t="s">
        <v>6</v>
      </c>
      <c r="DD160" t="s">
        <v>6</v>
      </c>
      <c r="DE160" t="s">
        <v>26</v>
      </c>
      <c r="DF160" t="s">
        <v>26</v>
      </c>
      <c r="DG160" t="s">
        <v>26</v>
      </c>
      <c r="DH160" t="s">
        <v>6</v>
      </c>
      <c r="DI160" t="s">
        <v>26</v>
      </c>
      <c r="DJ160" t="s">
        <v>26</v>
      </c>
      <c r="DK160" t="s">
        <v>6</v>
      </c>
      <c r="DL160" t="s">
        <v>6</v>
      </c>
      <c r="DM160" t="s">
        <v>6</v>
      </c>
      <c r="DN160">
        <v>0</v>
      </c>
      <c r="DO160">
        <v>0</v>
      </c>
      <c r="DP160">
        <v>1</v>
      </c>
      <c r="DQ160">
        <v>1</v>
      </c>
      <c r="DU160">
        <v>1005</v>
      </c>
      <c r="DV160" t="s">
        <v>52</v>
      </c>
      <c r="DW160" t="str">
        <f>'1.Лок.смета.и.Акт'!D497</f>
        <v>м2</v>
      </c>
      <c r="DX160">
        <v>1</v>
      </c>
      <c r="DZ160" t="s">
        <v>6</v>
      </c>
      <c r="EA160" t="s">
        <v>6</v>
      </c>
      <c r="EB160" t="s">
        <v>6</v>
      </c>
      <c r="EC160" t="s">
        <v>6</v>
      </c>
      <c r="EE160">
        <v>59207217</v>
      </c>
      <c r="EF160">
        <v>22</v>
      </c>
      <c r="EG160" t="s">
        <v>27</v>
      </c>
      <c r="EH160">
        <v>16</v>
      </c>
      <c r="EI160" t="s">
        <v>28</v>
      </c>
      <c r="EJ160">
        <v>1</v>
      </c>
      <c r="EK160">
        <v>20001</v>
      </c>
      <c r="EL160" t="s">
        <v>29</v>
      </c>
      <c r="EM160" t="s">
        <v>30</v>
      </c>
      <c r="EO160" t="s">
        <v>31</v>
      </c>
      <c r="EQ160">
        <v>0</v>
      </c>
      <c r="ER160">
        <f>ES160+ET160+EV160</f>
        <v>53.309999999999995</v>
      </c>
      <c r="ES160" s="68">
        <f>'1.Лок.смета.и.Акт'!F501</f>
        <v>2.39</v>
      </c>
      <c r="ET160" s="68">
        <f>'1.Лок.смета.и.Акт'!F499</f>
        <v>0.66</v>
      </c>
      <c r="EU160" s="68">
        <f>'1.Лок.смета.и.Акт'!F500</f>
        <v>0.12</v>
      </c>
      <c r="EV160" s="68">
        <f>'1.Лок.смета.и.Акт'!F498</f>
        <v>50.26</v>
      </c>
      <c r="EW160">
        <f>'1.Лок.смета.и.Акт'!E504</f>
        <v>5.75</v>
      </c>
      <c r="EX160">
        <v>0.01</v>
      </c>
      <c r="EY160">
        <v>0</v>
      </c>
      <c r="FQ160">
        <v>0</v>
      </c>
      <c r="FR160">
        <f t="shared" si="142"/>
        <v>0</v>
      </c>
      <c r="FS160">
        <v>0</v>
      </c>
      <c r="FX160">
        <v>121</v>
      </c>
      <c r="FY160">
        <v>72</v>
      </c>
      <c r="GA160" t="s">
        <v>6</v>
      </c>
      <c r="GD160">
        <v>1</v>
      </c>
      <c r="GF160">
        <v>-1520975047</v>
      </c>
      <c r="GG160">
        <v>2</v>
      </c>
      <c r="GH160">
        <v>1</v>
      </c>
      <c r="GI160">
        <v>4</v>
      </c>
      <c r="GJ160">
        <v>0</v>
      </c>
      <c r="GK160">
        <v>0</v>
      </c>
      <c r="GL160">
        <f t="shared" si="143"/>
        <v>0</v>
      </c>
      <c r="GM160">
        <f t="shared" si="144"/>
        <v>16230</v>
      </c>
      <c r="GN160">
        <f t="shared" si="145"/>
        <v>16230</v>
      </c>
      <c r="GO160">
        <f t="shared" si="146"/>
        <v>0</v>
      </c>
      <c r="GP160">
        <f t="shared" si="147"/>
        <v>0</v>
      </c>
      <c r="GR160">
        <v>0</v>
      </c>
      <c r="GS160">
        <v>3</v>
      </c>
      <c r="GT160">
        <v>0</v>
      </c>
      <c r="GU160" t="s">
        <v>6</v>
      </c>
      <c r="GV160">
        <f t="shared" si="148"/>
        <v>0</v>
      </c>
      <c r="GW160">
        <v>1</v>
      </c>
      <c r="GX160">
        <f t="shared" si="149"/>
        <v>0</v>
      </c>
      <c r="HA160">
        <v>0</v>
      </c>
      <c r="HB160">
        <v>0</v>
      </c>
      <c r="HC160">
        <f t="shared" si="150"/>
        <v>0</v>
      </c>
      <c r="HE160" t="s">
        <v>6</v>
      </c>
      <c r="HF160" t="s">
        <v>6</v>
      </c>
      <c r="HM160" t="s">
        <v>6</v>
      </c>
      <c r="HN160" t="s">
        <v>32</v>
      </c>
      <c r="HO160" t="s">
        <v>33</v>
      </c>
      <c r="HP160" t="s">
        <v>28</v>
      </c>
      <c r="HQ160" t="s">
        <v>28</v>
      </c>
      <c r="IF160">
        <v>-1</v>
      </c>
      <c r="IK160">
        <v>0</v>
      </c>
    </row>
    <row r="161" spans="1:245" x14ac:dyDescent="0.2">
      <c r="A161">
        <v>18</v>
      </c>
      <c r="B161">
        <v>1</v>
      </c>
      <c r="C161">
        <v>211</v>
      </c>
      <c r="E161" t="s">
        <v>282</v>
      </c>
      <c r="F161" t="str">
        <f>'1.Лок.смета.и.Акт'!B505</f>
        <v>Прайс</v>
      </c>
      <c r="G161" t="s">
        <v>221</v>
      </c>
      <c r="H161" t="s">
        <v>23</v>
      </c>
      <c r="I161" t="e">
        <f>I160*J161</f>
        <v>#REF!</v>
      </c>
      <c r="J161" s="181" t="e">
        <f>#REF!</f>
        <v>#REF!</v>
      </c>
      <c r="K161">
        <v>1.92307692</v>
      </c>
      <c r="O161" t="e">
        <f t="shared" si="120"/>
        <v>#REF!</v>
      </c>
      <c r="P161" t="e">
        <f t="shared" si="121"/>
        <v>#REF!</v>
      </c>
      <c r="Q161" t="e">
        <f t="shared" si="122"/>
        <v>#REF!</v>
      </c>
      <c r="R161" t="e">
        <f t="shared" si="123"/>
        <v>#REF!</v>
      </c>
      <c r="S161" t="e">
        <f t="shared" si="124"/>
        <v>#REF!</v>
      </c>
      <c r="T161" t="e">
        <f t="shared" si="125"/>
        <v>#REF!</v>
      </c>
      <c r="U161" t="e">
        <f t="shared" si="126"/>
        <v>#REF!</v>
      </c>
      <c r="V161" t="e">
        <f t="shared" si="127"/>
        <v>#REF!</v>
      </c>
      <c r="W161" t="e">
        <f t="shared" si="128"/>
        <v>#REF!</v>
      </c>
      <c r="X161" t="e">
        <f t="shared" si="129"/>
        <v>#REF!</v>
      </c>
      <c r="Y161" t="e">
        <f t="shared" si="130"/>
        <v>#REF!</v>
      </c>
      <c r="AA161">
        <v>74764386</v>
      </c>
      <c r="AB161">
        <f t="shared" si="131"/>
        <v>8166.89</v>
      </c>
      <c r="AC161">
        <f t="shared" si="132"/>
        <v>8166.89</v>
      </c>
      <c r="AD161">
        <f>ROUND((((ET161)-(EU161))+AE161),2)</f>
        <v>0</v>
      </c>
      <c r="AE161">
        <f>ROUND((EU161),2)</f>
        <v>0</v>
      </c>
      <c r="AF161">
        <f>ROUND((EV161),2)</f>
        <v>0</v>
      </c>
      <c r="AG161">
        <f t="shared" si="133"/>
        <v>0</v>
      </c>
      <c r="AH161">
        <f>(EW161)</f>
        <v>0</v>
      </c>
      <c r="AI161">
        <f>(EX161)</f>
        <v>0</v>
      </c>
      <c r="AJ161">
        <f t="shared" si="134"/>
        <v>0</v>
      </c>
      <c r="AK161">
        <v>8166.89</v>
      </c>
      <c r="AL161" s="68">
        <f>'1.Лок.смета.и.Акт'!F505</f>
        <v>8166.89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121</v>
      </c>
      <c r="AU161">
        <v>65</v>
      </c>
      <c r="AV161">
        <v>1</v>
      </c>
      <c r="AW161">
        <v>1</v>
      </c>
      <c r="AZ161">
        <v>1</v>
      </c>
      <c r="BA161">
        <v>1</v>
      </c>
      <c r="BB161">
        <v>1</v>
      </c>
      <c r="BC161">
        <f>'1.Лок.смета.и.Акт'!J505</f>
        <v>9.11</v>
      </c>
      <c r="BD161" t="s">
        <v>6</v>
      </c>
      <c r="BE161" t="s">
        <v>6</v>
      </c>
      <c r="BF161" t="s">
        <v>6</v>
      </c>
      <c r="BG161" t="s">
        <v>6</v>
      </c>
      <c r="BH161">
        <v>3</v>
      </c>
      <c r="BI161">
        <v>1</v>
      </c>
      <c r="BJ161" t="s">
        <v>6</v>
      </c>
      <c r="BM161">
        <v>20001</v>
      </c>
      <c r="BN161">
        <v>0</v>
      </c>
      <c r="BO161" t="s">
        <v>6</v>
      </c>
      <c r="BP161">
        <v>0</v>
      </c>
      <c r="BQ161">
        <v>22</v>
      </c>
      <c r="BR161">
        <v>0</v>
      </c>
      <c r="BS161">
        <v>1</v>
      </c>
      <c r="BT161">
        <v>1</v>
      </c>
      <c r="BU161">
        <v>1</v>
      </c>
      <c r="BV161">
        <v>1</v>
      </c>
      <c r="BW161">
        <v>1</v>
      </c>
      <c r="BX161">
        <v>1</v>
      </c>
      <c r="BY161" t="s">
        <v>6</v>
      </c>
      <c r="BZ161">
        <v>121</v>
      </c>
      <c r="CA161">
        <v>65</v>
      </c>
      <c r="CB161" t="s">
        <v>6</v>
      </c>
      <c r="CE161">
        <v>0</v>
      </c>
      <c r="CF161">
        <v>0</v>
      </c>
      <c r="CG161">
        <v>0</v>
      </c>
      <c r="CM161">
        <v>0</v>
      </c>
      <c r="CN161" t="s">
        <v>6</v>
      </c>
      <c r="CO161">
        <v>0</v>
      </c>
      <c r="CP161" t="e">
        <f t="shared" si="135"/>
        <v>#REF!</v>
      </c>
      <c r="CQ161">
        <f>AC161</f>
        <v>8166.89</v>
      </c>
      <c r="CR161">
        <f>AD161</f>
        <v>0</v>
      </c>
      <c r="CS161">
        <f t="shared" si="136"/>
        <v>0</v>
      </c>
      <c r="CT161">
        <f t="shared" si="137"/>
        <v>0</v>
      </c>
      <c r="CU161">
        <f t="shared" si="138"/>
        <v>0</v>
      </c>
      <c r="CV161">
        <f t="shared" si="139"/>
        <v>0</v>
      </c>
      <c r="CW161">
        <f t="shared" si="140"/>
        <v>0</v>
      </c>
      <c r="CX161">
        <f t="shared" si="141"/>
        <v>0</v>
      </c>
      <c r="CY161" t="e">
        <f>(((S161+R161)*AT161)/100)</f>
        <v>#REF!</v>
      </c>
      <c r="CZ161" t="e">
        <f>(((S161+R161)*AU161)/100)</f>
        <v>#REF!</v>
      </c>
      <c r="DC161" t="s">
        <v>6</v>
      </c>
      <c r="DD161" t="s">
        <v>6</v>
      </c>
      <c r="DE161" t="s">
        <v>6</v>
      </c>
      <c r="DF161" t="s">
        <v>6</v>
      </c>
      <c r="DG161" t="s">
        <v>6</v>
      </c>
      <c r="DH161" t="s">
        <v>6</v>
      </c>
      <c r="DI161" t="s">
        <v>6</v>
      </c>
      <c r="DJ161" t="s">
        <v>6</v>
      </c>
      <c r="DK161" t="s">
        <v>6</v>
      </c>
      <c r="DL161" t="s">
        <v>6</v>
      </c>
      <c r="DM161" t="s">
        <v>6</v>
      </c>
      <c r="DN161">
        <v>0</v>
      </c>
      <c r="DO161">
        <v>0</v>
      </c>
      <c r="DP161">
        <v>1</v>
      </c>
      <c r="DQ161">
        <v>1</v>
      </c>
      <c r="DU161">
        <v>1013</v>
      </c>
      <c r="DV161" t="s">
        <v>23</v>
      </c>
      <c r="DW161" t="str">
        <f>'1.Лок.смета.и.Акт'!D505</f>
        <v>ШТ</v>
      </c>
      <c r="DX161">
        <v>1</v>
      </c>
      <c r="DZ161" t="s">
        <v>6</v>
      </c>
      <c r="EA161" t="s">
        <v>6</v>
      </c>
      <c r="EB161" t="s">
        <v>6</v>
      </c>
      <c r="EC161" t="s">
        <v>6</v>
      </c>
      <c r="EE161">
        <v>59207217</v>
      </c>
      <c r="EF161">
        <v>22</v>
      </c>
      <c r="EG161" t="s">
        <v>27</v>
      </c>
      <c r="EH161">
        <v>16</v>
      </c>
      <c r="EI161" t="s">
        <v>28</v>
      </c>
      <c r="EJ161">
        <v>1</v>
      </c>
      <c r="EK161">
        <v>20001</v>
      </c>
      <c r="EL161" t="s">
        <v>29</v>
      </c>
      <c r="EM161" t="s">
        <v>30</v>
      </c>
      <c r="EO161" t="s">
        <v>6</v>
      </c>
      <c r="EQ161">
        <v>0</v>
      </c>
      <c r="ER161">
        <v>8166.89</v>
      </c>
      <c r="ES161" s="68">
        <f>'1.Лок.смета.и.Акт'!F505</f>
        <v>8166.89</v>
      </c>
      <c r="ET161">
        <v>0</v>
      </c>
      <c r="EU161">
        <v>0</v>
      </c>
      <c r="EV161">
        <v>0</v>
      </c>
      <c r="EW161">
        <v>0</v>
      </c>
      <c r="EX161">
        <v>0</v>
      </c>
      <c r="EZ161">
        <v>5</v>
      </c>
      <c r="FC161">
        <v>0</v>
      </c>
      <c r="FD161">
        <v>18</v>
      </c>
      <c r="FF161">
        <v>7766</v>
      </c>
      <c r="FQ161">
        <v>0</v>
      </c>
      <c r="FR161">
        <f t="shared" si="142"/>
        <v>0</v>
      </c>
      <c r="FS161">
        <v>0</v>
      </c>
      <c r="FX161">
        <v>121</v>
      </c>
      <c r="FY161">
        <v>65</v>
      </c>
      <c r="GA161" t="s">
        <v>222</v>
      </c>
      <c r="GD161">
        <v>1</v>
      </c>
      <c r="GF161">
        <v>1204477496</v>
      </c>
      <c r="GG161">
        <v>2</v>
      </c>
      <c r="GH161">
        <v>3</v>
      </c>
      <c r="GI161">
        <v>4</v>
      </c>
      <c r="GJ161">
        <v>0</v>
      </c>
      <c r="GK161">
        <v>0</v>
      </c>
      <c r="GL161">
        <f t="shared" si="143"/>
        <v>0</v>
      </c>
      <c r="GM161" t="e">
        <f t="shared" si="144"/>
        <v>#REF!</v>
      </c>
      <c r="GN161" t="e">
        <f t="shared" si="145"/>
        <v>#REF!</v>
      </c>
      <c r="GO161">
        <f t="shared" si="146"/>
        <v>0</v>
      </c>
      <c r="GP161">
        <f t="shared" si="147"/>
        <v>0</v>
      </c>
      <c r="GR161">
        <v>1</v>
      </c>
      <c r="GS161">
        <v>1</v>
      </c>
      <c r="GT161">
        <v>0</v>
      </c>
      <c r="GU161" t="s">
        <v>6</v>
      </c>
      <c r="GV161">
        <f t="shared" si="148"/>
        <v>0</v>
      </c>
      <c r="GW161">
        <v>1</v>
      </c>
      <c r="GX161" t="e">
        <f t="shared" si="149"/>
        <v>#REF!</v>
      </c>
      <c r="HA161">
        <v>0</v>
      </c>
      <c r="HB161">
        <v>0</v>
      </c>
      <c r="HC161">
        <f t="shared" si="150"/>
        <v>0</v>
      </c>
      <c r="HE161" t="s">
        <v>40</v>
      </c>
      <c r="HF161" t="s">
        <v>42</v>
      </c>
      <c r="HG161" t="e">
        <f>ROUND(AC161*I161,0)</f>
        <v>#REF!</v>
      </c>
      <c r="HM161" t="s">
        <v>6</v>
      </c>
      <c r="HN161" t="s">
        <v>32</v>
      </c>
      <c r="HO161" t="s">
        <v>33</v>
      </c>
      <c r="HP161" t="s">
        <v>28</v>
      </c>
      <c r="HQ161" t="s">
        <v>28</v>
      </c>
      <c r="IF161">
        <v>-1</v>
      </c>
      <c r="IK161">
        <v>0</v>
      </c>
    </row>
    <row r="162" spans="1:245" x14ac:dyDescent="0.2">
      <c r="A162">
        <v>17</v>
      </c>
      <c r="B162">
        <v>1</v>
      </c>
      <c r="C162">
        <f>ROW(SmtRes!A219)</f>
        <v>219</v>
      </c>
      <c r="D162">
        <f>ROW(EtalonRes!A219)</f>
        <v>219</v>
      </c>
      <c r="E162" t="s">
        <v>283</v>
      </c>
      <c r="F162" t="s">
        <v>245</v>
      </c>
      <c r="G162" t="s">
        <v>246</v>
      </c>
      <c r="H162" t="s">
        <v>23</v>
      </c>
      <c r="I162">
        <f>'1.Лок.смета.и.Акт'!E510</f>
        <v>3</v>
      </c>
      <c r="J162">
        <v>0</v>
      </c>
      <c r="K162">
        <v>3</v>
      </c>
      <c r="O162">
        <f t="shared" si="120"/>
        <v>3461</v>
      </c>
      <c r="P162">
        <f t="shared" si="121"/>
        <v>704</v>
      </c>
      <c r="Q162">
        <f t="shared" si="122"/>
        <v>191</v>
      </c>
      <c r="R162">
        <f t="shared" si="123"/>
        <v>39</v>
      </c>
      <c r="S162">
        <f t="shared" si="124"/>
        <v>2566</v>
      </c>
      <c r="T162">
        <f t="shared" si="125"/>
        <v>0</v>
      </c>
      <c r="U162">
        <f t="shared" si="126"/>
        <v>8.5679999999999996</v>
      </c>
      <c r="V162">
        <f t="shared" si="127"/>
        <v>9.4500000000000001E-2</v>
      </c>
      <c r="W162">
        <f t="shared" si="128"/>
        <v>0</v>
      </c>
      <c r="X162">
        <f t="shared" si="129"/>
        <v>3152</v>
      </c>
      <c r="Y162">
        <f t="shared" si="130"/>
        <v>1876</v>
      </c>
      <c r="AA162">
        <v>74764386</v>
      </c>
      <c r="AB162">
        <f t="shared" si="131"/>
        <v>56.19</v>
      </c>
      <c r="AC162">
        <f t="shared" si="132"/>
        <v>25.76</v>
      </c>
      <c r="AD162">
        <f>ROUND(((((ET162*ROUND(1.05,7)))-((EU162*ROUND(1.05,7))))+AE162),2)</f>
        <v>4.8099999999999996</v>
      </c>
      <c r="AE162">
        <f>ROUND(((EU162*ROUND(1.05,7))),2)</f>
        <v>0.39</v>
      </c>
      <c r="AF162">
        <f>ROUND(((EV162*ROUND(1.05,7))),2)</f>
        <v>25.62</v>
      </c>
      <c r="AG162">
        <f t="shared" si="133"/>
        <v>0</v>
      </c>
      <c r="AH162">
        <f>((EW162*ROUND(1.05,7)))</f>
        <v>2.8560000000000003</v>
      </c>
      <c r="AI162">
        <f>((EX162*ROUND(1.05,7)))</f>
        <v>3.15E-2</v>
      </c>
      <c r="AJ162">
        <f t="shared" si="134"/>
        <v>0</v>
      </c>
      <c r="AK162">
        <f>AL162+AM162+AO162</f>
        <v>54.74</v>
      </c>
      <c r="AL162" s="68">
        <f>'1.Лок.смета.и.Акт'!F514</f>
        <v>25.76</v>
      </c>
      <c r="AM162" s="68">
        <f>'1.Лок.смета.и.Акт'!F512</f>
        <v>4.58</v>
      </c>
      <c r="AN162" s="68">
        <f>'1.Лок.смета.и.Акт'!F513</f>
        <v>0.37</v>
      </c>
      <c r="AO162" s="68">
        <f>'1.Лок.смета.и.Акт'!F511</f>
        <v>24.4</v>
      </c>
      <c r="AP162">
        <v>0</v>
      </c>
      <c r="AQ162">
        <f>'1.Лок.смета.и.Акт'!E517</f>
        <v>2.72</v>
      </c>
      <c r="AR162">
        <v>0.03</v>
      </c>
      <c r="AS162">
        <v>0</v>
      </c>
      <c r="AT162">
        <v>121</v>
      </c>
      <c r="AU162">
        <v>72</v>
      </c>
      <c r="AV162">
        <v>1</v>
      </c>
      <c r="AW162">
        <v>1</v>
      </c>
      <c r="AZ162">
        <v>1</v>
      </c>
      <c r="BA162">
        <f>'1.Лок.смета.и.Акт'!J511</f>
        <v>33.39</v>
      </c>
      <c r="BB162">
        <f>'1.Лок.смета.и.Акт'!J512</f>
        <v>13.26</v>
      </c>
      <c r="BC162">
        <f>'1.Лок.смета.и.Акт'!J514</f>
        <v>9.11</v>
      </c>
      <c r="BD162" t="s">
        <v>6</v>
      </c>
      <c r="BE162" t="s">
        <v>6</v>
      </c>
      <c r="BF162" t="s">
        <v>6</v>
      </c>
      <c r="BG162" t="s">
        <v>6</v>
      </c>
      <c r="BH162">
        <v>0</v>
      </c>
      <c r="BI162">
        <v>1</v>
      </c>
      <c r="BJ162" t="s">
        <v>247</v>
      </c>
      <c r="BM162">
        <v>20001</v>
      </c>
      <c r="BN162">
        <v>0</v>
      </c>
      <c r="BO162" t="s">
        <v>6</v>
      </c>
      <c r="BP162">
        <v>0</v>
      </c>
      <c r="BQ162">
        <v>22</v>
      </c>
      <c r="BR162">
        <v>0</v>
      </c>
      <c r="BS162">
        <f>'1.Лок.смета.и.Акт'!J513</f>
        <v>33.39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6</v>
      </c>
      <c r="BZ162">
        <v>121</v>
      </c>
      <c r="CA162">
        <v>72</v>
      </c>
      <c r="CB162" t="s">
        <v>6</v>
      </c>
      <c r="CE162">
        <v>0</v>
      </c>
      <c r="CF162">
        <v>0</v>
      </c>
      <c r="CG162">
        <v>0</v>
      </c>
      <c r="CM162">
        <v>0</v>
      </c>
      <c r="CN162" t="s">
        <v>77</v>
      </c>
      <c r="CO162">
        <v>0</v>
      </c>
      <c r="CP162">
        <f t="shared" si="135"/>
        <v>3461</v>
      </c>
      <c r="CQ162">
        <f>AC162*BC162</f>
        <v>234.67359999999999</v>
      </c>
      <c r="CR162">
        <f>AD162*BB162</f>
        <v>63.780599999999993</v>
      </c>
      <c r="CS162">
        <f t="shared" si="136"/>
        <v>13.0221</v>
      </c>
      <c r="CT162">
        <f t="shared" si="137"/>
        <v>855.45180000000005</v>
      </c>
      <c r="CU162">
        <f t="shared" si="138"/>
        <v>0</v>
      </c>
      <c r="CV162">
        <f t="shared" si="139"/>
        <v>2.8560000000000003</v>
      </c>
      <c r="CW162">
        <f t="shared" si="140"/>
        <v>3.15E-2</v>
      </c>
      <c r="CX162">
        <f t="shared" si="141"/>
        <v>0</v>
      </c>
      <c r="CY162">
        <f>(((S162+R162)*AT162)/100)</f>
        <v>3152.05</v>
      </c>
      <c r="CZ162">
        <f>(((S162+R162)*AU162)/100)</f>
        <v>1875.6</v>
      </c>
      <c r="DB162">
        <v>12</v>
      </c>
      <c r="DC162" t="s">
        <v>6</v>
      </c>
      <c r="DD162" t="s">
        <v>6</v>
      </c>
      <c r="DE162" t="s">
        <v>78</v>
      </c>
      <c r="DF162" t="s">
        <v>78</v>
      </c>
      <c r="DG162" t="s">
        <v>78</v>
      </c>
      <c r="DH162" t="s">
        <v>6</v>
      </c>
      <c r="DI162" t="s">
        <v>78</v>
      </c>
      <c r="DJ162" t="s">
        <v>78</v>
      </c>
      <c r="DK162" t="s">
        <v>6</v>
      </c>
      <c r="DL162" t="s">
        <v>6</v>
      </c>
      <c r="DM162" t="s">
        <v>6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23</v>
      </c>
      <c r="DW162" t="str">
        <f>'1.Лок.смета.и.Акт'!D510</f>
        <v>ШТ</v>
      </c>
      <c r="DX162">
        <v>1</v>
      </c>
      <c r="DZ162" t="s">
        <v>6</v>
      </c>
      <c r="EA162" t="s">
        <v>6</v>
      </c>
      <c r="EB162" t="s">
        <v>6</v>
      </c>
      <c r="EC162" t="s">
        <v>6</v>
      </c>
      <c r="EE162">
        <v>59207217</v>
      </c>
      <c r="EF162">
        <v>22</v>
      </c>
      <c r="EG162" t="s">
        <v>27</v>
      </c>
      <c r="EH162">
        <v>16</v>
      </c>
      <c r="EI162" t="s">
        <v>28</v>
      </c>
      <c r="EJ162">
        <v>1</v>
      </c>
      <c r="EK162">
        <v>20001</v>
      </c>
      <c r="EL162" t="s">
        <v>29</v>
      </c>
      <c r="EM162" t="s">
        <v>30</v>
      </c>
      <c r="EO162" t="s">
        <v>31</v>
      </c>
      <c r="EQ162">
        <v>0</v>
      </c>
      <c r="ER162">
        <f>ES162+ET162+EV162</f>
        <v>54.74</v>
      </c>
      <c r="ES162" s="68">
        <f>'1.Лок.смета.и.Акт'!F514</f>
        <v>25.76</v>
      </c>
      <c r="ET162" s="68">
        <f>'1.Лок.смета.и.Акт'!F512</f>
        <v>4.58</v>
      </c>
      <c r="EU162" s="68">
        <f>'1.Лок.смета.и.Акт'!F513</f>
        <v>0.37</v>
      </c>
      <c r="EV162" s="68">
        <f>'1.Лок.смета.и.Акт'!F511</f>
        <v>24.4</v>
      </c>
      <c r="EW162">
        <f>'1.Лок.смета.и.Акт'!E517</f>
        <v>2.72</v>
      </c>
      <c r="EX162">
        <v>0.03</v>
      </c>
      <c r="EY162">
        <v>0</v>
      </c>
      <c r="FQ162">
        <v>0</v>
      </c>
      <c r="FR162">
        <f t="shared" si="142"/>
        <v>0</v>
      </c>
      <c r="FS162">
        <v>0</v>
      </c>
      <c r="FX162">
        <v>121</v>
      </c>
      <c r="FY162">
        <v>72</v>
      </c>
      <c r="GA162" t="s">
        <v>6</v>
      </c>
      <c r="GD162">
        <v>1</v>
      </c>
      <c r="GF162">
        <v>-709532808</v>
      </c>
      <c r="GG162">
        <v>2</v>
      </c>
      <c r="GH162">
        <v>1</v>
      </c>
      <c r="GI162">
        <v>4</v>
      </c>
      <c r="GJ162">
        <v>0</v>
      </c>
      <c r="GK162">
        <v>0</v>
      </c>
      <c r="GL162">
        <f t="shared" si="143"/>
        <v>0</v>
      </c>
      <c r="GM162">
        <f t="shared" si="144"/>
        <v>8489</v>
      </c>
      <c r="GN162">
        <f t="shared" si="145"/>
        <v>8489</v>
      </c>
      <c r="GO162">
        <f t="shared" si="146"/>
        <v>0</v>
      </c>
      <c r="GP162">
        <f t="shared" si="147"/>
        <v>0</v>
      </c>
      <c r="GR162">
        <v>0</v>
      </c>
      <c r="GS162">
        <v>3</v>
      </c>
      <c r="GT162">
        <v>0</v>
      </c>
      <c r="GU162" t="s">
        <v>6</v>
      </c>
      <c r="GV162">
        <f t="shared" si="148"/>
        <v>0</v>
      </c>
      <c r="GW162">
        <v>1</v>
      </c>
      <c r="GX162">
        <f t="shared" si="149"/>
        <v>0</v>
      </c>
      <c r="HA162">
        <v>0</v>
      </c>
      <c r="HB162">
        <v>0</v>
      </c>
      <c r="HC162">
        <f t="shared" si="150"/>
        <v>0</v>
      </c>
      <c r="HE162" t="s">
        <v>6</v>
      </c>
      <c r="HF162" t="s">
        <v>6</v>
      </c>
      <c r="HM162" t="s">
        <v>6</v>
      </c>
      <c r="HN162" t="s">
        <v>32</v>
      </c>
      <c r="HO162" t="s">
        <v>33</v>
      </c>
      <c r="HP162" t="s">
        <v>28</v>
      </c>
      <c r="HQ162" t="s">
        <v>28</v>
      </c>
      <c r="IF162">
        <v>-1</v>
      </c>
      <c r="IK162">
        <v>0</v>
      </c>
    </row>
    <row r="163" spans="1:245" x14ac:dyDescent="0.2">
      <c r="A163">
        <v>18</v>
      </c>
      <c r="B163">
        <v>1</v>
      </c>
      <c r="C163">
        <v>219</v>
      </c>
      <c r="E163" t="s">
        <v>284</v>
      </c>
      <c r="F163" t="str">
        <f>'1.Лок.смета.и.Акт'!B518</f>
        <v>Прайс</v>
      </c>
      <c r="G163" t="s">
        <v>249</v>
      </c>
      <c r="H163" t="s">
        <v>23</v>
      </c>
      <c r="I163" t="e">
        <f>I162*J163</f>
        <v>#REF!</v>
      </c>
      <c r="J163" s="181" t="e">
        <f>#REF!</f>
        <v>#REF!</v>
      </c>
      <c r="K163">
        <v>1</v>
      </c>
      <c r="O163" t="e">
        <f t="shared" si="120"/>
        <v>#REF!</v>
      </c>
      <c r="P163" t="e">
        <f t="shared" si="121"/>
        <v>#REF!</v>
      </c>
      <c r="Q163" t="e">
        <f t="shared" si="122"/>
        <v>#REF!</v>
      </c>
      <c r="R163" t="e">
        <f t="shared" si="123"/>
        <v>#REF!</v>
      </c>
      <c r="S163" t="e">
        <f t="shared" si="124"/>
        <v>#REF!</v>
      </c>
      <c r="T163" t="e">
        <f t="shared" si="125"/>
        <v>#REF!</v>
      </c>
      <c r="U163" t="e">
        <f t="shared" si="126"/>
        <v>#REF!</v>
      </c>
      <c r="V163" t="e">
        <f t="shared" si="127"/>
        <v>#REF!</v>
      </c>
      <c r="W163" t="e">
        <f t="shared" si="128"/>
        <v>#REF!</v>
      </c>
      <c r="X163">
        <f t="shared" si="129"/>
        <v>0</v>
      </c>
      <c r="Y163">
        <f t="shared" si="130"/>
        <v>0</v>
      </c>
      <c r="AA163">
        <v>74764386</v>
      </c>
      <c r="AB163">
        <f t="shared" si="131"/>
        <v>21071.94</v>
      </c>
      <c r="AC163">
        <f t="shared" si="132"/>
        <v>21071.94</v>
      </c>
      <c r="AD163">
        <f>ROUND((ET163),2)</f>
        <v>0</v>
      </c>
      <c r="AE163">
        <f>ROUND((EU163),2)</f>
        <v>0</v>
      </c>
      <c r="AF163">
        <f>ROUND((EV163),2)</f>
        <v>0</v>
      </c>
      <c r="AG163">
        <f t="shared" si="133"/>
        <v>0</v>
      </c>
      <c r="AH163">
        <f>(EW163)</f>
        <v>0</v>
      </c>
      <c r="AI163">
        <f>(EX163)</f>
        <v>0</v>
      </c>
      <c r="AJ163">
        <f t="shared" si="134"/>
        <v>0</v>
      </c>
      <c r="AK163">
        <v>21071.940000000002</v>
      </c>
      <c r="AL163" s="68">
        <f>'1.Лок.смета.и.Акт'!F518</f>
        <v>21071.940000000002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1</v>
      </c>
      <c r="AW163">
        <v>1</v>
      </c>
      <c r="AZ163">
        <v>1</v>
      </c>
      <c r="BA163">
        <v>1</v>
      </c>
      <c r="BB163">
        <v>1</v>
      </c>
      <c r="BC163">
        <f>'1.Лок.смета.и.Акт'!J518</f>
        <v>6.13</v>
      </c>
      <c r="BD163" t="s">
        <v>6</v>
      </c>
      <c r="BE163" t="s">
        <v>6</v>
      </c>
      <c r="BF163" t="s">
        <v>6</v>
      </c>
      <c r="BG163" t="s">
        <v>6</v>
      </c>
      <c r="BH163">
        <v>3</v>
      </c>
      <c r="BI163">
        <v>3</v>
      </c>
      <c r="BJ163" t="s">
        <v>6</v>
      </c>
      <c r="BM163">
        <v>902</v>
      </c>
      <c r="BN163">
        <v>0</v>
      </c>
      <c r="BO163" t="s">
        <v>6</v>
      </c>
      <c r="BP163">
        <v>0</v>
      </c>
      <c r="BQ163">
        <v>92</v>
      </c>
      <c r="BR163">
        <v>0</v>
      </c>
      <c r="BS163">
        <v>1</v>
      </c>
      <c r="BT163">
        <v>1</v>
      </c>
      <c r="BU163">
        <v>1</v>
      </c>
      <c r="BV163">
        <v>1</v>
      </c>
      <c r="BW163">
        <v>1</v>
      </c>
      <c r="BX163">
        <v>1</v>
      </c>
      <c r="BY163" t="s">
        <v>6</v>
      </c>
      <c r="BZ163">
        <v>0</v>
      </c>
      <c r="CA163">
        <v>0</v>
      </c>
      <c r="CB163" t="s">
        <v>6</v>
      </c>
      <c r="CE163">
        <v>0</v>
      </c>
      <c r="CF163">
        <v>0</v>
      </c>
      <c r="CG163">
        <v>0</v>
      </c>
      <c r="CM163">
        <v>0</v>
      </c>
      <c r="CN163" t="s">
        <v>6</v>
      </c>
      <c r="CO163">
        <v>0</v>
      </c>
      <c r="CP163" t="e">
        <f t="shared" si="135"/>
        <v>#REF!</v>
      </c>
      <c r="CQ163">
        <f>AC163</f>
        <v>21071.94</v>
      </c>
      <c r="CR163">
        <f>AD163</f>
        <v>0</v>
      </c>
      <c r="CS163">
        <f t="shared" si="136"/>
        <v>0</v>
      </c>
      <c r="CT163">
        <f t="shared" si="137"/>
        <v>0</v>
      </c>
      <c r="CU163">
        <f t="shared" si="138"/>
        <v>0</v>
      </c>
      <c r="CV163">
        <f t="shared" si="139"/>
        <v>0</v>
      </c>
      <c r="CW163">
        <f t="shared" si="140"/>
        <v>0</v>
      </c>
      <c r="CX163">
        <f t="shared" si="141"/>
        <v>0</v>
      </c>
      <c r="CY163">
        <f>0</f>
        <v>0</v>
      </c>
      <c r="CZ163">
        <f>0</f>
        <v>0</v>
      </c>
      <c r="DC163" t="s">
        <v>6</v>
      </c>
      <c r="DD163" t="s">
        <v>6</v>
      </c>
      <c r="DE163" t="s">
        <v>6</v>
      </c>
      <c r="DF163" t="s">
        <v>6</v>
      </c>
      <c r="DG163" t="s">
        <v>6</v>
      </c>
      <c r="DH163" t="s">
        <v>6</v>
      </c>
      <c r="DI163" t="s">
        <v>6</v>
      </c>
      <c r="DJ163" t="s">
        <v>6</v>
      </c>
      <c r="DK163" t="s">
        <v>6</v>
      </c>
      <c r="DL163" t="s">
        <v>6</v>
      </c>
      <c r="DM163" t="s">
        <v>6</v>
      </c>
      <c r="DN163">
        <v>0</v>
      </c>
      <c r="DO163">
        <v>0</v>
      </c>
      <c r="DP163">
        <v>1</v>
      </c>
      <c r="DQ163">
        <v>1</v>
      </c>
      <c r="DU163">
        <v>1013</v>
      </c>
      <c r="DV163" t="s">
        <v>23</v>
      </c>
      <c r="DW163" t="str">
        <f>'1.Лок.смета.и.Акт'!D518</f>
        <v>ШТ</v>
      </c>
      <c r="DX163">
        <v>1</v>
      </c>
      <c r="DZ163" t="s">
        <v>6</v>
      </c>
      <c r="EA163" t="s">
        <v>6</v>
      </c>
      <c r="EB163" t="s">
        <v>6</v>
      </c>
      <c r="EC163" t="s">
        <v>6</v>
      </c>
      <c r="EE163">
        <v>59207033</v>
      </c>
      <c r="EF163">
        <v>92</v>
      </c>
      <c r="EG163" t="s">
        <v>37</v>
      </c>
      <c r="EH163">
        <v>0</v>
      </c>
      <c r="EI163" t="s">
        <v>6</v>
      </c>
      <c r="EJ163">
        <v>3</v>
      </c>
      <c r="EK163">
        <v>902</v>
      </c>
      <c r="EL163" t="s">
        <v>37</v>
      </c>
      <c r="EM163" t="s">
        <v>38</v>
      </c>
      <c r="EO163" t="s">
        <v>6</v>
      </c>
      <c r="EQ163">
        <v>0</v>
      </c>
      <c r="ER163">
        <v>21071.940000000002</v>
      </c>
      <c r="ES163" s="68">
        <f>'1.Лок.смета.и.Акт'!F518</f>
        <v>21071.940000000002</v>
      </c>
      <c r="ET163">
        <v>0</v>
      </c>
      <c r="EU163">
        <v>0</v>
      </c>
      <c r="EV163">
        <v>0</v>
      </c>
      <c r="EW163">
        <v>0</v>
      </c>
      <c r="EX163">
        <v>0</v>
      </c>
      <c r="EZ163">
        <v>5</v>
      </c>
      <c r="FC163">
        <v>0</v>
      </c>
      <c r="FD163">
        <v>18</v>
      </c>
      <c r="FF163">
        <v>20196</v>
      </c>
      <c r="FQ163">
        <v>0</v>
      </c>
      <c r="FR163" t="e">
        <f t="shared" si="142"/>
        <v>#REF!</v>
      </c>
      <c r="FS163">
        <v>0</v>
      </c>
      <c r="FX163">
        <v>0</v>
      </c>
      <c r="FY163">
        <v>0</v>
      </c>
      <c r="GA163" t="s">
        <v>250</v>
      </c>
      <c r="GD163">
        <v>1</v>
      </c>
      <c r="GF163">
        <v>1610185248</v>
      </c>
      <c r="GG163">
        <v>2</v>
      </c>
      <c r="GH163">
        <v>3</v>
      </c>
      <c r="GI163">
        <v>4</v>
      </c>
      <c r="GJ163">
        <v>0</v>
      </c>
      <c r="GK163">
        <v>0</v>
      </c>
      <c r="GL163">
        <f t="shared" si="143"/>
        <v>0</v>
      </c>
      <c r="GM163" t="e">
        <f t="shared" si="144"/>
        <v>#REF!</v>
      </c>
      <c r="GN163">
        <f t="shared" si="145"/>
        <v>0</v>
      </c>
      <c r="GO163">
        <f t="shared" si="146"/>
        <v>0</v>
      </c>
      <c r="GP163">
        <f t="shared" si="147"/>
        <v>0</v>
      </c>
      <c r="GR163">
        <v>1</v>
      </c>
      <c r="GS163">
        <v>1</v>
      </c>
      <c r="GT163">
        <v>0</v>
      </c>
      <c r="GU163" t="s">
        <v>6</v>
      </c>
      <c r="GV163">
        <f t="shared" si="148"/>
        <v>0</v>
      </c>
      <c r="GW163">
        <v>1</v>
      </c>
      <c r="GX163" t="e">
        <f t="shared" si="149"/>
        <v>#REF!</v>
      </c>
      <c r="HA163">
        <v>0</v>
      </c>
      <c r="HB163">
        <v>0</v>
      </c>
      <c r="HC163">
        <f t="shared" si="150"/>
        <v>0</v>
      </c>
      <c r="HE163" t="s">
        <v>40</v>
      </c>
      <c r="HF163" t="s">
        <v>41</v>
      </c>
      <c r="HH163" t="e">
        <f>ROUND(AC163*I163,0)</f>
        <v>#REF!</v>
      </c>
      <c r="HM163" t="s">
        <v>6</v>
      </c>
      <c r="HN163" t="s">
        <v>6</v>
      </c>
      <c r="HO163" t="s">
        <v>6</v>
      </c>
      <c r="HP163" t="s">
        <v>6</v>
      </c>
      <c r="HQ163" t="s">
        <v>6</v>
      </c>
      <c r="IF163">
        <v>-1</v>
      </c>
      <c r="IK163">
        <v>0</v>
      </c>
    </row>
    <row r="164" spans="1:245" x14ac:dyDescent="0.2">
      <c r="A164">
        <v>17</v>
      </c>
      <c r="B164">
        <v>1</v>
      </c>
      <c r="C164">
        <f>ROW(SmtRes!A231)</f>
        <v>231</v>
      </c>
      <c r="D164">
        <f>ROW(EtalonRes!A235)</f>
        <v>235</v>
      </c>
      <c r="E164" t="s">
        <v>285</v>
      </c>
      <c r="F164" t="s">
        <v>115</v>
      </c>
      <c r="G164" t="s">
        <v>116</v>
      </c>
      <c r="H164" t="s">
        <v>101</v>
      </c>
      <c r="I164">
        <f>'1.Лок.смета.и.Акт'!E523</f>
        <v>0.57599999999999996</v>
      </c>
      <c r="J164">
        <v>0</v>
      </c>
      <c r="K164">
        <v>0.57599999999999996</v>
      </c>
      <c r="O164">
        <f t="shared" si="120"/>
        <v>14739</v>
      </c>
      <c r="P164">
        <f t="shared" si="121"/>
        <v>2980</v>
      </c>
      <c r="Q164">
        <f t="shared" si="122"/>
        <v>745</v>
      </c>
      <c r="R164">
        <f t="shared" si="123"/>
        <v>165</v>
      </c>
      <c r="S164">
        <f t="shared" si="124"/>
        <v>11014</v>
      </c>
      <c r="T164">
        <f t="shared" si="125"/>
        <v>0</v>
      </c>
      <c r="U164">
        <f t="shared" si="126"/>
        <v>37.739519999999999</v>
      </c>
      <c r="V164">
        <f t="shared" si="127"/>
        <v>0.39916800000000002</v>
      </c>
      <c r="W164">
        <f t="shared" si="128"/>
        <v>0</v>
      </c>
      <c r="X164">
        <f t="shared" si="129"/>
        <v>13527</v>
      </c>
      <c r="Y164">
        <f t="shared" si="130"/>
        <v>8049</v>
      </c>
      <c r="AA164">
        <v>74764386</v>
      </c>
      <c r="AB164">
        <f t="shared" si="131"/>
        <v>1238.07</v>
      </c>
      <c r="AC164">
        <f t="shared" si="132"/>
        <v>567.85</v>
      </c>
      <c r="AD164">
        <f>ROUND(((((ET164*ROUND(1.05,7)))-((EU164*ROUND(1.05,7))))+AE164),2)</f>
        <v>97.57</v>
      </c>
      <c r="AE164">
        <f>ROUND(((EU164*ROUND(1.05,7))),2)</f>
        <v>8.58</v>
      </c>
      <c r="AF164">
        <f>ROUND(((EV164*ROUND(1.05,7))),2)</f>
        <v>572.65</v>
      </c>
      <c r="AG164">
        <f t="shared" si="133"/>
        <v>0</v>
      </c>
      <c r="AH164">
        <f>((EW164*ROUND(1.05,7)))</f>
        <v>65.52</v>
      </c>
      <c r="AI164">
        <f>((EX164*ROUND(1.05,7)))</f>
        <v>0.69300000000000006</v>
      </c>
      <c r="AJ164">
        <f t="shared" si="134"/>
        <v>0</v>
      </c>
      <c r="AK164">
        <f>AL164+AM164+AO164</f>
        <v>1206.1500000000001</v>
      </c>
      <c r="AL164" s="68">
        <f>'1.Лок.смета.и.Акт'!F527</f>
        <v>567.85</v>
      </c>
      <c r="AM164" s="68">
        <f>'1.Лок.смета.и.Акт'!F525</f>
        <v>92.92</v>
      </c>
      <c r="AN164" s="68">
        <f>'1.Лок.смета.и.Акт'!F526</f>
        <v>8.17</v>
      </c>
      <c r="AO164" s="68">
        <f>'1.Лок.смета.и.Акт'!F524</f>
        <v>545.38</v>
      </c>
      <c r="AP164">
        <v>0</v>
      </c>
      <c r="AQ164">
        <f>'1.Лок.смета.и.Акт'!E530</f>
        <v>62.4</v>
      </c>
      <c r="AR164">
        <v>0.66</v>
      </c>
      <c r="AS164">
        <v>0</v>
      </c>
      <c r="AT164">
        <v>121</v>
      </c>
      <c r="AU164">
        <v>72</v>
      </c>
      <c r="AV164">
        <v>1</v>
      </c>
      <c r="AW164">
        <v>1</v>
      </c>
      <c r="AZ164">
        <v>1</v>
      </c>
      <c r="BA164">
        <f>'1.Лок.смета.и.Акт'!J524</f>
        <v>33.39</v>
      </c>
      <c r="BB164">
        <f>'1.Лок.смета.и.Акт'!J525</f>
        <v>13.26</v>
      </c>
      <c r="BC164">
        <f>'1.Лок.смета.и.Акт'!J527</f>
        <v>9.11</v>
      </c>
      <c r="BD164" t="s">
        <v>6</v>
      </c>
      <c r="BE164" t="s">
        <v>6</v>
      </c>
      <c r="BF164" t="s">
        <v>6</v>
      </c>
      <c r="BG164" t="s">
        <v>6</v>
      </c>
      <c r="BH164">
        <v>0</v>
      </c>
      <c r="BI164">
        <v>1</v>
      </c>
      <c r="BJ164" t="s">
        <v>117</v>
      </c>
      <c r="BM164">
        <v>20001</v>
      </c>
      <c r="BN164">
        <v>0</v>
      </c>
      <c r="BO164" t="s">
        <v>6</v>
      </c>
      <c r="BP164">
        <v>0</v>
      </c>
      <c r="BQ164">
        <v>22</v>
      </c>
      <c r="BR164">
        <v>0</v>
      </c>
      <c r="BS164">
        <f>'1.Лок.смета.и.Акт'!J526</f>
        <v>33.39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6</v>
      </c>
      <c r="BZ164">
        <v>121</v>
      </c>
      <c r="CA164">
        <v>72</v>
      </c>
      <c r="CB164" t="s">
        <v>6</v>
      </c>
      <c r="CE164">
        <v>0</v>
      </c>
      <c r="CF164">
        <v>0</v>
      </c>
      <c r="CG164">
        <v>0</v>
      </c>
      <c r="CM164">
        <v>0</v>
      </c>
      <c r="CN164" t="s">
        <v>77</v>
      </c>
      <c r="CO164">
        <v>0</v>
      </c>
      <c r="CP164">
        <f t="shared" si="135"/>
        <v>14739</v>
      </c>
      <c r="CQ164">
        <f>AC164*BC164</f>
        <v>5173.1134999999995</v>
      </c>
      <c r="CR164">
        <f>AD164*BB164</f>
        <v>1293.7782</v>
      </c>
      <c r="CS164">
        <f t="shared" si="136"/>
        <v>286.4862</v>
      </c>
      <c r="CT164">
        <f t="shared" si="137"/>
        <v>19120.783500000001</v>
      </c>
      <c r="CU164">
        <f t="shared" si="138"/>
        <v>0</v>
      </c>
      <c r="CV164">
        <f t="shared" si="139"/>
        <v>65.52</v>
      </c>
      <c r="CW164">
        <f t="shared" si="140"/>
        <v>0.69300000000000006</v>
      </c>
      <c r="CX164">
        <f t="shared" si="141"/>
        <v>0</v>
      </c>
      <c r="CY164">
        <f>(((S164+R164)*AT164)/100)</f>
        <v>13526.59</v>
      </c>
      <c r="CZ164">
        <f>(((S164+R164)*AU164)/100)</f>
        <v>8048.88</v>
      </c>
      <c r="DB164">
        <v>13</v>
      </c>
      <c r="DC164" t="s">
        <v>6</v>
      </c>
      <c r="DD164" t="s">
        <v>6</v>
      </c>
      <c r="DE164" t="s">
        <v>78</v>
      </c>
      <c r="DF164" t="s">
        <v>78</v>
      </c>
      <c r="DG164" t="s">
        <v>78</v>
      </c>
      <c r="DH164" t="s">
        <v>6</v>
      </c>
      <c r="DI164" t="s">
        <v>78</v>
      </c>
      <c r="DJ164" t="s">
        <v>78</v>
      </c>
      <c r="DK164" t="s">
        <v>6</v>
      </c>
      <c r="DL164" t="s">
        <v>6</v>
      </c>
      <c r="DM164" t="s">
        <v>6</v>
      </c>
      <c r="DN164">
        <v>0</v>
      </c>
      <c r="DO164">
        <v>0</v>
      </c>
      <c r="DP164">
        <v>1</v>
      </c>
      <c r="DQ164">
        <v>1</v>
      </c>
      <c r="DU164">
        <v>1005</v>
      </c>
      <c r="DV164" t="s">
        <v>101</v>
      </c>
      <c r="DW164" t="str">
        <f>'1.Лок.смета.и.Акт'!D523</f>
        <v>100 м2</v>
      </c>
      <c r="DX164">
        <v>100</v>
      </c>
      <c r="DZ164" t="s">
        <v>6</v>
      </c>
      <c r="EA164" t="s">
        <v>6</v>
      </c>
      <c r="EB164" t="s">
        <v>6</v>
      </c>
      <c r="EC164" t="s">
        <v>6</v>
      </c>
      <c r="EE164">
        <v>59207217</v>
      </c>
      <c r="EF164">
        <v>22</v>
      </c>
      <c r="EG164" t="s">
        <v>27</v>
      </c>
      <c r="EH164">
        <v>16</v>
      </c>
      <c r="EI164" t="s">
        <v>28</v>
      </c>
      <c r="EJ164">
        <v>1</v>
      </c>
      <c r="EK164">
        <v>20001</v>
      </c>
      <c r="EL164" t="s">
        <v>29</v>
      </c>
      <c r="EM164" t="s">
        <v>30</v>
      </c>
      <c r="EO164" t="s">
        <v>31</v>
      </c>
      <c r="EQ164">
        <v>0</v>
      </c>
      <c r="ER164">
        <f>ES164+ET164+EV164</f>
        <v>1206.1500000000001</v>
      </c>
      <c r="ES164" s="68">
        <f>'1.Лок.смета.и.Акт'!F527</f>
        <v>567.85</v>
      </c>
      <c r="ET164" s="68">
        <f>'1.Лок.смета.и.Акт'!F525</f>
        <v>92.92</v>
      </c>
      <c r="EU164" s="68">
        <f>'1.Лок.смета.и.Акт'!F526</f>
        <v>8.17</v>
      </c>
      <c r="EV164" s="68">
        <f>'1.Лок.смета.и.Акт'!F524</f>
        <v>545.38</v>
      </c>
      <c r="EW164">
        <f>'1.Лок.смета.и.Акт'!E530</f>
        <v>62.4</v>
      </c>
      <c r="EX164">
        <v>0.66</v>
      </c>
      <c r="EY164">
        <v>0</v>
      </c>
      <c r="FQ164">
        <v>0</v>
      </c>
      <c r="FR164">
        <f t="shared" si="142"/>
        <v>0</v>
      </c>
      <c r="FS164">
        <v>0</v>
      </c>
      <c r="FX164">
        <v>121</v>
      </c>
      <c r="FY164">
        <v>72</v>
      </c>
      <c r="GA164" t="s">
        <v>6</v>
      </c>
      <c r="GD164">
        <v>1</v>
      </c>
      <c r="GF164">
        <v>131198091</v>
      </c>
      <c r="GG164">
        <v>2</v>
      </c>
      <c r="GH164">
        <v>1</v>
      </c>
      <c r="GI164">
        <v>4</v>
      </c>
      <c r="GJ164">
        <v>0</v>
      </c>
      <c r="GK164">
        <v>0</v>
      </c>
      <c r="GL164">
        <f t="shared" si="143"/>
        <v>0</v>
      </c>
      <c r="GM164">
        <f t="shared" si="144"/>
        <v>36315</v>
      </c>
      <c r="GN164">
        <f t="shared" si="145"/>
        <v>36315</v>
      </c>
      <c r="GO164">
        <f t="shared" si="146"/>
        <v>0</v>
      </c>
      <c r="GP164">
        <f t="shared" si="147"/>
        <v>0</v>
      </c>
      <c r="GR164">
        <v>0</v>
      </c>
      <c r="GS164">
        <v>3</v>
      </c>
      <c r="GT164">
        <v>0</v>
      </c>
      <c r="GU164" t="s">
        <v>6</v>
      </c>
      <c r="GV164">
        <f t="shared" si="148"/>
        <v>0</v>
      </c>
      <c r="GW164">
        <v>1</v>
      </c>
      <c r="GX164">
        <f t="shared" si="149"/>
        <v>0</v>
      </c>
      <c r="HA164">
        <v>0</v>
      </c>
      <c r="HB164">
        <v>0</v>
      </c>
      <c r="HC164">
        <f t="shared" si="150"/>
        <v>0</v>
      </c>
      <c r="HE164" t="s">
        <v>6</v>
      </c>
      <c r="HF164" t="s">
        <v>6</v>
      </c>
      <c r="HM164" t="s">
        <v>6</v>
      </c>
      <c r="HN164" t="s">
        <v>32</v>
      </c>
      <c r="HO164" t="s">
        <v>33</v>
      </c>
      <c r="HP164" t="s">
        <v>28</v>
      </c>
      <c r="HQ164" t="s">
        <v>28</v>
      </c>
      <c r="IF164">
        <v>-1</v>
      </c>
      <c r="IK164">
        <v>0</v>
      </c>
    </row>
    <row r="165" spans="1:245" x14ac:dyDescent="0.2">
      <c r="A165">
        <v>18</v>
      </c>
      <c r="B165">
        <v>1</v>
      </c>
      <c r="C165">
        <v>231</v>
      </c>
      <c r="E165" t="s">
        <v>286</v>
      </c>
      <c r="F165" t="str">
        <f>'1.Лок.смета.и.Акт'!B531</f>
        <v>Прайс</v>
      </c>
      <c r="G165" t="s">
        <v>119</v>
      </c>
      <c r="H165" t="s">
        <v>52</v>
      </c>
      <c r="I165" t="e">
        <f>I164*J165</f>
        <v>#REF!</v>
      </c>
      <c r="J165" s="181" t="e">
        <f>#REF!</f>
        <v>#REF!</v>
      </c>
      <c r="K165">
        <v>100</v>
      </c>
      <c r="O165" t="e">
        <f t="shared" si="120"/>
        <v>#REF!</v>
      </c>
      <c r="P165" t="e">
        <f t="shared" si="121"/>
        <v>#REF!</v>
      </c>
      <c r="Q165" t="e">
        <f t="shared" si="122"/>
        <v>#REF!</v>
      </c>
      <c r="R165" t="e">
        <f t="shared" si="123"/>
        <v>#REF!</v>
      </c>
      <c r="S165" t="e">
        <f t="shared" si="124"/>
        <v>#REF!</v>
      </c>
      <c r="T165" t="e">
        <f t="shared" si="125"/>
        <v>#REF!</v>
      </c>
      <c r="U165" t="e">
        <f t="shared" si="126"/>
        <v>#REF!</v>
      </c>
      <c r="V165" t="e">
        <f t="shared" si="127"/>
        <v>#REF!</v>
      </c>
      <c r="W165" t="e">
        <f t="shared" si="128"/>
        <v>#REF!</v>
      </c>
      <c r="X165" t="e">
        <f t="shared" si="129"/>
        <v>#REF!</v>
      </c>
      <c r="Y165" t="e">
        <f t="shared" si="130"/>
        <v>#REF!</v>
      </c>
      <c r="AA165">
        <v>74764386</v>
      </c>
      <c r="AB165">
        <f t="shared" si="131"/>
        <v>1436.81</v>
      </c>
      <c r="AC165">
        <f t="shared" si="132"/>
        <v>1436.81</v>
      </c>
      <c r="AD165">
        <f>ROUND((((ET165)-(EU165))+AE165),2)</f>
        <v>0</v>
      </c>
      <c r="AE165">
        <f>ROUND((EU165),2)</f>
        <v>0</v>
      </c>
      <c r="AF165">
        <f>ROUND((EV165),2)</f>
        <v>0</v>
      </c>
      <c r="AG165">
        <f t="shared" si="133"/>
        <v>0</v>
      </c>
      <c r="AH165">
        <f>(EW165)</f>
        <v>0</v>
      </c>
      <c r="AI165">
        <f>(EX165)</f>
        <v>0</v>
      </c>
      <c r="AJ165">
        <f t="shared" si="134"/>
        <v>0</v>
      </c>
      <c r="AK165">
        <v>1436.81</v>
      </c>
      <c r="AL165" s="68">
        <f>'1.Лок.смета.и.Акт'!F531</f>
        <v>1436.81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121</v>
      </c>
      <c r="AU165">
        <v>72</v>
      </c>
      <c r="AV165">
        <v>1</v>
      </c>
      <c r="AW165">
        <v>1</v>
      </c>
      <c r="AZ165">
        <v>1</v>
      </c>
      <c r="BA165">
        <v>1</v>
      </c>
      <c r="BB165">
        <v>1</v>
      </c>
      <c r="BC165">
        <f>'1.Лок.смета.и.Акт'!J531</f>
        <v>9.11</v>
      </c>
      <c r="BD165" t="s">
        <v>6</v>
      </c>
      <c r="BE165" t="s">
        <v>6</v>
      </c>
      <c r="BF165" t="s">
        <v>6</v>
      </c>
      <c r="BG165" t="s">
        <v>6</v>
      </c>
      <c r="BH165">
        <v>3</v>
      </c>
      <c r="BI165">
        <v>1</v>
      </c>
      <c r="BJ165" t="s">
        <v>120</v>
      </c>
      <c r="BM165">
        <v>20001</v>
      </c>
      <c r="BN165">
        <v>0</v>
      </c>
      <c r="BO165" t="s">
        <v>6</v>
      </c>
      <c r="BP165">
        <v>0</v>
      </c>
      <c r="BQ165">
        <v>22</v>
      </c>
      <c r="BR165">
        <v>0</v>
      </c>
      <c r="BS165">
        <v>1</v>
      </c>
      <c r="BT165">
        <v>1</v>
      </c>
      <c r="BU165">
        <v>1</v>
      </c>
      <c r="BV165">
        <v>1</v>
      </c>
      <c r="BW165">
        <v>1</v>
      </c>
      <c r="BX165">
        <v>1</v>
      </c>
      <c r="BY165" t="s">
        <v>6</v>
      </c>
      <c r="BZ165">
        <v>121</v>
      </c>
      <c r="CA165">
        <v>72</v>
      </c>
      <c r="CB165" t="s">
        <v>6</v>
      </c>
      <c r="CE165">
        <v>0</v>
      </c>
      <c r="CF165">
        <v>0</v>
      </c>
      <c r="CG165">
        <v>0</v>
      </c>
      <c r="CM165">
        <v>0</v>
      </c>
      <c r="CN165" t="s">
        <v>6</v>
      </c>
      <c r="CO165">
        <v>0</v>
      </c>
      <c r="CP165" t="e">
        <f t="shared" si="135"/>
        <v>#REF!</v>
      </c>
      <c r="CQ165">
        <f>AC165</f>
        <v>1436.81</v>
      </c>
      <c r="CR165">
        <f>AD165</f>
        <v>0</v>
      </c>
      <c r="CS165">
        <f t="shared" si="136"/>
        <v>0</v>
      </c>
      <c r="CT165">
        <f t="shared" si="137"/>
        <v>0</v>
      </c>
      <c r="CU165">
        <f t="shared" si="138"/>
        <v>0</v>
      </c>
      <c r="CV165">
        <f t="shared" si="139"/>
        <v>0</v>
      </c>
      <c r="CW165">
        <f t="shared" si="140"/>
        <v>0</v>
      </c>
      <c r="CX165">
        <f t="shared" si="141"/>
        <v>0</v>
      </c>
      <c r="CY165" t="e">
        <f>(((S165+R165)*AT165)/100)</f>
        <v>#REF!</v>
      </c>
      <c r="CZ165" t="e">
        <f>(((S165+R165)*AU165)/100)</f>
        <v>#REF!</v>
      </c>
      <c r="DC165" t="s">
        <v>6</v>
      </c>
      <c r="DD165" t="s">
        <v>6</v>
      </c>
      <c r="DE165" t="s">
        <v>6</v>
      </c>
      <c r="DF165" t="s">
        <v>6</v>
      </c>
      <c r="DG165" t="s">
        <v>6</v>
      </c>
      <c r="DH165" t="s">
        <v>6</v>
      </c>
      <c r="DI165" t="s">
        <v>6</v>
      </c>
      <c r="DJ165" t="s">
        <v>6</v>
      </c>
      <c r="DK165" t="s">
        <v>6</v>
      </c>
      <c r="DL165" t="s">
        <v>6</v>
      </c>
      <c r="DM165" t="s">
        <v>6</v>
      </c>
      <c r="DN165">
        <v>0</v>
      </c>
      <c r="DO165">
        <v>0</v>
      </c>
      <c r="DP165">
        <v>1</v>
      </c>
      <c r="DQ165">
        <v>1</v>
      </c>
      <c r="DU165">
        <v>1005</v>
      </c>
      <c r="DV165" t="s">
        <v>52</v>
      </c>
      <c r="DW165" t="str">
        <f>'1.Лок.смета.и.Акт'!D531</f>
        <v>м2</v>
      </c>
      <c r="DX165">
        <v>1</v>
      </c>
      <c r="DZ165" t="s">
        <v>6</v>
      </c>
      <c r="EA165" t="s">
        <v>6</v>
      </c>
      <c r="EB165" t="s">
        <v>6</v>
      </c>
      <c r="EC165" t="s">
        <v>6</v>
      </c>
      <c r="EE165">
        <v>59207217</v>
      </c>
      <c r="EF165">
        <v>22</v>
      </c>
      <c r="EG165" t="s">
        <v>27</v>
      </c>
      <c r="EH165">
        <v>16</v>
      </c>
      <c r="EI165" t="s">
        <v>28</v>
      </c>
      <c r="EJ165">
        <v>1</v>
      </c>
      <c r="EK165">
        <v>20001</v>
      </c>
      <c r="EL165" t="s">
        <v>29</v>
      </c>
      <c r="EM165" t="s">
        <v>30</v>
      </c>
      <c r="EO165" t="s">
        <v>6</v>
      </c>
      <c r="EQ165">
        <v>0</v>
      </c>
      <c r="ER165">
        <v>1436.81</v>
      </c>
      <c r="ES165" s="68">
        <f>'1.Лок.смета.и.Акт'!F531</f>
        <v>1436.81</v>
      </c>
      <c r="ET165">
        <v>0</v>
      </c>
      <c r="EU165">
        <v>0</v>
      </c>
      <c r="EV165">
        <v>0</v>
      </c>
      <c r="EW165">
        <v>0</v>
      </c>
      <c r="EX165">
        <v>0</v>
      </c>
      <c r="EZ165">
        <v>5</v>
      </c>
      <c r="FC165">
        <v>0</v>
      </c>
      <c r="FD165">
        <v>18</v>
      </c>
      <c r="FF165">
        <v>1366.29</v>
      </c>
      <c r="FQ165">
        <v>0</v>
      </c>
      <c r="FR165">
        <f t="shared" si="142"/>
        <v>0</v>
      </c>
      <c r="FS165">
        <v>0</v>
      </c>
      <c r="FX165">
        <v>121</v>
      </c>
      <c r="FY165">
        <v>72</v>
      </c>
      <c r="GA165" t="s">
        <v>121</v>
      </c>
      <c r="GD165">
        <v>1</v>
      </c>
      <c r="GF165">
        <v>1835582643</v>
      </c>
      <c r="GG165">
        <v>2</v>
      </c>
      <c r="GH165">
        <v>3</v>
      </c>
      <c r="GI165">
        <v>4</v>
      </c>
      <c r="GJ165">
        <v>0</v>
      </c>
      <c r="GK165">
        <v>0</v>
      </c>
      <c r="GL165">
        <f t="shared" si="143"/>
        <v>0</v>
      </c>
      <c r="GM165" t="e">
        <f t="shared" si="144"/>
        <v>#REF!</v>
      </c>
      <c r="GN165" t="e">
        <f t="shared" si="145"/>
        <v>#REF!</v>
      </c>
      <c r="GO165">
        <f t="shared" si="146"/>
        <v>0</v>
      </c>
      <c r="GP165">
        <f t="shared" si="147"/>
        <v>0</v>
      </c>
      <c r="GR165">
        <v>1</v>
      </c>
      <c r="GS165">
        <v>1</v>
      </c>
      <c r="GT165">
        <v>0</v>
      </c>
      <c r="GU165" t="s">
        <v>6</v>
      </c>
      <c r="GV165">
        <f t="shared" si="148"/>
        <v>0</v>
      </c>
      <c r="GW165">
        <v>1</v>
      </c>
      <c r="GX165" t="e">
        <f t="shared" si="149"/>
        <v>#REF!</v>
      </c>
      <c r="HA165">
        <v>0</v>
      </c>
      <c r="HB165">
        <v>0</v>
      </c>
      <c r="HC165">
        <f t="shared" si="150"/>
        <v>0</v>
      </c>
      <c r="HE165" t="s">
        <v>40</v>
      </c>
      <c r="HF165" t="s">
        <v>42</v>
      </c>
      <c r="HG165" t="e">
        <f>ROUND(AC165*I165,0)</f>
        <v>#REF!</v>
      </c>
      <c r="HM165" t="s">
        <v>6</v>
      </c>
      <c r="HN165" t="s">
        <v>32</v>
      </c>
      <c r="HO165" t="s">
        <v>33</v>
      </c>
      <c r="HP165" t="s">
        <v>28</v>
      </c>
      <c r="HQ165" t="s">
        <v>28</v>
      </c>
      <c r="IF165">
        <v>-1</v>
      </c>
      <c r="IK165">
        <v>0</v>
      </c>
    </row>
    <row r="166" spans="1:245" x14ac:dyDescent="0.2">
      <c r="A166">
        <v>17</v>
      </c>
      <c r="B166">
        <v>1</v>
      </c>
      <c r="C166">
        <f>ROW(SmtRes!A244)</f>
        <v>244</v>
      </c>
      <c r="D166">
        <f>ROW(EtalonRes!A251)</f>
        <v>251</v>
      </c>
      <c r="E166" t="s">
        <v>287</v>
      </c>
      <c r="F166" t="s">
        <v>99</v>
      </c>
      <c r="G166" t="s">
        <v>100</v>
      </c>
      <c r="H166" t="s">
        <v>101</v>
      </c>
      <c r="I166">
        <f>'1.Лок.смета.и.Акт'!E536</f>
        <v>0.18840000000000001</v>
      </c>
      <c r="J166">
        <v>0</v>
      </c>
      <c r="K166">
        <v>0.18840000000000001</v>
      </c>
      <c r="O166">
        <f t="shared" si="120"/>
        <v>5529</v>
      </c>
      <c r="P166">
        <f t="shared" si="121"/>
        <v>992</v>
      </c>
      <c r="Q166">
        <f t="shared" si="122"/>
        <v>253</v>
      </c>
      <c r="R166">
        <f t="shared" si="123"/>
        <v>52</v>
      </c>
      <c r="S166">
        <f t="shared" si="124"/>
        <v>4284</v>
      </c>
      <c r="T166">
        <f t="shared" si="125"/>
        <v>0</v>
      </c>
      <c r="U166">
        <f t="shared" si="126"/>
        <v>14.678243999999999</v>
      </c>
      <c r="V166">
        <f t="shared" si="127"/>
        <v>0.12660479999999999</v>
      </c>
      <c r="W166">
        <f t="shared" si="128"/>
        <v>0</v>
      </c>
      <c r="X166">
        <f t="shared" si="129"/>
        <v>5247</v>
      </c>
      <c r="Y166">
        <f t="shared" si="130"/>
        <v>3122</v>
      </c>
      <c r="AA166">
        <v>74764386</v>
      </c>
      <c r="AB166">
        <f t="shared" si="131"/>
        <v>1359.87</v>
      </c>
      <c r="AC166">
        <f t="shared" si="132"/>
        <v>577.76</v>
      </c>
      <c r="AD166">
        <f>ROUND(((((ET166*ROUND(1.05,7)))-((EU166*ROUND(1.05,7))))+AE166),2)</f>
        <v>101.17</v>
      </c>
      <c r="AE166">
        <f>ROUND(((EU166*ROUND(1.05,7))),2)</f>
        <v>8.32</v>
      </c>
      <c r="AF166">
        <f>ROUND(((EV166*ROUND(1.05,7))),2)</f>
        <v>680.94</v>
      </c>
      <c r="AG166">
        <f t="shared" si="133"/>
        <v>0</v>
      </c>
      <c r="AH166">
        <f>((EW166*ROUND(1.05,7)))</f>
        <v>77.910000000000011</v>
      </c>
      <c r="AI166">
        <f>((EX166*ROUND(1.05,7)))</f>
        <v>0.67200000000000004</v>
      </c>
      <c r="AJ166">
        <f t="shared" si="134"/>
        <v>0</v>
      </c>
      <c r="AK166">
        <f>AL166+AM166+AO166</f>
        <v>1322.62</v>
      </c>
      <c r="AL166" s="68">
        <f>'1.Лок.смета.и.Акт'!F540</f>
        <v>577.76</v>
      </c>
      <c r="AM166" s="68">
        <f>'1.Лок.смета.и.Акт'!F538</f>
        <v>96.35</v>
      </c>
      <c r="AN166" s="68">
        <f>'1.Лок.смета.и.Акт'!F539</f>
        <v>7.92</v>
      </c>
      <c r="AO166" s="68">
        <f>'1.Лок.смета.и.Акт'!F537</f>
        <v>648.51</v>
      </c>
      <c r="AP166">
        <v>0</v>
      </c>
      <c r="AQ166">
        <f>'1.Лок.смета.и.Акт'!E543</f>
        <v>74.2</v>
      </c>
      <c r="AR166">
        <v>0.64</v>
      </c>
      <c r="AS166">
        <v>0</v>
      </c>
      <c r="AT166">
        <v>121</v>
      </c>
      <c r="AU166">
        <v>72</v>
      </c>
      <c r="AV166">
        <v>1</v>
      </c>
      <c r="AW166">
        <v>1</v>
      </c>
      <c r="AZ166">
        <v>1</v>
      </c>
      <c r="BA166">
        <f>'1.Лок.смета.и.Акт'!J537</f>
        <v>33.39</v>
      </c>
      <c r="BB166">
        <f>'1.Лок.смета.и.Акт'!J538</f>
        <v>13.26</v>
      </c>
      <c r="BC166">
        <f>'1.Лок.смета.и.Акт'!J540</f>
        <v>9.11</v>
      </c>
      <c r="BD166" t="s">
        <v>6</v>
      </c>
      <c r="BE166" t="s">
        <v>6</v>
      </c>
      <c r="BF166" t="s">
        <v>6</v>
      </c>
      <c r="BG166" t="s">
        <v>6</v>
      </c>
      <c r="BH166">
        <v>0</v>
      </c>
      <c r="BI166">
        <v>1</v>
      </c>
      <c r="BJ166" t="s">
        <v>102</v>
      </c>
      <c r="BM166">
        <v>20001</v>
      </c>
      <c r="BN166">
        <v>0</v>
      </c>
      <c r="BO166" t="s">
        <v>6</v>
      </c>
      <c r="BP166">
        <v>0</v>
      </c>
      <c r="BQ166">
        <v>22</v>
      </c>
      <c r="BR166">
        <v>0</v>
      </c>
      <c r="BS166">
        <f>'1.Лок.смета.и.Акт'!J539</f>
        <v>33.39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6</v>
      </c>
      <c r="BZ166">
        <v>121</v>
      </c>
      <c r="CA166">
        <v>72</v>
      </c>
      <c r="CB166" t="s">
        <v>6</v>
      </c>
      <c r="CE166">
        <v>0</v>
      </c>
      <c r="CF166">
        <v>0</v>
      </c>
      <c r="CG166">
        <v>0</v>
      </c>
      <c r="CM166">
        <v>0</v>
      </c>
      <c r="CN166" t="s">
        <v>77</v>
      </c>
      <c r="CO166">
        <v>0</v>
      </c>
      <c r="CP166">
        <f t="shared" si="135"/>
        <v>5529</v>
      </c>
      <c r="CQ166">
        <f>AC166*BC166</f>
        <v>5263.3935999999994</v>
      </c>
      <c r="CR166">
        <f>AD166*BB166</f>
        <v>1341.5142000000001</v>
      </c>
      <c r="CS166">
        <f t="shared" si="136"/>
        <v>277.8048</v>
      </c>
      <c r="CT166">
        <f t="shared" si="137"/>
        <v>22736.586600000002</v>
      </c>
      <c r="CU166">
        <f t="shared" si="138"/>
        <v>0</v>
      </c>
      <c r="CV166">
        <f t="shared" si="139"/>
        <v>77.910000000000011</v>
      </c>
      <c r="CW166">
        <f t="shared" si="140"/>
        <v>0.67200000000000004</v>
      </c>
      <c r="CX166">
        <f t="shared" si="141"/>
        <v>0</v>
      </c>
      <c r="CY166">
        <f>(((S166+R166)*AT166)/100)</f>
        <v>5246.56</v>
      </c>
      <c r="CZ166">
        <f>(((S166+R166)*AU166)/100)</f>
        <v>3121.92</v>
      </c>
      <c r="DB166">
        <v>14</v>
      </c>
      <c r="DC166" t="s">
        <v>6</v>
      </c>
      <c r="DD166" t="s">
        <v>6</v>
      </c>
      <c r="DE166" t="s">
        <v>78</v>
      </c>
      <c r="DF166" t="s">
        <v>78</v>
      </c>
      <c r="DG166" t="s">
        <v>78</v>
      </c>
      <c r="DH166" t="s">
        <v>6</v>
      </c>
      <c r="DI166" t="s">
        <v>78</v>
      </c>
      <c r="DJ166" t="s">
        <v>78</v>
      </c>
      <c r="DK166" t="s">
        <v>6</v>
      </c>
      <c r="DL166" t="s">
        <v>6</v>
      </c>
      <c r="DM166" t="s">
        <v>6</v>
      </c>
      <c r="DN166">
        <v>0</v>
      </c>
      <c r="DO166">
        <v>0</v>
      </c>
      <c r="DP166">
        <v>1</v>
      </c>
      <c r="DQ166">
        <v>1</v>
      </c>
      <c r="DU166">
        <v>1005</v>
      </c>
      <c r="DV166" t="s">
        <v>101</v>
      </c>
      <c r="DW166" t="str">
        <f>'1.Лок.смета.и.Акт'!D536</f>
        <v>100 м2</v>
      </c>
      <c r="DX166">
        <v>100</v>
      </c>
      <c r="DZ166" t="s">
        <v>6</v>
      </c>
      <c r="EA166" t="s">
        <v>6</v>
      </c>
      <c r="EB166" t="s">
        <v>6</v>
      </c>
      <c r="EC166" t="s">
        <v>6</v>
      </c>
      <c r="EE166">
        <v>59207217</v>
      </c>
      <c r="EF166">
        <v>22</v>
      </c>
      <c r="EG166" t="s">
        <v>27</v>
      </c>
      <c r="EH166">
        <v>16</v>
      </c>
      <c r="EI166" t="s">
        <v>28</v>
      </c>
      <c r="EJ166">
        <v>1</v>
      </c>
      <c r="EK166">
        <v>20001</v>
      </c>
      <c r="EL166" t="s">
        <v>29</v>
      </c>
      <c r="EM166" t="s">
        <v>30</v>
      </c>
      <c r="EO166" t="s">
        <v>31</v>
      </c>
      <c r="EQ166">
        <v>0</v>
      </c>
      <c r="ER166">
        <f>ES166+ET166+EV166</f>
        <v>1322.62</v>
      </c>
      <c r="ES166" s="68">
        <f>'1.Лок.смета.и.Акт'!F540</f>
        <v>577.76</v>
      </c>
      <c r="ET166" s="68">
        <f>'1.Лок.смета.и.Акт'!F538</f>
        <v>96.35</v>
      </c>
      <c r="EU166" s="68">
        <f>'1.Лок.смета.и.Акт'!F539</f>
        <v>7.92</v>
      </c>
      <c r="EV166" s="68">
        <f>'1.Лок.смета.и.Акт'!F537</f>
        <v>648.51</v>
      </c>
      <c r="EW166">
        <f>'1.Лок.смета.и.Акт'!E543</f>
        <v>74.2</v>
      </c>
      <c r="EX166">
        <v>0.64</v>
      </c>
      <c r="EY166">
        <v>0</v>
      </c>
      <c r="FQ166">
        <v>0</v>
      </c>
      <c r="FR166">
        <f t="shared" si="142"/>
        <v>0</v>
      </c>
      <c r="FS166">
        <v>0</v>
      </c>
      <c r="FX166">
        <v>121</v>
      </c>
      <c r="FY166">
        <v>72</v>
      </c>
      <c r="GA166" t="s">
        <v>6</v>
      </c>
      <c r="GD166">
        <v>1</v>
      </c>
      <c r="GF166">
        <v>-134019286</v>
      </c>
      <c r="GG166">
        <v>2</v>
      </c>
      <c r="GH166">
        <v>1</v>
      </c>
      <c r="GI166">
        <v>4</v>
      </c>
      <c r="GJ166">
        <v>0</v>
      </c>
      <c r="GK166">
        <v>0</v>
      </c>
      <c r="GL166">
        <f t="shared" si="143"/>
        <v>0</v>
      </c>
      <c r="GM166">
        <f t="shared" si="144"/>
        <v>13898</v>
      </c>
      <c r="GN166">
        <f t="shared" si="145"/>
        <v>13898</v>
      </c>
      <c r="GO166">
        <f t="shared" si="146"/>
        <v>0</v>
      </c>
      <c r="GP166">
        <f t="shared" si="147"/>
        <v>0</v>
      </c>
      <c r="GR166">
        <v>0</v>
      </c>
      <c r="GS166">
        <v>3</v>
      </c>
      <c r="GT166">
        <v>0</v>
      </c>
      <c r="GU166" t="s">
        <v>6</v>
      </c>
      <c r="GV166">
        <f t="shared" si="148"/>
        <v>0</v>
      </c>
      <c r="GW166">
        <v>1</v>
      </c>
      <c r="GX166">
        <f t="shared" si="149"/>
        <v>0</v>
      </c>
      <c r="HA166">
        <v>0</v>
      </c>
      <c r="HB166">
        <v>0</v>
      </c>
      <c r="HC166">
        <f t="shared" si="150"/>
        <v>0</v>
      </c>
      <c r="HE166" t="s">
        <v>6</v>
      </c>
      <c r="HF166" t="s">
        <v>6</v>
      </c>
      <c r="HM166" t="s">
        <v>6</v>
      </c>
      <c r="HN166" t="s">
        <v>32</v>
      </c>
      <c r="HO166" t="s">
        <v>33</v>
      </c>
      <c r="HP166" t="s">
        <v>28</v>
      </c>
      <c r="HQ166" t="s">
        <v>28</v>
      </c>
      <c r="IF166">
        <v>-1</v>
      </c>
      <c r="IK166">
        <v>0</v>
      </c>
    </row>
    <row r="167" spans="1:245" x14ac:dyDescent="0.2">
      <c r="A167">
        <v>18</v>
      </c>
      <c r="B167">
        <v>1</v>
      </c>
      <c r="C167">
        <v>244</v>
      </c>
      <c r="E167" t="s">
        <v>288</v>
      </c>
      <c r="F167" t="str">
        <f>'1.Лок.смета.и.Акт'!B544</f>
        <v>Прайс</v>
      </c>
      <c r="G167" t="s">
        <v>272</v>
      </c>
      <c r="H167" t="s">
        <v>52</v>
      </c>
      <c r="I167" t="e">
        <f>I166*J167</f>
        <v>#REF!</v>
      </c>
      <c r="J167" s="181" t="e">
        <f>#REF!</f>
        <v>#REF!</v>
      </c>
      <c r="K167">
        <v>100</v>
      </c>
      <c r="O167" t="e">
        <f t="shared" si="120"/>
        <v>#REF!</v>
      </c>
      <c r="P167" t="e">
        <f t="shared" si="121"/>
        <v>#REF!</v>
      </c>
      <c r="Q167" t="e">
        <f t="shared" si="122"/>
        <v>#REF!</v>
      </c>
      <c r="R167" t="e">
        <f t="shared" si="123"/>
        <v>#REF!</v>
      </c>
      <c r="S167" t="e">
        <f t="shared" si="124"/>
        <v>#REF!</v>
      </c>
      <c r="T167" t="e">
        <f t="shared" si="125"/>
        <v>#REF!</v>
      </c>
      <c r="U167" t="e">
        <f t="shared" si="126"/>
        <v>#REF!</v>
      </c>
      <c r="V167" t="e">
        <f t="shared" si="127"/>
        <v>#REF!</v>
      </c>
      <c r="W167" t="e">
        <f t="shared" si="128"/>
        <v>#REF!</v>
      </c>
      <c r="X167" t="e">
        <f t="shared" si="129"/>
        <v>#REF!</v>
      </c>
      <c r="Y167" t="e">
        <f t="shared" si="130"/>
        <v>#REF!</v>
      </c>
      <c r="AA167">
        <v>74764386</v>
      </c>
      <c r="AB167">
        <f t="shared" si="131"/>
        <v>1248.0899999999999</v>
      </c>
      <c r="AC167">
        <f t="shared" si="132"/>
        <v>1248.0899999999999</v>
      </c>
      <c r="AD167">
        <f>ROUND((((ET167)-(EU167))+AE167),2)</f>
        <v>0</v>
      </c>
      <c r="AE167">
        <f>ROUND((EU167),2)</f>
        <v>0</v>
      </c>
      <c r="AF167">
        <f>ROUND((EV167),2)</f>
        <v>0</v>
      </c>
      <c r="AG167">
        <f t="shared" si="133"/>
        <v>0</v>
      </c>
      <c r="AH167">
        <f>(EW167)</f>
        <v>0</v>
      </c>
      <c r="AI167">
        <f>(EX167)</f>
        <v>0</v>
      </c>
      <c r="AJ167">
        <f t="shared" si="134"/>
        <v>0</v>
      </c>
      <c r="AK167">
        <v>1248.0899999999999</v>
      </c>
      <c r="AL167" s="68">
        <f>'1.Лок.смета.и.Акт'!F544</f>
        <v>1248.0899999999999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121</v>
      </c>
      <c r="AU167">
        <v>72</v>
      </c>
      <c r="AV167">
        <v>1</v>
      </c>
      <c r="AW167">
        <v>1</v>
      </c>
      <c r="AZ167">
        <v>1</v>
      </c>
      <c r="BA167">
        <v>1</v>
      </c>
      <c r="BB167">
        <v>1</v>
      </c>
      <c r="BC167">
        <f>'1.Лок.смета.и.Акт'!J544</f>
        <v>9.11</v>
      </c>
      <c r="BD167" t="s">
        <v>6</v>
      </c>
      <c r="BE167" t="s">
        <v>6</v>
      </c>
      <c r="BF167" t="s">
        <v>6</v>
      </c>
      <c r="BG167" t="s">
        <v>6</v>
      </c>
      <c r="BH167">
        <v>3</v>
      </c>
      <c r="BI167">
        <v>1</v>
      </c>
      <c r="BJ167" t="s">
        <v>105</v>
      </c>
      <c r="BM167">
        <v>20001</v>
      </c>
      <c r="BN167">
        <v>0</v>
      </c>
      <c r="BO167" t="s">
        <v>6</v>
      </c>
      <c r="BP167">
        <v>0</v>
      </c>
      <c r="BQ167">
        <v>22</v>
      </c>
      <c r="BR167">
        <v>0</v>
      </c>
      <c r="BS167">
        <v>1</v>
      </c>
      <c r="BT167">
        <v>1</v>
      </c>
      <c r="BU167">
        <v>1</v>
      </c>
      <c r="BV167">
        <v>1</v>
      </c>
      <c r="BW167">
        <v>1</v>
      </c>
      <c r="BX167">
        <v>1</v>
      </c>
      <c r="BY167" t="s">
        <v>6</v>
      </c>
      <c r="BZ167">
        <v>121</v>
      </c>
      <c r="CA167">
        <v>72</v>
      </c>
      <c r="CB167" t="s">
        <v>6</v>
      </c>
      <c r="CE167">
        <v>0</v>
      </c>
      <c r="CF167">
        <v>0</v>
      </c>
      <c r="CG167">
        <v>0</v>
      </c>
      <c r="CM167">
        <v>0</v>
      </c>
      <c r="CN167" t="s">
        <v>6</v>
      </c>
      <c r="CO167">
        <v>0</v>
      </c>
      <c r="CP167" t="e">
        <f t="shared" si="135"/>
        <v>#REF!</v>
      </c>
      <c r="CQ167">
        <f>AC167</f>
        <v>1248.0899999999999</v>
      </c>
      <c r="CR167">
        <f>AD167</f>
        <v>0</v>
      </c>
      <c r="CS167">
        <f t="shared" si="136"/>
        <v>0</v>
      </c>
      <c r="CT167">
        <f t="shared" si="137"/>
        <v>0</v>
      </c>
      <c r="CU167">
        <f t="shared" si="138"/>
        <v>0</v>
      </c>
      <c r="CV167">
        <f t="shared" si="139"/>
        <v>0</v>
      </c>
      <c r="CW167">
        <f t="shared" si="140"/>
        <v>0</v>
      </c>
      <c r="CX167">
        <f t="shared" si="141"/>
        <v>0</v>
      </c>
      <c r="CY167" t="e">
        <f>(((S167+R167)*AT167)/100)</f>
        <v>#REF!</v>
      </c>
      <c r="CZ167" t="e">
        <f>(((S167+R167)*AU167)/100)</f>
        <v>#REF!</v>
      </c>
      <c r="DC167" t="s">
        <v>6</v>
      </c>
      <c r="DD167" t="s">
        <v>6</v>
      </c>
      <c r="DE167" t="s">
        <v>6</v>
      </c>
      <c r="DF167" t="s">
        <v>6</v>
      </c>
      <c r="DG167" t="s">
        <v>6</v>
      </c>
      <c r="DH167" t="s">
        <v>6</v>
      </c>
      <c r="DI167" t="s">
        <v>6</v>
      </c>
      <c r="DJ167" t="s">
        <v>6</v>
      </c>
      <c r="DK167" t="s">
        <v>6</v>
      </c>
      <c r="DL167" t="s">
        <v>6</v>
      </c>
      <c r="DM167" t="s">
        <v>6</v>
      </c>
      <c r="DN167">
        <v>0</v>
      </c>
      <c r="DO167">
        <v>0</v>
      </c>
      <c r="DP167">
        <v>1</v>
      </c>
      <c r="DQ167">
        <v>1</v>
      </c>
      <c r="DU167">
        <v>1005</v>
      </c>
      <c r="DV167" t="s">
        <v>52</v>
      </c>
      <c r="DW167" t="str">
        <f>'1.Лок.смета.и.Акт'!D544</f>
        <v>м2</v>
      </c>
      <c r="DX167">
        <v>1</v>
      </c>
      <c r="DZ167" t="s">
        <v>6</v>
      </c>
      <c r="EA167" t="s">
        <v>6</v>
      </c>
      <c r="EB167" t="s">
        <v>6</v>
      </c>
      <c r="EC167" t="s">
        <v>6</v>
      </c>
      <c r="EE167">
        <v>59207217</v>
      </c>
      <c r="EF167">
        <v>22</v>
      </c>
      <c r="EG167" t="s">
        <v>27</v>
      </c>
      <c r="EH167">
        <v>16</v>
      </c>
      <c r="EI167" t="s">
        <v>28</v>
      </c>
      <c r="EJ167">
        <v>1</v>
      </c>
      <c r="EK167">
        <v>20001</v>
      </c>
      <c r="EL167" t="s">
        <v>29</v>
      </c>
      <c r="EM167" t="s">
        <v>30</v>
      </c>
      <c r="EO167" t="s">
        <v>6</v>
      </c>
      <c r="EQ167">
        <v>0</v>
      </c>
      <c r="ER167">
        <v>1248.0899999999999</v>
      </c>
      <c r="ES167" s="68">
        <f>'1.Лок.смета.и.Акт'!F544</f>
        <v>1248.0899999999999</v>
      </c>
      <c r="ET167">
        <v>0</v>
      </c>
      <c r="EU167">
        <v>0</v>
      </c>
      <c r="EV167">
        <v>0</v>
      </c>
      <c r="EW167">
        <v>0</v>
      </c>
      <c r="EX167">
        <v>0</v>
      </c>
      <c r="EZ167">
        <v>5</v>
      </c>
      <c r="FC167">
        <v>0</v>
      </c>
      <c r="FD167">
        <v>18</v>
      </c>
      <c r="FF167">
        <v>1186.83</v>
      </c>
      <c r="FQ167">
        <v>0</v>
      </c>
      <c r="FR167">
        <f t="shared" si="142"/>
        <v>0</v>
      </c>
      <c r="FS167">
        <v>0</v>
      </c>
      <c r="FX167">
        <v>121</v>
      </c>
      <c r="FY167">
        <v>72</v>
      </c>
      <c r="GA167" t="s">
        <v>273</v>
      </c>
      <c r="GD167">
        <v>1</v>
      </c>
      <c r="GF167">
        <v>-1026623716</v>
      </c>
      <c r="GG167">
        <v>2</v>
      </c>
      <c r="GH167">
        <v>3</v>
      </c>
      <c r="GI167">
        <v>4</v>
      </c>
      <c r="GJ167">
        <v>0</v>
      </c>
      <c r="GK167">
        <v>0</v>
      </c>
      <c r="GL167">
        <f t="shared" si="143"/>
        <v>0</v>
      </c>
      <c r="GM167" t="e">
        <f t="shared" si="144"/>
        <v>#REF!</v>
      </c>
      <c r="GN167" t="e">
        <f t="shared" si="145"/>
        <v>#REF!</v>
      </c>
      <c r="GO167">
        <f t="shared" si="146"/>
        <v>0</v>
      </c>
      <c r="GP167">
        <f t="shared" si="147"/>
        <v>0</v>
      </c>
      <c r="GR167">
        <v>1</v>
      </c>
      <c r="GS167">
        <v>1</v>
      </c>
      <c r="GT167">
        <v>0</v>
      </c>
      <c r="GU167" t="s">
        <v>6</v>
      </c>
      <c r="GV167">
        <f t="shared" si="148"/>
        <v>0</v>
      </c>
      <c r="GW167">
        <v>1</v>
      </c>
      <c r="GX167" t="e">
        <f t="shared" si="149"/>
        <v>#REF!</v>
      </c>
      <c r="HA167">
        <v>0</v>
      </c>
      <c r="HB167">
        <v>0</v>
      </c>
      <c r="HC167">
        <f t="shared" si="150"/>
        <v>0</v>
      </c>
      <c r="HE167" t="s">
        <v>40</v>
      </c>
      <c r="HF167" t="s">
        <v>42</v>
      </c>
      <c r="HG167" t="e">
        <f>ROUND(AC167*I167,0)</f>
        <v>#REF!</v>
      </c>
      <c r="HM167" t="s">
        <v>6</v>
      </c>
      <c r="HN167" t="s">
        <v>32</v>
      </c>
      <c r="HO167" t="s">
        <v>33</v>
      </c>
      <c r="HP167" t="s">
        <v>28</v>
      </c>
      <c r="HQ167" t="s">
        <v>28</v>
      </c>
      <c r="IF167">
        <v>-1</v>
      </c>
      <c r="IK167">
        <v>0</v>
      </c>
    </row>
    <row r="168" spans="1:245" x14ac:dyDescent="0.2">
      <c r="A168">
        <v>18</v>
      </c>
      <c r="B168">
        <v>1</v>
      </c>
      <c r="C168">
        <v>243</v>
      </c>
      <c r="E168" t="s">
        <v>289</v>
      </c>
      <c r="F168" t="str">
        <f>'1.Лок.смета.и.Акт'!B546</f>
        <v>08.1.02.17-0162</v>
      </c>
      <c r="G168" t="s">
        <v>112</v>
      </c>
      <c r="H168" t="s">
        <v>52</v>
      </c>
      <c r="I168" t="e">
        <f>I166*J168</f>
        <v>#REF!</v>
      </c>
      <c r="J168" s="181" t="e">
        <f>#REF!</f>
        <v>#REF!</v>
      </c>
      <c r="K168">
        <v>15.923566900000001</v>
      </c>
      <c r="O168" t="e">
        <f t="shared" si="120"/>
        <v>#REF!</v>
      </c>
      <c r="P168" t="e">
        <f t="shared" si="121"/>
        <v>#REF!</v>
      </c>
      <c r="Q168" t="e">
        <f t="shared" si="122"/>
        <v>#REF!</v>
      </c>
      <c r="R168" t="e">
        <f t="shared" si="123"/>
        <v>#REF!</v>
      </c>
      <c r="S168" t="e">
        <f t="shared" si="124"/>
        <v>#REF!</v>
      </c>
      <c r="T168" t="e">
        <f t="shared" si="125"/>
        <v>#REF!</v>
      </c>
      <c r="U168" t="e">
        <f t="shared" si="126"/>
        <v>#REF!</v>
      </c>
      <c r="V168" t="e">
        <f t="shared" si="127"/>
        <v>#REF!</v>
      </c>
      <c r="W168" t="e">
        <f t="shared" si="128"/>
        <v>#REF!</v>
      </c>
      <c r="X168" t="e">
        <f t="shared" si="129"/>
        <v>#REF!</v>
      </c>
      <c r="Y168" t="e">
        <f t="shared" si="130"/>
        <v>#REF!</v>
      </c>
      <c r="AA168">
        <v>74764386</v>
      </c>
      <c r="AB168">
        <f t="shared" si="131"/>
        <v>34.200000000000003</v>
      </c>
      <c r="AC168">
        <f t="shared" si="132"/>
        <v>34.200000000000003</v>
      </c>
      <c r="AD168">
        <f>ROUND((((ET168)-(EU168))+AE168),2)</f>
        <v>0</v>
      </c>
      <c r="AE168">
        <f>ROUND((EU168),2)</f>
        <v>0</v>
      </c>
      <c r="AF168">
        <f>ROUND((EV168),2)</f>
        <v>0</v>
      </c>
      <c r="AG168">
        <f t="shared" si="133"/>
        <v>0</v>
      </c>
      <c r="AH168">
        <f>(EW168)</f>
        <v>0</v>
      </c>
      <c r="AI168">
        <f>(EX168)</f>
        <v>0</v>
      </c>
      <c r="AJ168">
        <f t="shared" si="134"/>
        <v>0</v>
      </c>
      <c r="AK168">
        <v>34.200000000000003</v>
      </c>
      <c r="AL168" s="68">
        <f>'1.Лок.смета.и.Акт'!F546</f>
        <v>34.200000000000003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121</v>
      </c>
      <c r="AU168">
        <v>0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f>'1.Лок.смета.и.Акт'!J546</f>
        <v>9.11</v>
      </c>
      <c r="BD168" t="s">
        <v>6</v>
      </c>
      <c r="BE168" t="s">
        <v>6</v>
      </c>
      <c r="BF168" t="s">
        <v>6</v>
      </c>
      <c r="BG168" t="s">
        <v>6</v>
      </c>
      <c r="BH168">
        <v>3</v>
      </c>
      <c r="BI168">
        <v>1</v>
      </c>
      <c r="BJ168" t="s">
        <v>113</v>
      </c>
      <c r="BM168">
        <v>20001</v>
      </c>
      <c r="BN168">
        <v>0</v>
      </c>
      <c r="BO168" t="s">
        <v>6</v>
      </c>
      <c r="BP168">
        <v>0</v>
      </c>
      <c r="BQ168">
        <v>22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6</v>
      </c>
      <c r="BZ168">
        <v>121</v>
      </c>
      <c r="CA168">
        <v>0</v>
      </c>
      <c r="CB168" t="s">
        <v>6</v>
      </c>
      <c r="CE168">
        <v>0</v>
      </c>
      <c r="CF168">
        <v>0</v>
      </c>
      <c r="CG168">
        <v>0</v>
      </c>
      <c r="CM168">
        <v>0</v>
      </c>
      <c r="CN168" t="s">
        <v>6</v>
      </c>
      <c r="CO168">
        <v>0</v>
      </c>
      <c r="CP168" t="e">
        <f t="shared" si="135"/>
        <v>#REF!</v>
      </c>
      <c r="CQ168">
        <f>AC168*BC168</f>
        <v>311.56200000000001</v>
      </c>
      <c r="CR168">
        <f>AD168*BB168</f>
        <v>0</v>
      </c>
      <c r="CS168">
        <f t="shared" si="136"/>
        <v>0</v>
      </c>
      <c r="CT168">
        <f t="shared" si="137"/>
        <v>0</v>
      </c>
      <c r="CU168">
        <f t="shared" si="138"/>
        <v>0</v>
      </c>
      <c r="CV168">
        <f t="shared" si="139"/>
        <v>0</v>
      </c>
      <c r="CW168">
        <f t="shared" si="140"/>
        <v>0</v>
      </c>
      <c r="CX168">
        <f t="shared" si="141"/>
        <v>0</v>
      </c>
      <c r="CY168" t="e">
        <f>(((S168+R168)*AT168)/100)</f>
        <v>#REF!</v>
      </c>
      <c r="CZ168" t="e">
        <f>(((S168+R168)*AU168)/100)</f>
        <v>#REF!</v>
      </c>
      <c r="DC168" t="s">
        <v>6</v>
      </c>
      <c r="DD168" t="s">
        <v>6</v>
      </c>
      <c r="DE168" t="s">
        <v>6</v>
      </c>
      <c r="DF168" t="s">
        <v>6</v>
      </c>
      <c r="DG168" t="s">
        <v>6</v>
      </c>
      <c r="DH168" t="s">
        <v>6</v>
      </c>
      <c r="DI168" t="s">
        <v>6</v>
      </c>
      <c r="DJ168" t="s">
        <v>6</v>
      </c>
      <c r="DK168" t="s">
        <v>6</v>
      </c>
      <c r="DL168" t="s">
        <v>6</v>
      </c>
      <c r="DM168" t="s">
        <v>6</v>
      </c>
      <c r="DN168">
        <v>0</v>
      </c>
      <c r="DO168">
        <v>0</v>
      </c>
      <c r="DP168">
        <v>1</v>
      </c>
      <c r="DQ168">
        <v>1</v>
      </c>
      <c r="DU168">
        <v>1005</v>
      </c>
      <c r="DV168" t="s">
        <v>52</v>
      </c>
      <c r="DW168" t="str">
        <f>'1.Лок.смета.и.Акт'!D546</f>
        <v>м2</v>
      </c>
      <c r="DX168">
        <v>1</v>
      </c>
      <c r="DZ168" t="s">
        <v>6</v>
      </c>
      <c r="EA168" t="s">
        <v>6</v>
      </c>
      <c r="EB168" t="s">
        <v>6</v>
      </c>
      <c r="EC168" t="s">
        <v>6</v>
      </c>
      <c r="EE168">
        <v>59207217</v>
      </c>
      <c r="EF168">
        <v>22</v>
      </c>
      <c r="EG168" t="s">
        <v>27</v>
      </c>
      <c r="EH168">
        <v>16</v>
      </c>
      <c r="EI168" t="s">
        <v>28</v>
      </c>
      <c r="EJ168">
        <v>1</v>
      </c>
      <c r="EK168">
        <v>20001</v>
      </c>
      <c r="EL168" t="s">
        <v>29</v>
      </c>
      <c r="EM168" t="s">
        <v>30</v>
      </c>
      <c r="EO168" t="s">
        <v>6</v>
      </c>
      <c r="EQ168">
        <v>0</v>
      </c>
      <c r="ER168">
        <v>34.200000000000003</v>
      </c>
      <c r="ES168" s="68">
        <f>'1.Лок.смета.и.Акт'!F546</f>
        <v>34.200000000000003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f t="shared" si="142"/>
        <v>0</v>
      </c>
      <c r="FS168">
        <v>0</v>
      </c>
      <c r="FX168">
        <v>121</v>
      </c>
      <c r="FY168">
        <v>0</v>
      </c>
      <c r="GA168" t="s">
        <v>6</v>
      </c>
      <c r="GD168">
        <v>1</v>
      </c>
      <c r="GF168">
        <v>2073721092</v>
      </c>
      <c r="GG168">
        <v>2</v>
      </c>
      <c r="GH168">
        <v>1</v>
      </c>
      <c r="GI168">
        <v>4</v>
      </c>
      <c r="GJ168">
        <v>0</v>
      </c>
      <c r="GK168">
        <v>0</v>
      </c>
      <c r="GL168">
        <f t="shared" si="143"/>
        <v>0</v>
      </c>
      <c r="GM168" t="e">
        <f t="shared" si="144"/>
        <v>#REF!</v>
      </c>
      <c r="GN168" t="e">
        <f t="shared" si="145"/>
        <v>#REF!</v>
      </c>
      <c r="GO168">
        <f t="shared" si="146"/>
        <v>0</v>
      </c>
      <c r="GP168">
        <f t="shared" si="147"/>
        <v>0</v>
      </c>
      <c r="GR168">
        <v>0</v>
      </c>
      <c r="GS168">
        <v>3</v>
      </c>
      <c r="GT168">
        <v>0</v>
      </c>
      <c r="GU168" t="s">
        <v>6</v>
      </c>
      <c r="GV168">
        <f t="shared" si="148"/>
        <v>0</v>
      </c>
      <c r="GW168">
        <v>1</v>
      </c>
      <c r="GX168" t="e">
        <f t="shared" si="149"/>
        <v>#REF!</v>
      </c>
      <c r="HA168">
        <v>0</v>
      </c>
      <c r="HB168">
        <v>0</v>
      </c>
      <c r="HC168">
        <f t="shared" si="150"/>
        <v>0</v>
      </c>
      <c r="HE168" t="s">
        <v>6</v>
      </c>
      <c r="HF168" t="s">
        <v>6</v>
      </c>
      <c r="HM168" t="s">
        <v>6</v>
      </c>
      <c r="HN168" t="s">
        <v>32</v>
      </c>
      <c r="HO168" t="s">
        <v>33</v>
      </c>
      <c r="HP168" t="s">
        <v>28</v>
      </c>
      <c r="HQ168" t="s">
        <v>28</v>
      </c>
      <c r="IF168">
        <v>-1</v>
      </c>
      <c r="IK168">
        <v>0</v>
      </c>
    </row>
    <row r="169" spans="1:245" x14ac:dyDescent="0.2">
      <c r="IF169">
        <v>-1</v>
      </c>
    </row>
    <row r="170" spans="1:245" x14ac:dyDescent="0.2">
      <c r="A170" s="2">
        <v>51</v>
      </c>
      <c r="B170" s="2">
        <f>B153</f>
        <v>1</v>
      </c>
      <c r="C170" s="2">
        <f>A153</f>
        <v>4</v>
      </c>
      <c r="D170" s="2">
        <f>ROW(A153)</f>
        <v>153</v>
      </c>
      <c r="E170" s="2"/>
      <c r="F170" s="2" t="str">
        <f>IF(F153&lt;&gt;"",F153,"")</f>
        <v/>
      </c>
      <c r="G170" s="2" t="str">
        <f>IF(G153&lt;&gt;"",G153,"")</f>
        <v>ПД 2.1, 2.2, 2.3</v>
      </c>
      <c r="H170" s="2">
        <v>0</v>
      </c>
      <c r="I170" s="2"/>
      <c r="J170" s="2"/>
      <c r="K170" s="2"/>
      <c r="L170" s="2"/>
      <c r="M170" s="2"/>
      <c r="N170" s="2"/>
      <c r="O170" s="2" t="e">
        <f t="shared" ref="O170:T170" si="152">ROUND(AB170,0)</f>
        <v>#REF!</v>
      </c>
      <c r="P170" s="2" t="e">
        <f t="shared" si="152"/>
        <v>#REF!</v>
      </c>
      <c r="Q170" s="2" t="e">
        <f t="shared" si="152"/>
        <v>#REF!</v>
      </c>
      <c r="R170" s="2" t="e">
        <f t="shared" si="152"/>
        <v>#REF!</v>
      </c>
      <c r="S170" s="2" t="e">
        <f t="shared" si="152"/>
        <v>#REF!</v>
      </c>
      <c r="T170" s="2" t="e">
        <f t="shared" si="152"/>
        <v>#REF!</v>
      </c>
      <c r="U170" s="2" t="e">
        <f>AH170</f>
        <v>#REF!</v>
      </c>
      <c r="V170" s="2" t="e">
        <f>AI170</f>
        <v>#REF!</v>
      </c>
      <c r="W170" s="2" t="e">
        <f>ROUND(AJ170,0)</f>
        <v>#REF!</v>
      </c>
      <c r="X170" s="2" t="e">
        <f>ROUND(AK170,0)</f>
        <v>#REF!</v>
      </c>
      <c r="Y170" s="2" t="e">
        <f>ROUND(AL170,0)</f>
        <v>#REF!</v>
      </c>
      <c r="Z170" s="2"/>
      <c r="AA170" s="2"/>
      <c r="AB170" s="2" t="e">
        <f>ROUND(SUMIF(AA157:AA168,"=74764386",O157:O168),0)</f>
        <v>#REF!</v>
      </c>
      <c r="AC170" s="2" t="e">
        <f>ROUND(SUMIF(AA157:AA168,"=74764386",P157:P168),0)</f>
        <v>#REF!</v>
      </c>
      <c r="AD170" s="2" t="e">
        <f>ROUND(SUMIF(AA157:AA168,"=74764386",Q157:Q168),0)</f>
        <v>#REF!</v>
      </c>
      <c r="AE170" s="2" t="e">
        <f>ROUND(SUMIF(AA157:AA168,"=74764386",R157:R168),0)</f>
        <v>#REF!</v>
      </c>
      <c r="AF170" s="2" t="e">
        <f>ROUND(SUMIF(AA157:AA168,"=74764386",S157:S168),0)</f>
        <v>#REF!</v>
      </c>
      <c r="AG170" s="2" t="e">
        <f>ROUND(SUMIF(AA157:AA168,"=74764386",T157:T168),0)</f>
        <v>#REF!</v>
      </c>
      <c r="AH170" s="2" t="e">
        <f>SUMIF(AA157:AA168,"=74764386",U157:U168)</f>
        <v>#REF!</v>
      </c>
      <c r="AI170" s="2" t="e">
        <f>SUMIF(AA157:AA168,"=74764386",V157:V168)</f>
        <v>#REF!</v>
      </c>
      <c r="AJ170" s="2" t="e">
        <f>ROUND(SUMIF(AA157:AA168,"=74764386",W157:W168),0)</f>
        <v>#REF!</v>
      </c>
      <c r="AK170" s="2" t="e">
        <f>ROUND(SUMIF(AA157:AA168,"=74764386",X157:X168),0)</f>
        <v>#REF!</v>
      </c>
      <c r="AL170" s="2" t="e">
        <f>ROUND(SUMIF(AA157:AA168,"=74764386",Y157:Y168),0)</f>
        <v>#REF!</v>
      </c>
      <c r="AM170" s="2"/>
      <c r="AN170" s="2"/>
      <c r="AO170" s="2">
        <f t="shared" ref="AO170:BD170" si="153">ROUND(BX170,0)</f>
        <v>0</v>
      </c>
      <c r="AP170" s="2" t="e">
        <f t="shared" si="153"/>
        <v>#REF!</v>
      </c>
      <c r="AQ170" s="2">
        <f t="shared" si="153"/>
        <v>0</v>
      </c>
      <c r="AR170" s="2" t="e">
        <f t="shared" si="153"/>
        <v>#REF!</v>
      </c>
      <c r="AS170" s="2" t="e">
        <f t="shared" si="153"/>
        <v>#REF!</v>
      </c>
      <c r="AT170" s="2">
        <f t="shared" si="153"/>
        <v>0</v>
      </c>
      <c r="AU170" s="2">
        <f t="shared" si="153"/>
        <v>0</v>
      </c>
      <c r="AV170" s="2" t="e">
        <f t="shared" si="153"/>
        <v>#REF!</v>
      </c>
      <c r="AW170" s="2" t="e">
        <f t="shared" si="153"/>
        <v>#REF!</v>
      </c>
      <c r="AX170" s="2">
        <f t="shared" si="153"/>
        <v>0</v>
      </c>
      <c r="AY170" s="2" t="e">
        <f t="shared" si="153"/>
        <v>#REF!</v>
      </c>
      <c r="AZ170" s="2" t="e">
        <f t="shared" si="153"/>
        <v>#REF!</v>
      </c>
      <c r="BA170" s="2" t="e">
        <f t="shared" si="153"/>
        <v>#REF!</v>
      </c>
      <c r="BB170" s="2">
        <f t="shared" si="153"/>
        <v>0</v>
      </c>
      <c r="BC170" s="2">
        <f t="shared" si="153"/>
        <v>0</v>
      </c>
      <c r="BD170" s="2">
        <f t="shared" si="153"/>
        <v>0</v>
      </c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>
        <f>ROUND(SUMIF(AA157:AA168,"=74764386",FQ157:FQ168),0)</f>
        <v>0</v>
      </c>
      <c r="BY170" s="2" t="e">
        <f>ROUND(SUMIF(AA157:AA168,"=74764386",FR157:FR168),0)</f>
        <v>#REF!</v>
      </c>
      <c r="BZ170" s="2">
        <f>ROUND(SUMIF(AA157:AA168,"=74764386",GL157:GL168),0)</f>
        <v>0</v>
      </c>
      <c r="CA170" s="2" t="e">
        <f>ROUND(SUMIF(AA157:AA168,"=74764386",GM157:GM168),0)</f>
        <v>#REF!</v>
      </c>
      <c r="CB170" s="2" t="e">
        <f>ROUND(SUMIF(AA157:AA168,"=74764386",GN157:GN168),0)</f>
        <v>#REF!</v>
      </c>
      <c r="CC170" s="2">
        <f>ROUND(SUMIF(AA157:AA168,"=74764386",GO157:GO168),0)</f>
        <v>0</v>
      </c>
      <c r="CD170" s="2">
        <f>ROUND(SUMIF(AA157:AA168,"=74764386",GP157:GP168),0)</f>
        <v>0</v>
      </c>
      <c r="CE170" s="2" t="e">
        <f>AC170-BX170</f>
        <v>#REF!</v>
      </c>
      <c r="CF170" s="2" t="e">
        <f>AC170-BY170</f>
        <v>#REF!</v>
      </c>
      <c r="CG170" s="2">
        <f>BX170-BZ170</f>
        <v>0</v>
      </c>
      <c r="CH170" s="2" t="e">
        <f>AC170-BX170-BY170+BZ170</f>
        <v>#REF!</v>
      </c>
      <c r="CI170" s="2" t="e">
        <f>BY170-BZ170</f>
        <v>#REF!</v>
      </c>
      <c r="CJ170" s="2" t="e">
        <f>ROUND(SUMIF(AA157:AA168,"=74764386",GX157:GX168),0)</f>
        <v>#REF!</v>
      </c>
      <c r="CK170" s="2">
        <f>ROUND(SUMIF(AA157:AA168,"=74764386",GY157:GY168),0)</f>
        <v>0</v>
      </c>
      <c r="CL170" s="2">
        <f>ROUND(SUMIF(AA157:AA168,"=74764386",GZ157:GZ168),0)</f>
        <v>0</v>
      </c>
      <c r="CM170" s="2">
        <f>ROUND(SUMIF(AA157:AA168,"=74764386",HD157:HD168),0)</f>
        <v>0</v>
      </c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>
        <v>0</v>
      </c>
      <c r="IF170">
        <v>-1</v>
      </c>
    </row>
    <row r="171" spans="1:245" x14ac:dyDescent="0.2">
      <c r="IF171">
        <v>-1</v>
      </c>
    </row>
    <row r="172" spans="1:245" x14ac:dyDescent="0.2">
      <c r="A172" s="4">
        <v>50</v>
      </c>
      <c r="B172" s="4">
        <v>0</v>
      </c>
      <c r="C172" s="4">
        <v>0</v>
      </c>
      <c r="D172" s="4">
        <v>1</v>
      </c>
      <c r="E172" s="4">
        <v>201</v>
      </c>
      <c r="F172" s="4" t="e">
        <f>ROUND(Source!O170,O172)</f>
        <v>#REF!</v>
      </c>
      <c r="G172" s="4" t="s">
        <v>148</v>
      </c>
      <c r="H172" s="4" t="s">
        <v>149</v>
      </c>
      <c r="I172" s="4"/>
      <c r="J172" s="4"/>
      <c r="K172" s="4">
        <v>201</v>
      </c>
      <c r="L172" s="4">
        <v>1</v>
      </c>
      <c r="M172" s="4">
        <v>3</v>
      </c>
      <c r="N172" s="4" t="s">
        <v>6</v>
      </c>
      <c r="O172" s="4">
        <v>0</v>
      </c>
      <c r="P172" s="4"/>
      <c r="Q172" s="4"/>
      <c r="R172" s="4"/>
      <c r="S172" s="4"/>
      <c r="T172" s="4"/>
      <c r="U172" s="4"/>
      <c r="V172" s="4"/>
      <c r="W172" s="4">
        <v>192787</v>
      </c>
      <c r="X172" s="4">
        <v>1</v>
      </c>
      <c r="Y172" s="4">
        <v>192787</v>
      </c>
      <c r="Z172" s="4"/>
      <c r="AA172" s="4"/>
      <c r="AB172" s="4"/>
      <c r="IF172">
        <v>-1</v>
      </c>
    </row>
    <row r="173" spans="1:245" x14ac:dyDescent="0.2">
      <c r="A173" s="4">
        <v>50</v>
      </c>
      <c r="B173" s="4">
        <v>0</v>
      </c>
      <c r="C173" s="4">
        <v>0</v>
      </c>
      <c r="D173" s="4">
        <v>1</v>
      </c>
      <c r="E173" s="4">
        <v>202</v>
      </c>
      <c r="F173" s="4" t="e">
        <f>ROUND(Source!P170,O173)</f>
        <v>#REF!</v>
      </c>
      <c r="G173" s="4" t="s">
        <v>150</v>
      </c>
      <c r="H173" s="4" t="s">
        <v>151</v>
      </c>
      <c r="I173" s="4"/>
      <c r="J173" s="4"/>
      <c r="K173" s="4">
        <v>202</v>
      </c>
      <c r="L173" s="4">
        <v>2</v>
      </c>
      <c r="M173" s="4">
        <v>3</v>
      </c>
      <c r="N173" s="4" t="s">
        <v>6</v>
      </c>
      <c r="O173" s="4">
        <v>0</v>
      </c>
      <c r="P173" s="4"/>
      <c r="Q173" s="4"/>
      <c r="R173" s="4"/>
      <c r="S173" s="4"/>
      <c r="T173" s="4"/>
      <c r="U173" s="4"/>
      <c r="V173" s="4"/>
      <c r="W173" s="4">
        <v>518669</v>
      </c>
      <c r="X173" s="4">
        <v>1</v>
      </c>
      <c r="Y173" s="4">
        <v>518669</v>
      </c>
      <c r="Z173" s="4"/>
      <c r="AA173" s="4"/>
      <c r="AB173" s="4"/>
      <c r="IF173">
        <v>-1</v>
      </c>
    </row>
    <row r="174" spans="1:245" x14ac:dyDescent="0.2">
      <c r="A174" s="4">
        <v>50</v>
      </c>
      <c r="B174" s="4">
        <v>0</v>
      </c>
      <c r="C174" s="4">
        <v>0</v>
      </c>
      <c r="D174" s="4">
        <v>1</v>
      </c>
      <c r="E174" s="4">
        <v>227</v>
      </c>
      <c r="F174" s="4">
        <f>ROUND(Source!AO170,O174)</f>
        <v>0</v>
      </c>
      <c r="G174" s="4" t="s">
        <v>152</v>
      </c>
      <c r="H174" s="4" t="s">
        <v>153</v>
      </c>
      <c r="I174" s="4"/>
      <c r="J174" s="4"/>
      <c r="K174" s="4">
        <v>222</v>
      </c>
      <c r="L174" s="4">
        <v>3</v>
      </c>
      <c r="M174" s="4">
        <v>3</v>
      </c>
      <c r="N174" s="4" t="s">
        <v>6</v>
      </c>
      <c r="O174" s="4">
        <v>0</v>
      </c>
      <c r="P174" s="4"/>
      <c r="Q174" s="4"/>
      <c r="R174" s="4"/>
      <c r="S174" s="4"/>
      <c r="T174" s="4"/>
      <c r="U174" s="4"/>
      <c r="V174" s="4"/>
      <c r="W174" s="4">
        <v>0</v>
      </c>
      <c r="X174" s="4">
        <v>1</v>
      </c>
      <c r="Y174" s="4">
        <v>0</v>
      </c>
      <c r="Z174" s="4"/>
      <c r="AA174" s="4"/>
      <c r="AB174" s="4"/>
      <c r="IF174">
        <v>-1</v>
      </c>
    </row>
    <row r="175" spans="1:245" x14ac:dyDescent="0.2">
      <c r="A175" s="4">
        <v>50</v>
      </c>
      <c r="B175" s="4">
        <v>0</v>
      </c>
      <c r="C175" s="4">
        <v>0</v>
      </c>
      <c r="D175" s="4">
        <v>1</v>
      </c>
      <c r="E175" s="4">
        <v>225</v>
      </c>
      <c r="F175" s="4" t="e">
        <f>ROUND(Source!AV170,O175)</f>
        <v>#REF!</v>
      </c>
      <c r="G175" s="4" t="s">
        <v>154</v>
      </c>
      <c r="H175" s="4" t="s">
        <v>155</v>
      </c>
      <c r="I175" s="4"/>
      <c r="J175" s="4"/>
      <c r="K175" s="4">
        <v>225</v>
      </c>
      <c r="L175" s="4">
        <v>4</v>
      </c>
      <c r="M175" s="4">
        <v>3</v>
      </c>
      <c r="N175" s="4" t="s">
        <v>6</v>
      </c>
      <c r="O175" s="4">
        <v>0</v>
      </c>
      <c r="P175" s="4"/>
      <c r="Q175" s="4"/>
      <c r="R175" s="4"/>
      <c r="S175" s="4"/>
      <c r="T175" s="4"/>
      <c r="U175" s="4"/>
      <c r="V175" s="4"/>
      <c r="W175" s="4">
        <v>518669</v>
      </c>
      <c r="X175" s="4">
        <v>1</v>
      </c>
      <c r="Y175" s="4">
        <v>518669</v>
      </c>
      <c r="Z175" s="4"/>
      <c r="AA175" s="4"/>
      <c r="AB175" s="4"/>
      <c r="IF175">
        <v>-1</v>
      </c>
    </row>
    <row r="176" spans="1:245" x14ac:dyDescent="0.2">
      <c r="A176" s="4">
        <v>50</v>
      </c>
      <c r="B176" s="4">
        <v>0</v>
      </c>
      <c r="C176" s="4">
        <v>0</v>
      </c>
      <c r="D176" s="4">
        <v>1</v>
      </c>
      <c r="E176" s="4">
        <v>226</v>
      </c>
      <c r="F176" s="4" t="e">
        <f>ROUND(Source!AW170,O176)</f>
        <v>#REF!</v>
      </c>
      <c r="G176" s="4" t="s">
        <v>156</v>
      </c>
      <c r="H176" s="4" t="s">
        <v>157</v>
      </c>
      <c r="I176" s="4"/>
      <c r="J176" s="4"/>
      <c r="K176" s="4">
        <v>226</v>
      </c>
      <c r="L176" s="4">
        <v>5</v>
      </c>
      <c r="M176" s="4">
        <v>3</v>
      </c>
      <c r="N176" s="4" t="s">
        <v>6</v>
      </c>
      <c r="O176" s="4">
        <v>0</v>
      </c>
      <c r="P176" s="4"/>
      <c r="Q176" s="4"/>
      <c r="R176" s="4"/>
      <c r="S176" s="4"/>
      <c r="T176" s="4"/>
      <c r="U176" s="4"/>
      <c r="V176" s="4"/>
      <c r="W176" s="4">
        <v>162052</v>
      </c>
      <c r="X176" s="4">
        <v>1</v>
      </c>
      <c r="Y176" s="4">
        <v>162052</v>
      </c>
      <c r="Z176" s="4"/>
      <c r="AA176" s="4"/>
      <c r="AB176" s="4"/>
      <c r="IF176">
        <v>-1</v>
      </c>
    </row>
    <row r="177" spans="1:240" x14ac:dyDescent="0.2">
      <c r="A177" s="4">
        <v>50</v>
      </c>
      <c r="B177" s="4">
        <v>0</v>
      </c>
      <c r="C177" s="4">
        <v>0</v>
      </c>
      <c r="D177" s="4">
        <v>1</v>
      </c>
      <c r="E177" s="4">
        <v>0</v>
      </c>
      <c r="F177" s="4">
        <f>ROUND(Source!AX170,O177)</f>
        <v>0</v>
      </c>
      <c r="G177" s="4" t="s">
        <v>158</v>
      </c>
      <c r="H177" s="4" t="s">
        <v>159</v>
      </c>
      <c r="I177" s="4"/>
      <c r="J177" s="4"/>
      <c r="K177" s="4">
        <v>227</v>
      </c>
      <c r="L177" s="4">
        <v>6</v>
      </c>
      <c r="M177" s="4">
        <v>3</v>
      </c>
      <c r="N177" s="4" t="s">
        <v>6</v>
      </c>
      <c r="O177" s="4">
        <v>0</v>
      </c>
      <c r="P177" s="4"/>
      <c r="Q177" s="4"/>
      <c r="R177" s="4"/>
      <c r="S177" s="4"/>
      <c r="T177" s="4"/>
      <c r="U177" s="4"/>
      <c r="V177" s="4"/>
      <c r="W177" s="4">
        <v>0</v>
      </c>
      <c r="X177" s="4">
        <v>1</v>
      </c>
      <c r="Y177" s="4">
        <v>0</v>
      </c>
      <c r="Z177" s="4"/>
      <c r="AA177" s="4"/>
      <c r="AB177" s="4"/>
      <c r="IF177">
        <v>-1</v>
      </c>
    </row>
    <row r="178" spans="1:240" x14ac:dyDescent="0.2">
      <c r="A178" s="4">
        <v>50</v>
      </c>
      <c r="B178" s="4">
        <v>0</v>
      </c>
      <c r="C178" s="4">
        <v>0</v>
      </c>
      <c r="D178" s="4">
        <v>1</v>
      </c>
      <c r="E178" s="4">
        <v>228</v>
      </c>
      <c r="F178" s="4" t="e">
        <f>ROUND(Source!AY170,O178)</f>
        <v>#REF!</v>
      </c>
      <c r="G178" s="4" t="s">
        <v>160</v>
      </c>
      <c r="H178" s="4" t="s">
        <v>161</v>
      </c>
      <c r="I178" s="4"/>
      <c r="J178" s="4"/>
      <c r="K178" s="4">
        <v>228</v>
      </c>
      <c r="L178" s="4">
        <v>7</v>
      </c>
      <c r="M178" s="4">
        <v>3</v>
      </c>
      <c r="N178" s="4" t="s">
        <v>6</v>
      </c>
      <c r="O178" s="4">
        <v>0</v>
      </c>
      <c r="P178" s="4"/>
      <c r="Q178" s="4"/>
      <c r="R178" s="4"/>
      <c r="S178" s="4"/>
      <c r="T178" s="4"/>
      <c r="U178" s="4"/>
      <c r="V178" s="4"/>
      <c r="W178" s="4">
        <v>162052</v>
      </c>
      <c r="X178" s="4">
        <v>1</v>
      </c>
      <c r="Y178" s="4">
        <v>162052</v>
      </c>
      <c r="Z178" s="4"/>
      <c r="AA178" s="4"/>
      <c r="AB178" s="4"/>
      <c r="IF178">
        <v>-1</v>
      </c>
    </row>
    <row r="179" spans="1:240" x14ac:dyDescent="0.2">
      <c r="A179" s="4">
        <v>50</v>
      </c>
      <c r="B179" s="4">
        <v>0</v>
      </c>
      <c r="C179" s="4">
        <v>0</v>
      </c>
      <c r="D179" s="4">
        <v>1</v>
      </c>
      <c r="E179" s="4">
        <v>216</v>
      </c>
      <c r="F179" s="4" t="e">
        <f>ROUND(Source!AP170,O179)</f>
        <v>#REF!</v>
      </c>
      <c r="G179" s="4" t="s">
        <v>162</v>
      </c>
      <c r="H179" s="4" t="s">
        <v>163</v>
      </c>
      <c r="I179" s="4"/>
      <c r="J179" s="4"/>
      <c r="K179" s="4">
        <v>216</v>
      </c>
      <c r="L179" s="4">
        <v>8</v>
      </c>
      <c r="M179" s="4">
        <v>3</v>
      </c>
      <c r="N179" s="4" t="s">
        <v>6</v>
      </c>
      <c r="O179" s="4">
        <v>0</v>
      </c>
      <c r="P179" s="4"/>
      <c r="Q179" s="4"/>
      <c r="R179" s="4"/>
      <c r="S179" s="4"/>
      <c r="T179" s="4"/>
      <c r="U179" s="4"/>
      <c r="V179" s="4"/>
      <c r="W179" s="4">
        <v>356617</v>
      </c>
      <c r="X179" s="4">
        <v>1</v>
      </c>
      <c r="Y179" s="4">
        <v>356617</v>
      </c>
      <c r="Z179" s="4"/>
      <c r="AA179" s="4"/>
      <c r="AB179" s="4"/>
      <c r="IF179">
        <v>-1</v>
      </c>
    </row>
    <row r="180" spans="1:240" x14ac:dyDescent="0.2">
      <c r="A180" s="4">
        <v>50</v>
      </c>
      <c r="B180" s="4">
        <v>0</v>
      </c>
      <c r="C180" s="4">
        <v>0</v>
      </c>
      <c r="D180" s="4">
        <v>1</v>
      </c>
      <c r="E180" s="4">
        <v>223</v>
      </c>
      <c r="F180" s="4">
        <f>ROUND(Source!AQ170,O180)</f>
        <v>0</v>
      </c>
      <c r="G180" s="4" t="s">
        <v>164</v>
      </c>
      <c r="H180" s="4" t="s">
        <v>165</v>
      </c>
      <c r="I180" s="4"/>
      <c r="J180" s="4"/>
      <c r="K180" s="4">
        <v>223</v>
      </c>
      <c r="L180" s="4">
        <v>9</v>
      </c>
      <c r="M180" s="4">
        <v>3</v>
      </c>
      <c r="N180" s="4" t="s">
        <v>6</v>
      </c>
      <c r="O180" s="4">
        <v>0</v>
      </c>
      <c r="P180" s="4"/>
      <c r="Q180" s="4"/>
      <c r="R180" s="4"/>
      <c r="S180" s="4"/>
      <c r="T180" s="4"/>
      <c r="U180" s="4"/>
      <c r="V180" s="4"/>
      <c r="W180" s="4">
        <v>0</v>
      </c>
      <c r="X180" s="4">
        <v>1</v>
      </c>
      <c r="Y180" s="4">
        <v>0</v>
      </c>
      <c r="Z180" s="4"/>
      <c r="AA180" s="4"/>
      <c r="AB180" s="4"/>
      <c r="IF180">
        <v>-1</v>
      </c>
    </row>
    <row r="181" spans="1:240" x14ac:dyDescent="0.2">
      <c r="A181" s="4">
        <v>50</v>
      </c>
      <c r="B181" s="4">
        <v>0</v>
      </c>
      <c r="C181" s="4">
        <v>0</v>
      </c>
      <c r="D181" s="4">
        <v>1</v>
      </c>
      <c r="E181" s="4">
        <v>229</v>
      </c>
      <c r="F181" s="4" t="e">
        <f>ROUND(Source!AZ170,O181)</f>
        <v>#REF!</v>
      </c>
      <c r="G181" s="4" t="s">
        <v>166</v>
      </c>
      <c r="H181" s="4" t="s">
        <v>167</v>
      </c>
      <c r="I181" s="4"/>
      <c r="J181" s="4"/>
      <c r="K181" s="4">
        <v>229</v>
      </c>
      <c r="L181" s="4">
        <v>10</v>
      </c>
      <c r="M181" s="4">
        <v>3</v>
      </c>
      <c r="N181" s="4" t="s">
        <v>6</v>
      </c>
      <c r="O181" s="4">
        <v>0</v>
      </c>
      <c r="P181" s="4"/>
      <c r="Q181" s="4"/>
      <c r="R181" s="4"/>
      <c r="S181" s="4"/>
      <c r="T181" s="4"/>
      <c r="U181" s="4"/>
      <c r="V181" s="4"/>
      <c r="W181" s="4">
        <v>356617</v>
      </c>
      <c r="X181" s="4">
        <v>1</v>
      </c>
      <c r="Y181" s="4">
        <v>356617</v>
      </c>
      <c r="Z181" s="4"/>
      <c r="AA181" s="4"/>
      <c r="AB181" s="4"/>
      <c r="IF181">
        <v>-1</v>
      </c>
    </row>
    <row r="182" spans="1:240" x14ac:dyDescent="0.2">
      <c r="A182" s="4">
        <v>50</v>
      </c>
      <c r="B182" s="4">
        <v>0</v>
      </c>
      <c r="C182" s="4">
        <v>0</v>
      </c>
      <c r="D182" s="4">
        <v>1</v>
      </c>
      <c r="E182" s="4">
        <v>203</v>
      </c>
      <c r="F182" s="4" t="e">
        <f>ROUND(Source!Q170,O182)</f>
        <v>#REF!</v>
      </c>
      <c r="G182" s="4" t="s">
        <v>168</v>
      </c>
      <c r="H182" s="4" t="s">
        <v>169</v>
      </c>
      <c r="I182" s="4"/>
      <c r="J182" s="4"/>
      <c r="K182" s="4">
        <v>203</v>
      </c>
      <c r="L182" s="4">
        <v>11</v>
      </c>
      <c r="M182" s="4">
        <v>3</v>
      </c>
      <c r="N182" s="4" t="s">
        <v>6</v>
      </c>
      <c r="O182" s="4">
        <v>0</v>
      </c>
      <c r="P182" s="4"/>
      <c r="Q182" s="4"/>
      <c r="R182" s="4"/>
      <c r="S182" s="4"/>
      <c r="T182" s="4"/>
      <c r="U182" s="4"/>
      <c r="V182" s="4"/>
      <c r="W182" s="4">
        <v>2284</v>
      </c>
      <c r="X182" s="4">
        <v>1</v>
      </c>
      <c r="Y182" s="4">
        <v>2284</v>
      </c>
      <c r="Z182" s="4"/>
      <c r="AA182" s="4"/>
      <c r="AB182" s="4"/>
      <c r="IF182">
        <v>-1</v>
      </c>
    </row>
    <row r="183" spans="1:240" x14ac:dyDescent="0.2">
      <c r="A183" s="4">
        <v>50</v>
      </c>
      <c r="B183" s="4">
        <v>0</v>
      </c>
      <c r="C183" s="4">
        <v>0</v>
      </c>
      <c r="D183" s="4">
        <v>1</v>
      </c>
      <c r="E183" s="4">
        <v>231</v>
      </c>
      <c r="F183" s="4">
        <f>ROUND(Source!BB170,O183)</f>
        <v>0</v>
      </c>
      <c r="G183" s="4" t="s">
        <v>170</v>
      </c>
      <c r="H183" s="4" t="s">
        <v>171</v>
      </c>
      <c r="I183" s="4"/>
      <c r="J183" s="4"/>
      <c r="K183" s="4">
        <v>231</v>
      </c>
      <c r="L183" s="4">
        <v>12</v>
      </c>
      <c r="M183" s="4">
        <v>3</v>
      </c>
      <c r="N183" s="4" t="s">
        <v>6</v>
      </c>
      <c r="O183" s="4">
        <v>0</v>
      </c>
      <c r="P183" s="4"/>
      <c r="Q183" s="4"/>
      <c r="R183" s="4"/>
      <c r="S183" s="4"/>
      <c r="T183" s="4"/>
      <c r="U183" s="4"/>
      <c r="V183" s="4"/>
      <c r="W183" s="4">
        <v>0</v>
      </c>
      <c r="X183" s="4">
        <v>1</v>
      </c>
      <c r="Y183" s="4">
        <v>0</v>
      </c>
      <c r="Z183" s="4"/>
      <c r="AA183" s="4"/>
      <c r="AB183" s="4"/>
      <c r="IF183">
        <v>-1</v>
      </c>
    </row>
    <row r="184" spans="1:240" x14ac:dyDescent="0.2">
      <c r="A184" s="4">
        <v>50</v>
      </c>
      <c r="B184" s="4">
        <v>0</v>
      </c>
      <c r="C184" s="4">
        <v>0</v>
      </c>
      <c r="D184" s="4">
        <v>1</v>
      </c>
      <c r="E184" s="4">
        <v>204</v>
      </c>
      <c r="F184" s="4" t="e">
        <f>ROUND(Source!R170,O184)</f>
        <v>#REF!</v>
      </c>
      <c r="G184" s="4" t="s">
        <v>172</v>
      </c>
      <c r="H184" s="4" t="s">
        <v>173</v>
      </c>
      <c r="I184" s="4"/>
      <c r="J184" s="4"/>
      <c r="K184" s="4">
        <v>204</v>
      </c>
      <c r="L184" s="4">
        <v>13</v>
      </c>
      <c r="M184" s="4">
        <v>3</v>
      </c>
      <c r="N184" s="4" t="s">
        <v>6</v>
      </c>
      <c r="O184" s="4">
        <v>0</v>
      </c>
      <c r="P184" s="4"/>
      <c r="Q184" s="4"/>
      <c r="R184" s="4"/>
      <c r="S184" s="4"/>
      <c r="T184" s="4"/>
      <c r="U184" s="4"/>
      <c r="V184" s="4"/>
      <c r="W184" s="4">
        <v>608</v>
      </c>
      <c r="X184" s="4">
        <v>1</v>
      </c>
      <c r="Y184" s="4">
        <v>608</v>
      </c>
      <c r="Z184" s="4"/>
      <c r="AA184" s="4"/>
      <c r="AB184" s="4"/>
      <c r="IF184">
        <v>-1</v>
      </c>
    </row>
    <row r="185" spans="1:240" x14ac:dyDescent="0.2">
      <c r="A185" s="4">
        <v>50</v>
      </c>
      <c r="B185" s="4">
        <v>0</v>
      </c>
      <c r="C185" s="4">
        <v>0</v>
      </c>
      <c r="D185" s="4">
        <v>1</v>
      </c>
      <c r="E185" s="4">
        <v>205</v>
      </c>
      <c r="F185" s="4" t="e">
        <f>ROUND(Source!S170,O185)</f>
        <v>#REF!</v>
      </c>
      <c r="G185" s="4" t="s">
        <v>174</v>
      </c>
      <c r="H185" s="4" t="s">
        <v>175</v>
      </c>
      <c r="I185" s="4"/>
      <c r="J185" s="4"/>
      <c r="K185" s="4">
        <v>205</v>
      </c>
      <c r="L185" s="4">
        <v>14</v>
      </c>
      <c r="M185" s="4">
        <v>3</v>
      </c>
      <c r="N185" s="4" t="s">
        <v>6</v>
      </c>
      <c r="O185" s="4">
        <v>0</v>
      </c>
      <c r="P185" s="4"/>
      <c r="Q185" s="4"/>
      <c r="R185" s="4"/>
      <c r="S185" s="4"/>
      <c r="T185" s="4"/>
      <c r="U185" s="4"/>
      <c r="V185" s="4"/>
      <c r="W185" s="4">
        <v>28451</v>
      </c>
      <c r="X185" s="4">
        <v>1</v>
      </c>
      <c r="Y185" s="4">
        <v>28451</v>
      </c>
      <c r="Z185" s="4"/>
      <c r="AA185" s="4"/>
      <c r="AB185" s="4"/>
      <c r="IF185">
        <v>-1</v>
      </c>
    </row>
    <row r="186" spans="1:240" x14ac:dyDescent="0.2">
      <c r="A186" s="4">
        <v>50</v>
      </c>
      <c r="B186" s="4">
        <v>0</v>
      </c>
      <c r="C186" s="4">
        <v>0</v>
      </c>
      <c r="D186" s="4">
        <v>1</v>
      </c>
      <c r="E186" s="4">
        <v>232</v>
      </c>
      <c r="F186" s="4">
        <f>ROUND(Source!BC170,O186)</f>
        <v>0</v>
      </c>
      <c r="G186" s="4" t="s">
        <v>176</v>
      </c>
      <c r="H186" s="4" t="s">
        <v>177</v>
      </c>
      <c r="I186" s="4"/>
      <c r="J186" s="4"/>
      <c r="K186" s="4">
        <v>232</v>
      </c>
      <c r="L186" s="4">
        <v>15</v>
      </c>
      <c r="M186" s="4">
        <v>3</v>
      </c>
      <c r="N186" s="4" t="s">
        <v>6</v>
      </c>
      <c r="O186" s="4">
        <v>0</v>
      </c>
      <c r="P186" s="4"/>
      <c r="Q186" s="4"/>
      <c r="R186" s="4"/>
      <c r="S186" s="4"/>
      <c r="T186" s="4"/>
      <c r="U186" s="4"/>
      <c r="V186" s="4"/>
      <c r="W186" s="4">
        <v>0</v>
      </c>
      <c r="X186" s="4">
        <v>1</v>
      </c>
      <c r="Y186" s="4">
        <v>0</v>
      </c>
      <c r="Z186" s="4"/>
      <c r="AA186" s="4"/>
      <c r="AB186" s="4"/>
      <c r="IF186">
        <v>-1</v>
      </c>
    </row>
    <row r="187" spans="1:240" x14ac:dyDescent="0.2">
      <c r="A187" s="4">
        <v>50</v>
      </c>
      <c r="B187" s="4">
        <v>0</v>
      </c>
      <c r="C187" s="4">
        <v>0</v>
      </c>
      <c r="D187" s="4">
        <v>1</v>
      </c>
      <c r="E187" s="4">
        <v>214</v>
      </c>
      <c r="F187" s="4" t="e">
        <f>ROUND(Source!AS170,O187)</f>
        <v>#REF!</v>
      </c>
      <c r="G187" s="4" t="s">
        <v>178</v>
      </c>
      <c r="H187" s="4" t="s">
        <v>179</v>
      </c>
      <c r="I187" s="4"/>
      <c r="J187" s="4"/>
      <c r="K187" s="4">
        <v>214</v>
      </c>
      <c r="L187" s="4">
        <v>16</v>
      </c>
      <c r="M187" s="4">
        <v>3</v>
      </c>
      <c r="N187" s="4" t="s">
        <v>6</v>
      </c>
      <c r="O187" s="4">
        <v>0</v>
      </c>
      <c r="P187" s="4"/>
      <c r="Q187" s="4"/>
      <c r="R187" s="4"/>
      <c r="S187" s="4"/>
      <c r="T187" s="4"/>
      <c r="U187" s="4"/>
      <c r="V187" s="4"/>
      <c r="W187" s="4">
        <v>248872</v>
      </c>
      <c r="X187" s="4">
        <v>1</v>
      </c>
      <c r="Y187" s="4">
        <v>248872</v>
      </c>
      <c r="Z187" s="4"/>
      <c r="AA187" s="4"/>
      <c r="AB187" s="4"/>
      <c r="IF187">
        <v>-1</v>
      </c>
    </row>
    <row r="188" spans="1:240" x14ac:dyDescent="0.2">
      <c r="A188" s="4">
        <v>50</v>
      </c>
      <c r="B188" s="4">
        <v>0</v>
      </c>
      <c r="C188" s="4">
        <v>0</v>
      </c>
      <c r="D188" s="4">
        <v>1</v>
      </c>
      <c r="E188" s="4">
        <v>215</v>
      </c>
      <c r="F188" s="4">
        <f>ROUND(Source!AT170,O188)</f>
        <v>0</v>
      </c>
      <c r="G188" s="4" t="s">
        <v>180</v>
      </c>
      <c r="H188" s="4" t="s">
        <v>181</v>
      </c>
      <c r="I188" s="4"/>
      <c r="J188" s="4"/>
      <c r="K188" s="4">
        <v>215</v>
      </c>
      <c r="L188" s="4">
        <v>17</v>
      </c>
      <c r="M188" s="4">
        <v>3</v>
      </c>
      <c r="N188" s="4" t="s">
        <v>6</v>
      </c>
      <c r="O188" s="4">
        <v>0</v>
      </c>
      <c r="P188" s="4"/>
      <c r="Q188" s="4"/>
      <c r="R188" s="4"/>
      <c r="S188" s="4"/>
      <c r="T188" s="4"/>
      <c r="U188" s="4"/>
      <c r="V188" s="4"/>
      <c r="W188" s="4">
        <v>0</v>
      </c>
      <c r="X188" s="4">
        <v>1</v>
      </c>
      <c r="Y188" s="4">
        <v>0</v>
      </c>
      <c r="Z188" s="4"/>
      <c r="AA188" s="4"/>
      <c r="AB188" s="4"/>
      <c r="IF188">
        <v>-1</v>
      </c>
    </row>
    <row r="189" spans="1:240" x14ac:dyDescent="0.2">
      <c r="A189" s="4">
        <v>50</v>
      </c>
      <c r="B189" s="4">
        <v>0</v>
      </c>
      <c r="C189" s="4">
        <v>0</v>
      </c>
      <c r="D189" s="4">
        <v>1</v>
      </c>
      <c r="E189" s="4">
        <v>217</v>
      </c>
      <c r="F189" s="4">
        <f>ROUND(Source!AU170,O189)</f>
        <v>0</v>
      </c>
      <c r="G189" s="4" t="s">
        <v>182</v>
      </c>
      <c r="H189" s="4" t="s">
        <v>183</v>
      </c>
      <c r="I189" s="4"/>
      <c r="J189" s="4"/>
      <c r="K189" s="4">
        <v>217</v>
      </c>
      <c r="L189" s="4">
        <v>18</v>
      </c>
      <c r="M189" s="4">
        <v>3</v>
      </c>
      <c r="N189" s="4" t="s">
        <v>6</v>
      </c>
      <c r="O189" s="4">
        <v>0</v>
      </c>
      <c r="P189" s="4"/>
      <c r="Q189" s="4"/>
      <c r="R189" s="4"/>
      <c r="S189" s="4"/>
      <c r="T189" s="4"/>
      <c r="U189" s="4"/>
      <c r="V189" s="4"/>
      <c r="W189" s="4">
        <v>0</v>
      </c>
      <c r="X189" s="4">
        <v>1</v>
      </c>
      <c r="Y189" s="4">
        <v>0</v>
      </c>
      <c r="Z189" s="4"/>
      <c r="AA189" s="4"/>
      <c r="AB189" s="4"/>
      <c r="IF189">
        <v>-1</v>
      </c>
    </row>
    <row r="190" spans="1:240" x14ac:dyDescent="0.2">
      <c r="A190" s="4">
        <v>50</v>
      </c>
      <c r="B190" s="4">
        <v>0</v>
      </c>
      <c r="C190" s="4">
        <v>0</v>
      </c>
      <c r="D190" s="4">
        <v>1</v>
      </c>
      <c r="E190" s="4">
        <v>230</v>
      </c>
      <c r="F190" s="4" t="e">
        <f>ROUND(Source!BA170,O190)</f>
        <v>#REF!</v>
      </c>
      <c r="G190" s="4" t="s">
        <v>184</v>
      </c>
      <c r="H190" s="4" t="s">
        <v>185</v>
      </c>
      <c r="I190" s="4"/>
      <c r="J190" s="4"/>
      <c r="K190" s="4">
        <v>230</v>
      </c>
      <c r="L190" s="4">
        <v>19</v>
      </c>
      <c r="M190" s="4">
        <v>3</v>
      </c>
      <c r="N190" s="4" t="s">
        <v>6</v>
      </c>
      <c r="O190" s="4">
        <v>0</v>
      </c>
      <c r="P190" s="4"/>
      <c r="Q190" s="4"/>
      <c r="R190" s="4"/>
      <c r="S190" s="4"/>
      <c r="T190" s="4"/>
      <c r="U190" s="4"/>
      <c r="V190" s="4"/>
      <c r="W190" s="4">
        <v>0</v>
      </c>
      <c r="X190" s="4">
        <v>1</v>
      </c>
      <c r="Y190" s="4">
        <v>0</v>
      </c>
      <c r="Z190" s="4"/>
      <c r="AA190" s="4"/>
      <c r="AB190" s="4"/>
      <c r="IF190">
        <v>-1</v>
      </c>
    </row>
    <row r="191" spans="1:240" x14ac:dyDescent="0.2">
      <c r="A191" s="4">
        <v>50</v>
      </c>
      <c r="B191" s="4">
        <v>0</v>
      </c>
      <c r="C191" s="4">
        <v>0</v>
      </c>
      <c r="D191" s="4">
        <v>1</v>
      </c>
      <c r="E191" s="4">
        <v>206</v>
      </c>
      <c r="F191" s="4" t="e">
        <f>ROUND(Source!T170,O191)</f>
        <v>#REF!</v>
      </c>
      <c r="G191" s="4" t="s">
        <v>186</v>
      </c>
      <c r="H191" s="4" t="s">
        <v>187</v>
      </c>
      <c r="I191" s="4"/>
      <c r="J191" s="4"/>
      <c r="K191" s="4">
        <v>206</v>
      </c>
      <c r="L191" s="4">
        <v>20</v>
      </c>
      <c r="M191" s="4">
        <v>3</v>
      </c>
      <c r="N191" s="4" t="s">
        <v>6</v>
      </c>
      <c r="O191" s="4">
        <v>0</v>
      </c>
      <c r="P191" s="4"/>
      <c r="Q191" s="4"/>
      <c r="R191" s="4"/>
      <c r="S191" s="4"/>
      <c r="T191" s="4"/>
      <c r="U191" s="4"/>
      <c r="V191" s="4"/>
      <c r="W191" s="4">
        <v>0</v>
      </c>
      <c r="X191" s="4">
        <v>1</v>
      </c>
      <c r="Y191" s="4">
        <v>0</v>
      </c>
      <c r="Z191" s="4"/>
      <c r="AA191" s="4"/>
      <c r="AB191" s="4"/>
      <c r="IF191">
        <v>-1</v>
      </c>
    </row>
    <row r="192" spans="1:240" x14ac:dyDescent="0.2">
      <c r="A192" s="4">
        <v>50</v>
      </c>
      <c r="B192" s="4">
        <v>0</v>
      </c>
      <c r="C192" s="4">
        <v>0</v>
      </c>
      <c r="D192" s="4">
        <v>1</v>
      </c>
      <c r="E192" s="4">
        <v>207</v>
      </c>
      <c r="F192" s="4" t="e">
        <f>ROUND(Source!U170,O192)</f>
        <v>#REF!</v>
      </c>
      <c r="G192" s="4" t="s">
        <v>188</v>
      </c>
      <c r="H192" s="4" t="s">
        <v>189</v>
      </c>
      <c r="I192" s="4"/>
      <c r="J192" s="4"/>
      <c r="K192" s="4">
        <v>207</v>
      </c>
      <c r="L192" s="4">
        <v>21</v>
      </c>
      <c r="M192" s="4">
        <v>3</v>
      </c>
      <c r="N192" s="4" t="s">
        <v>6</v>
      </c>
      <c r="O192" s="4">
        <v>7</v>
      </c>
      <c r="P192" s="4"/>
      <c r="Q192" s="4"/>
      <c r="R192" s="4"/>
      <c r="S192" s="4"/>
      <c r="T192" s="4"/>
      <c r="U192" s="4"/>
      <c r="V192" s="4"/>
      <c r="W192" s="4">
        <v>95.667264000000003</v>
      </c>
      <c r="X192" s="4">
        <v>1</v>
      </c>
      <c r="Y192" s="4">
        <v>95.667264000000003</v>
      </c>
      <c r="Z192" s="4"/>
      <c r="AA192" s="4"/>
      <c r="AB192" s="4"/>
      <c r="IF192">
        <v>-1</v>
      </c>
    </row>
    <row r="193" spans="1:245" x14ac:dyDescent="0.2">
      <c r="A193" s="4">
        <v>50</v>
      </c>
      <c r="B193" s="4">
        <v>0</v>
      </c>
      <c r="C193" s="4">
        <v>0</v>
      </c>
      <c r="D193" s="4">
        <v>1</v>
      </c>
      <c r="E193" s="4">
        <v>208</v>
      </c>
      <c r="F193" s="4" t="e">
        <f>ROUND(Source!V170,O193)</f>
        <v>#REF!</v>
      </c>
      <c r="G193" s="4" t="s">
        <v>190</v>
      </c>
      <c r="H193" s="4" t="s">
        <v>191</v>
      </c>
      <c r="I193" s="4"/>
      <c r="J193" s="4"/>
      <c r="K193" s="4">
        <v>208</v>
      </c>
      <c r="L193" s="4">
        <v>22</v>
      </c>
      <c r="M193" s="4">
        <v>3</v>
      </c>
      <c r="N193" s="4" t="s">
        <v>6</v>
      </c>
      <c r="O193" s="4">
        <v>7</v>
      </c>
      <c r="P193" s="4"/>
      <c r="Q193" s="4"/>
      <c r="R193" s="4"/>
      <c r="S193" s="4"/>
      <c r="T193" s="4"/>
      <c r="U193" s="4"/>
      <c r="V193" s="4"/>
      <c r="W193" s="4">
        <v>1.4720328</v>
      </c>
      <c r="X193" s="4">
        <v>1</v>
      </c>
      <c r="Y193" s="4">
        <v>1.4720328</v>
      </c>
      <c r="Z193" s="4"/>
      <c r="AA193" s="4"/>
      <c r="AB193" s="4"/>
      <c r="IF193">
        <v>-1</v>
      </c>
    </row>
    <row r="194" spans="1:245" x14ac:dyDescent="0.2">
      <c r="A194" s="4">
        <v>50</v>
      </c>
      <c r="B194" s="4">
        <v>0</v>
      </c>
      <c r="C194" s="4">
        <v>0</v>
      </c>
      <c r="D194" s="4">
        <v>1</v>
      </c>
      <c r="E194" s="4">
        <v>209</v>
      </c>
      <c r="F194" s="4" t="e">
        <f>ROUND(Source!W170,O194)</f>
        <v>#REF!</v>
      </c>
      <c r="G194" s="4" t="s">
        <v>192</v>
      </c>
      <c r="H194" s="4" t="s">
        <v>193</v>
      </c>
      <c r="I194" s="4"/>
      <c r="J194" s="4"/>
      <c r="K194" s="4">
        <v>209</v>
      </c>
      <c r="L194" s="4">
        <v>23</v>
      </c>
      <c r="M194" s="4">
        <v>3</v>
      </c>
      <c r="N194" s="4" t="s">
        <v>6</v>
      </c>
      <c r="O194" s="4">
        <v>0</v>
      </c>
      <c r="P194" s="4"/>
      <c r="Q194" s="4"/>
      <c r="R194" s="4"/>
      <c r="S194" s="4"/>
      <c r="T194" s="4"/>
      <c r="U194" s="4"/>
      <c r="V194" s="4"/>
      <c r="W194" s="4">
        <v>0</v>
      </c>
      <c r="X194" s="4">
        <v>1</v>
      </c>
      <c r="Y194" s="4">
        <v>0</v>
      </c>
      <c r="Z194" s="4"/>
      <c r="AA194" s="4"/>
      <c r="AB194" s="4"/>
      <c r="IF194">
        <v>-1</v>
      </c>
    </row>
    <row r="195" spans="1:245" x14ac:dyDescent="0.2">
      <c r="A195" s="4">
        <v>50</v>
      </c>
      <c r="B195" s="4">
        <v>0</v>
      </c>
      <c r="C195" s="4">
        <v>0</v>
      </c>
      <c r="D195" s="4">
        <v>1</v>
      </c>
      <c r="E195" s="4">
        <v>233</v>
      </c>
      <c r="F195" s="4">
        <f>ROUND(Source!BD170,O195)</f>
        <v>0</v>
      </c>
      <c r="G195" s="4" t="s">
        <v>194</v>
      </c>
      <c r="H195" s="4" t="s">
        <v>195</v>
      </c>
      <c r="I195" s="4"/>
      <c r="J195" s="4"/>
      <c r="K195" s="4">
        <v>233</v>
      </c>
      <c r="L195" s="4">
        <v>24</v>
      </c>
      <c r="M195" s="4">
        <v>3</v>
      </c>
      <c r="N195" s="4" t="s">
        <v>6</v>
      </c>
      <c r="O195" s="4">
        <v>0</v>
      </c>
      <c r="P195" s="4"/>
      <c r="Q195" s="4"/>
      <c r="R195" s="4"/>
      <c r="S195" s="4"/>
      <c r="T195" s="4"/>
      <c r="U195" s="4"/>
      <c r="V195" s="4"/>
      <c r="W195" s="4">
        <v>0</v>
      </c>
      <c r="X195" s="4">
        <v>1</v>
      </c>
      <c r="Y195" s="4">
        <v>0</v>
      </c>
      <c r="Z195" s="4"/>
      <c r="AA195" s="4"/>
      <c r="AB195" s="4"/>
      <c r="IF195">
        <v>-1</v>
      </c>
    </row>
    <row r="196" spans="1:245" x14ac:dyDescent="0.2">
      <c r="A196" s="4">
        <v>50</v>
      </c>
      <c r="B196" s="4">
        <v>0</v>
      </c>
      <c r="C196" s="4">
        <v>0</v>
      </c>
      <c r="D196" s="4">
        <v>1</v>
      </c>
      <c r="E196" s="4">
        <v>210</v>
      </c>
      <c r="F196" s="4" t="e">
        <f>ROUND(Source!X170,O196)</f>
        <v>#REF!</v>
      </c>
      <c r="G196" s="4" t="s">
        <v>196</v>
      </c>
      <c r="H196" s="4" t="s">
        <v>197</v>
      </c>
      <c r="I196" s="4"/>
      <c r="J196" s="4"/>
      <c r="K196" s="4">
        <v>210</v>
      </c>
      <c r="L196" s="4">
        <v>25</v>
      </c>
      <c r="M196" s="4">
        <v>3</v>
      </c>
      <c r="N196" s="4" t="s">
        <v>6</v>
      </c>
      <c r="O196" s="4">
        <v>0</v>
      </c>
      <c r="P196" s="4"/>
      <c r="Q196" s="4"/>
      <c r="R196" s="4"/>
      <c r="S196" s="4"/>
      <c r="T196" s="4"/>
      <c r="U196" s="4"/>
      <c r="V196" s="4"/>
      <c r="W196" s="4">
        <v>35162</v>
      </c>
      <c r="X196" s="4">
        <v>1</v>
      </c>
      <c r="Y196" s="4">
        <v>35162</v>
      </c>
      <c r="Z196" s="4"/>
      <c r="AA196" s="4"/>
      <c r="AB196" s="4"/>
      <c r="IF196">
        <v>-1</v>
      </c>
    </row>
    <row r="197" spans="1:245" x14ac:dyDescent="0.2">
      <c r="A197" s="4">
        <v>50</v>
      </c>
      <c r="B197" s="4">
        <v>0</v>
      </c>
      <c r="C197" s="4">
        <v>0</v>
      </c>
      <c r="D197" s="4">
        <v>1</v>
      </c>
      <c r="E197" s="4">
        <v>211</v>
      </c>
      <c r="F197" s="4" t="e">
        <f>ROUND(Source!Y170,O197)</f>
        <v>#REF!</v>
      </c>
      <c r="G197" s="4" t="s">
        <v>198</v>
      </c>
      <c r="H197" s="4" t="s">
        <v>199</v>
      </c>
      <c r="I197" s="4"/>
      <c r="J197" s="4"/>
      <c r="K197" s="4">
        <v>211</v>
      </c>
      <c r="L197" s="4">
        <v>26</v>
      </c>
      <c r="M197" s="4">
        <v>3</v>
      </c>
      <c r="N197" s="4" t="s">
        <v>6</v>
      </c>
      <c r="O197" s="4">
        <v>0</v>
      </c>
      <c r="P197" s="4"/>
      <c r="Q197" s="4"/>
      <c r="R197" s="4"/>
      <c r="S197" s="4"/>
      <c r="T197" s="4"/>
      <c r="U197" s="4"/>
      <c r="V197" s="4"/>
      <c r="W197" s="4">
        <v>20923</v>
      </c>
      <c r="X197" s="4">
        <v>1</v>
      </c>
      <c r="Y197" s="4">
        <v>20923</v>
      </c>
      <c r="Z197" s="4"/>
      <c r="AA197" s="4"/>
      <c r="AB197" s="4"/>
      <c r="IF197">
        <v>-1</v>
      </c>
    </row>
    <row r="198" spans="1:245" x14ac:dyDescent="0.2">
      <c r="A198" s="4">
        <v>50</v>
      </c>
      <c r="B198" s="4">
        <v>0</v>
      </c>
      <c r="C198" s="4">
        <v>0</v>
      </c>
      <c r="D198" s="4">
        <v>1</v>
      </c>
      <c r="E198" s="4">
        <v>224</v>
      </c>
      <c r="F198" s="4" t="e">
        <f>ROUND(Source!AR170,O198)</f>
        <v>#REF!</v>
      </c>
      <c r="G198" s="4" t="s">
        <v>200</v>
      </c>
      <c r="H198" s="4" t="s">
        <v>201</v>
      </c>
      <c r="I198" s="4"/>
      <c r="J198" s="4"/>
      <c r="K198" s="4">
        <v>224</v>
      </c>
      <c r="L198" s="4">
        <v>27</v>
      </c>
      <c r="M198" s="4">
        <v>3</v>
      </c>
      <c r="N198" s="4" t="s">
        <v>6</v>
      </c>
      <c r="O198" s="4">
        <v>0</v>
      </c>
      <c r="P198" s="4"/>
      <c r="Q198" s="4"/>
      <c r="R198" s="4"/>
      <c r="S198" s="4"/>
      <c r="T198" s="4"/>
      <c r="U198" s="4"/>
      <c r="V198" s="4"/>
      <c r="W198" s="4">
        <v>605489</v>
      </c>
      <c r="X198" s="4">
        <v>1</v>
      </c>
      <c r="Y198" s="4">
        <v>605489</v>
      </c>
      <c r="Z198" s="4"/>
      <c r="AA198" s="4"/>
      <c r="AB198" s="4"/>
      <c r="IF198">
        <v>-1</v>
      </c>
    </row>
    <row r="199" spans="1:245" x14ac:dyDescent="0.2">
      <c r="IF199">
        <v>-1</v>
      </c>
    </row>
    <row r="200" spans="1:245" x14ac:dyDescent="0.2">
      <c r="A200" s="1">
        <v>4</v>
      </c>
      <c r="B200" s="1">
        <v>1</v>
      </c>
      <c r="C200" s="1"/>
      <c r="D200" s="1">
        <f>ROW(A217)</f>
        <v>217</v>
      </c>
      <c r="E200" s="1"/>
      <c r="F200" s="1" t="s">
        <v>6</v>
      </c>
      <c r="G200" s="1" t="s">
        <v>290</v>
      </c>
      <c r="H200" s="1" t="s">
        <v>6</v>
      </c>
      <c r="I200" s="1">
        <v>0</v>
      </c>
      <c r="J200" s="1"/>
      <c r="K200" s="1">
        <v>-1</v>
      </c>
      <c r="L200" s="1"/>
      <c r="M200" s="1" t="s">
        <v>6</v>
      </c>
      <c r="N200" s="1"/>
      <c r="O200" s="1"/>
      <c r="P200" s="1"/>
      <c r="Q200" s="1"/>
      <c r="R200" s="1"/>
      <c r="S200" s="1">
        <v>0</v>
      </c>
      <c r="T200" s="1"/>
      <c r="U200" s="1" t="s">
        <v>6</v>
      </c>
      <c r="V200" s="1">
        <v>0</v>
      </c>
      <c r="W200" s="1"/>
      <c r="X200" s="1"/>
      <c r="Y200" s="1"/>
      <c r="Z200" s="1"/>
      <c r="AA200" s="1"/>
      <c r="AB200" s="1" t="s">
        <v>6</v>
      </c>
      <c r="AC200" s="1" t="s">
        <v>6</v>
      </c>
      <c r="AD200" s="1" t="s">
        <v>6</v>
      </c>
      <c r="AE200" s="1" t="s">
        <v>6</v>
      </c>
      <c r="AF200" s="1" t="s">
        <v>6</v>
      </c>
      <c r="AG200" s="1" t="s">
        <v>6</v>
      </c>
      <c r="AH200" s="1"/>
      <c r="AI200" s="1"/>
      <c r="AJ200" s="1"/>
      <c r="AK200" s="1"/>
      <c r="AL200" s="1"/>
      <c r="AM200" s="1"/>
      <c r="AN200" s="1"/>
      <c r="AO200" s="1"/>
      <c r="AP200" s="1" t="s">
        <v>6</v>
      </c>
      <c r="AQ200" s="1" t="s">
        <v>6</v>
      </c>
      <c r="AR200" s="1" t="s">
        <v>6</v>
      </c>
      <c r="AS200" s="1"/>
      <c r="AT200" s="1"/>
      <c r="AU200" s="1"/>
      <c r="AV200" s="1"/>
      <c r="AW200" s="1"/>
      <c r="AX200" s="1"/>
      <c r="AY200" s="1"/>
      <c r="AZ200" s="1" t="s">
        <v>6</v>
      </c>
      <c r="BA200" s="1"/>
      <c r="BB200" s="1" t="s">
        <v>6</v>
      </c>
      <c r="BC200" s="1" t="s">
        <v>6</v>
      </c>
      <c r="BD200" s="1" t="s">
        <v>6</v>
      </c>
      <c r="BE200" s="1" t="s">
        <v>6</v>
      </c>
      <c r="BF200" s="1" t="s">
        <v>6</v>
      </c>
      <c r="BG200" s="1" t="s">
        <v>6</v>
      </c>
      <c r="BH200" s="1" t="s">
        <v>6</v>
      </c>
      <c r="BI200" s="1" t="s">
        <v>6</v>
      </c>
      <c r="BJ200" s="1" t="s">
        <v>6</v>
      </c>
      <c r="BK200" s="1" t="s">
        <v>6</v>
      </c>
      <c r="BL200" s="1" t="s">
        <v>6</v>
      </c>
      <c r="BM200" s="1" t="s">
        <v>6</v>
      </c>
      <c r="BN200" s="1" t="s">
        <v>6</v>
      </c>
      <c r="BO200" s="1" t="s">
        <v>6</v>
      </c>
      <c r="BP200" s="1" t="s">
        <v>6</v>
      </c>
      <c r="BQ200" s="1"/>
      <c r="BR200" s="1"/>
      <c r="BS200" s="1"/>
      <c r="BT200" s="1"/>
      <c r="BU200" s="1"/>
      <c r="BV200" s="1"/>
      <c r="BW200" s="1"/>
      <c r="BX200" s="1">
        <v>0</v>
      </c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>
        <v>0</v>
      </c>
      <c r="IF200">
        <v>-1</v>
      </c>
    </row>
    <row r="201" spans="1:245" x14ac:dyDescent="0.2">
      <c r="IF201">
        <v>-1</v>
      </c>
    </row>
    <row r="202" spans="1:245" x14ac:dyDescent="0.2">
      <c r="A202" s="2">
        <v>52</v>
      </c>
      <c r="B202" s="2">
        <f t="shared" ref="B202:G202" si="154">B217</f>
        <v>1</v>
      </c>
      <c r="C202" s="2">
        <f t="shared" si="154"/>
        <v>4</v>
      </c>
      <c r="D202" s="2">
        <f t="shared" si="154"/>
        <v>200</v>
      </c>
      <c r="E202" s="2">
        <f t="shared" si="154"/>
        <v>0</v>
      </c>
      <c r="F202" s="2" t="str">
        <f t="shared" si="154"/>
        <v/>
      </c>
      <c r="G202" s="2" t="str">
        <f t="shared" si="154"/>
        <v>ПД 3.1, 3.2, 3.3</v>
      </c>
      <c r="H202" s="2"/>
      <c r="I202" s="2"/>
      <c r="J202" s="2"/>
      <c r="K202" s="2"/>
      <c r="L202" s="2"/>
      <c r="M202" s="2"/>
      <c r="N202" s="2"/>
      <c r="O202" s="2" t="e">
        <f t="shared" ref="O202:AT202" si="155">O217</f>
        <v>#REF!</v>
      </c>
      <c r="P202" s="2" t="e">
        <f t="shared" si="155"/>
        <v>#REF!</v>
      </c>
      <c r="Q202" s="2" t="e">
        <f t="shared" si="155"/>
        <v>#REF!</v>
      </c>
      <c r="R202" s="2" t="e">
        <f t="shared" si="155"/>
        <v>#REF!</v>
      </c>
      <c r="S202" s="2" t="e">
        <f t="shared" si="155"/>
        <v>#REF!</v>
      </c>
      <c r="T202" s="2" t="e">
        <f t="shared" si="155"/>
        <v>#REF!</v>
      </c>
      <c r="U202" s="2" t="e">
        <f t="shared" si="155"/>
        <v>#REF!</v>
      </c>
      <c r="V202" s="2" t="e">
        <f t="shared" si="155"/>
        <v>#REF!</v>
      </c>
      <c r="W202" s="2" t="e">
        <f t="shared" si="155"/>
        <v>#REF!</v>
      </c>
      <c r="X202" s="2" t="e">
        <f t="shared" si="155"/>
        <v>#REF!</v>
      </c>
      <c r="Y202" s="2" t="e">
        <f t="shared" si="155"/>
        <v>#REF!</v>
      </c>
      <c r="Z202" s="2">
        <f t="shared" si="155"/>
        <v>0</v>
      </c>
      <c r="AA202" s="2">
        <f t="shared" si="155"/>
        <v>0</v>
      </c>
      <c r="AB202" s="2" t="e">
        <f t="shared" si="155"/>
        <v>#REF!</v>
      </c>
      <c r="AC202" s="2" t="e">
        <f t="shared" si="155"/>
        <v>#REF!</v>
      </c>
      <c r="AD202" s="2" t="e">
        <f t="shared" si="155"/>
        <v>#REF!</v>
      </c>
      <c r="AE202" s="2" t="e">
        <f t="shared" si="155"/>
        <v>#REF!</v>
      </c>
      <c r="AF202" s="2" t="e">
        <f t="shared" si="155"/>
        <v>#REF!</v>
      </c>
      <c r="AG202" s="2" t="e">
        <f t="shared" si="155"/>
        <v>#REF!</v>
      </c>
      <c r="AH202" s="2" t="e">
        <f t="shared" si="155"/>
        <v>#REF!</v>
      </c>
      <c r="AI202" s="2" t="e">
        <f t="shared" si="155"/>
        <v>#REF!</v>
      </c>
      <c r="AJ202" s="2" t="e">
        <f t="shared" si="155"/>
        <v>#REF!</v>
      </c>
      <c r="AK202" s="2" t="e">
        <f t="shared" si="155"/>
        <v>#REF!</v>
      </c>
      <c r="AL202" s="2" t="e">
        <f t="shared" si="155"/>
        <v>#REF!</v>
      </c>
      <c r="AM202" s="2">
        <f t="shared" si="155"/>
        <v>0</v>
      </c>
      <c r="AN202" s="2">
        <f t="shared" si="155"/>
        <v>0</v>
      </c>
      <c r="AO202" s="2">
        <f t="shared" si="155"/>
        <v>0</v>
      </c>
      <c r="AP202" s="2" t="e">
        <f t="shared" si="155"/>
        <v>#REF!</v>
      </c>
      <c r="AQ202" s="2">
        <f t="shared" si="155"/>
        <v>0</v>
      </c>
      <c r="AR202" s="2" t="e">
        <f t="shared" si="155"/>
        <v>#REF!</v>
      </c>
      <c r="AS202" s="2" t="e">
        <f t="shared" si="155"/>
        <v>#REF!</v>
      </c>
      <c r="AT202" s="2">
        <f t="shared" si="155"/>
        <v>0</v>
      </c>
      <c r="AU202" s="2">
        <f t="shared" ref="AU202:BZ202" si="156">AU217</f>
        <v>0</v>
      </c>
      <c r="AV202" s="2" t="e">
        <f t="shared" si="156"/>
        <v>#REF!</v>
      </c>
      <c r="AW202" s="2" t="e">
        <f t="shared" si="156"/>
        <v>#REF!</v>
      </c>
      <c r="AX202" s="2">
        <f t="shared" si="156"/>
        <v>0</v>
      </c>
      <c r="AY202" s="2" t="e">
        <f t="shared" si="156"/>
        <v>#REF!</v>
      </c>
      <c r="AZ202" s="2" t="e">
        <f t="shared" si="156"/>
        <v>#REF!</v>
      </c>
      <c r="BA202" s="2" t="e">
        <f t="shared" si="156"/>
        <v>#REF!</v>
      </c>
      <c r="BB202" s="2">
        <f t="shared" si="156"/>
        <v>0</v>
      </c>
      <c r="BC202" s="2">
        <f t="shared" si="156"/>
        <v>0</v>
      </c>
      <c r="BD202" s="2">
        <f t="shared" si="156"/>
        <v>0</v>
      </c>
      <c r="BE202" s="2">
        <f t="shared" si="156"/>
        <v>0</v>
      </c>
      <c r="BF202" s="2">
        <f t="shared" si="156"/>
        <v>0</v>
      </c>
      <c r="BG202" s="2">
        <f t="shared" si="156"/>
        <v>0</v>
      </c>
      <c r="BH202" s="2">
        <f t="shared" si="156"/>
        <v>0</v>
      </c>
      <c r="BI202" s="2">
        <f t="shared" si="156"/>
        <v>0</v>
      </c>
      <c r="BJ202" s="2">
        <f t="shared" si="156"/>
        <v>0</v>
      </c>
      <c r="BK202" s="2">
        <f t="shared" si="156"/>
        <v>0</v>
      </c>
      <c r="BL202" s="2">
        <f t="shared" si="156"/>
        <v>0</v>
      </c>
      <c r="BM202" s="2">
        <f t="shared" si="156"/>
        <v>0</v>
      </c>
      <c r="BN202" s="2">
        <f t="shared" si="156"/>
        <v>0</v>
      </c>
      <c r="BO202" s="2">
        <f t="shared" si="156"/>
        <v>0</v>
      </c>
      <c r="BP202" s="2">
        <f t="shared" si="156"/>
        <v>0</v>
      </c>
      <c r="BQ202" s="2">
        <f t="shared" si="156"/>
        <v>0</v>
      </c>
      <c r="BR202" s="2">
        <f t="shared" si="156"/>
        <v>0</v>
      </c>
      <c r="BS202" s="2">
        <f t="shared" si="156"/>
        <v>0</v>
      </c>
      <c r="BT202" s="2">
        <f t="shared" si="156"/>
        <v>0</v>
      </c>
      <c r="BU202" s="2">
        <f t="shared" si="156"/>
        <v>0</v>
      </c>
      <c r="BV202" s="2">
        <f t="shared" si="156"/>
        <v>0</v>
      </c>
      <c r="BW202" s="2">
        <f t="shared" si="156"/>
        <v>0</v>
      </c>
      <c r="BX202" s="2">
        <f t="shared" si="156"/>
        <v>0</v>
      </c>
      <c r="BY202" s="2" t="e">
        <f t="shared" si="156"/>
        <v>#REF!</v>
      </c>
      <c r="BZ202" s="2">
        <f t="shared" si="156"/>
        <v>0</v>
      </c>
      <c r="CA202" s="2" t="e">
        <f t="shared" ref="CA202:DF202" si="157">CA217</f>
        <v>#REF!</v>
      </c>
      <c r="CB202" s="2" t="e">
        <f t="shared" si="157"/>
        <v>#REF!</v>
      </c>
      <c r="CC202" s="2">
        <f t="shared" si="157"/>
        <v>0</v>
      </c>
      <c r="CD202" s="2">
        <f t="shared" si="157"/>
        <v>0</v>
      </c>
      <c r="CE202" s="2" t="e">
        <f t="shared" si="157"/>
        <v>#REF!</v>
      </c>
      <c r="CF202" s="2" t="e">
        <f t="shared" si="157"/>
        <v>#REF!</v>
      </c>
      <c r="CG202" s="2">
        <f t="shared" si="157"/>
        <v>0</v>
      </c>
      <c r="CH202" s="2" t="e">
        <f t="shared" si="157"/>
        <v>#REF!</v>
      </c>
      <c r="CI202" s="2" t="e">
        <f t="shared" si="157"/>
        <v>#REF!</v>
      </c>
      <c r="CJ202" s="2" t="e">
        <f t="shared" si="157"/>
        <v>#REF!</v>
      </c>
      <c r="CK202" s="2">
        <f t="shared" si="157"/>
        <v>0</v>
      </c>
      <c r="CL202" s="2">
        <f t="shared" si="157"/>
        <v>0</v>
      </c>
      <c r="CM202" s="2">
        <f t="shared" si="157"/>
        <v>0</v>
      </c>
      <c r="CN202" s="2">
        <f t="shared" si="157"/>
        <v>0</v>
      </c>
      <c r="CO202" s="2">
        <f t="shared" si="157"/>
        <v>0</v>
      </c>
      <c r="CP202" s="2">
        <f t="shared" si="157"/>
        <v>0</v>
      </c>
      <c r="CQ202" s="2">
        <f t="shared" si="157"/>
        <v>0</v>
      </c>
      <c r="CR202" s="2">
        <f t="shared" si="157"/>
        <v>0</v>
      </c>
      <c r="CS202" s="2">
        <f t="shared" si="157"/>
        <v>0</v>
      </c>
      <c r="CT202" s="2">
        <f t="shared" si="157"/>
        <v>0</v>
      </c>
      <c r="CU202" s="2">
        <f t="shared" si="157"/>
        <v>0</v>
      </c>
      <c r="CV202" s="2">
        <f t="shared" si="157"/>
        <v>0</v>
      </c>
      <c r="CW202" s="2">
        <f t="shared" si="157"/>
        <v>0</v>
      </c>
      <c r="CX202" s="2">
        <f t="shared" si="157"/>
        <v>0</v>
      </c>
      <c r="CY202" s="2">
        <f t="shared" si="157"/>
        <v>0</v>
      </c>
      <c r="CZ202" s="2">
        <f t="shared" si="157"/>
        <v>0</v>
      </c>
      <c r="DA202" s="2">
        <f t="shared" si="157"/>
        <v>0</v>
      </c>
      <c r="DB202" s="2">
        <f t="shared" si="157"/>
        <v>0</v>
      </c>
      <c r="DC202" s="2">
        <f t="shared" si="157"/>
        <v>0</v>
      </c>
      <c r="DD202" s="2">
        <f t="shared" si="157"/>
        <v>0</v>
      </c>
      <c r="DE202" s="2">
        <f t="shared" si="157"/>
        <v>0</v>
      </c>
      <c r="DF202" s="2">
        <f t="shared" si="157"/>
        <v>0</v>
      </c>
      <c r="DG202" s="3">
        <f t="shared" ref="DG202:EL202" si="158">DG217</f>
        <v>0</v>
      </c>
      <c r="DH202" s="3">
        <f t="shared" si="158"/>
        <v>0</v>
      </c>
      <c r="DI202" s="3">
        <f t="shared" si="158"/>
        <v>0</v>
      </c>
      <c r="DJ202" s="3">
        <f t="shared" si="158"/>
        <v>0</v>
      </c>
      <c r="DK202" s="3">
        <f t="shared" si="158"/>
        <v>0</v>
      </c>
      <c r="DL202" s="3">
        <f t="shared" si="158"/>
        <v>0</v>
      </c>
      <c r="DM202" s="3">
        <f t="shared" si="158"/>
        <v>0</v>
      </c>
      <c r="DN202" s="3">
        <f t="shared" si="158"/>
        <v>0</v>
      </c>
      <c r="DO202" s="3">
        <f t="shared" si="158"/>
        <v>0</v>
      </c>
      <c r="DP202" s="3">
        <f t="shared" si="158"/>
        <v>0</v>
      </c>
      <c r="DQ202" s="3">
        <f t="shared" si="158"/>
        <v>0</v>
      </c>
      <c r="DR202" s="3">
        <f t="shared" si="158"/>
        <v>0</v>
      </c>
      <c r="DS202" s="3">
        <f t="shared" si="158"/>
        <v>0</v>
      </c>
      <c r="DT202" s="3">
        <f t="shared" si="158"/>
        <v>0</v>
      </c>
      <c r="DU202" s="3">
        <f t="shared" si="158"/>
        <v>0</v>
      </c>
      <c r="DV202" s="3">
        <f t="shared" si="158"/>
        <v>0</v>
      </c>
      <c r="DW202" s="3">
        <f t="shared" si="158"/>
        <v>0</v>
      </c>
      <c r="DX202" s="3">
        <f t="shared" si="158"/>
        <v>0</v>
      </c>
      <c r="DY202" s="3">
        <f t="shared" si="158"/>
        <v>0</v>
      </c>
      <c r="DZ202" s="3">
        <f t="shared" si="158"/>
        <v>0</v>
      </c>
      <c r="EA202" s="3">
        <f t="shared" si="158"/>
        <v>0</v>
      </c>
      <c r="EB202" s="3">
        <f t="shared" si="158"/>
        <v>0</v>
      </c>
      <c r="EC202" s="3">
        <f t="shared" si="158"/>
        <v>0</v>
      </c>
      <c r="ED202" s="3">
        <f t="shared" si="158"/>
        <v>0</v>
      </c>
      <c r="EE202" s="3">
        <f t="shared" si="158"/>
        <v>0</v>
      </c>
      <c r="EF202" s="3">
        <f t="shared" si="158"/>
        <v>0</v>
      </c>
      <c r="EG202" s="3">
        <f t="shared" si="158"/>
        <v>0</v>
      </c>
      <c r="EH202" s="3">
        <f t="shared" si="158"/>
        <v>0</v>
      </c>
      <c r="EI202" s="3">
        <f t="shared" si="158"/>
        <v>0</v>
      </c>
      <c r="EJ202" s="3">
        <f t="shared" si="158"/>
        <v>0</v>
      </c>
      <c r="EK202" s="3">
        <f t="shared" si="158"/>
        <v>0</v>
      </c>
      <c r="EL202" s="3">
        <f t="shared" si="158"/>
        <v>0</v>
      </c>
      <c r="EM202" s="3">
        <f t="shared" ref="EM202:FR202" si="159">EM217</f>
        <v>0</v>
      </c>
      <c r="EN202" s="3">
        <f t="shared" si="159"/>
        <v>0</v>
      </c>
      <c r="EO202" s="3">
        <f t="shared" si="159"/>
        <v>0</v>
      </c>
      <c r="EP202" s="3">
        <f t="shared" si="159"/>
        <v>0</v>
      </c>
      <c r="EQ202" s="3">
        <f t="shared" si="159"/>
        <v>0</v>
      </c>
      <c r="ER202" s="3">
        <f t="shared" si="159"/>
        <v>0</v>
      </c>
      <c r="ES202" s="3">
        <f t="shared" si="159"/>
        <v>0</v>
      </c>
      <c r="ET202" s="3">
        <f t="shared" si="159"/>
        <v>0</v>
      </c>
      <c r="EU202" s="3">
        <f t="shared" si="159"/>
        <v>0</v>
      </c>
      <c r="EV202" s="3">
        <f t="shared" si="159"/>
        <v>0</v>
      </c>
      <c r="EW202" s="3">
        <f t="shared" si="159"/>
        <v>0</v>
      </c>
      <c r="EX202" s="3">
        <f t="shared" si="159"/>
        <v>0</v>
      </c>
      <c r="EY202" s="3">
        <f t="shared" si="159"/>
        <v>0</v>
      </c>
      <c r="EZ202" s="3">
        <f t="shared" si="159"/>
        <v>0</v>
      </c>
      <c r="FA202" s="3">
        <f t="shared" si="159"/>
        <v>0</v>
      </c>
      <c r="FB202" s="3">
        <f t="shared" si="159"/>
        <v>0</v>
      </c>
      <c r="FC202" s="3">
        <f t="shared" si="159"/>
        <v>0</v>
      </c>
      <c r="FD202" s="3">
        <f t="shared" si="159"/>
        <v>0</v>
      </c>
      <c r="FE202" s="3">
        <f t="shared" si="159"/>
        <v>0</v>
      </c>
      <c r="FF202" s="3">
        <f t="shared" si="159"/>
        <v>0</v>
      </c>
      <c r="FG202" s="3">
        <f t="shared" si="159"/>
        <v>0</v>
      </c>
      <c r="FH202" s="3">
        <f t="shared" si="159"/>
        <v>0</v>
      </c>
      <c r="FI202" s="3">
        <f t="shared" si="159"/>
        <v>0</v>
      </c>
      <c r="FJ202" s="3">
        <f t="shared" si="159"/>
        <v>0</v>
      </c>
      <c r="FK202" s="3">
        <f t="shared" si="159"/>
        <v>0</v>
      </c>
      <c r="FL202" s="3">
        <f t="shared" si="159"/>
        <v>0</v>
      </c>
      <c r="FM202" s="3">
        <f t="shared" si="159"/>
        <v>0</v>
      </c>
      <c r="FN202" s="3">
        <f t="shared" si="159"/>
        <v>0</v>
      </c>
      <c r="FO202" s="3">
        <f t="shared" si="159"/>
        <v>0</v>
      </c>
      <c r="FP202" s="3">
        <f t="shared" si="159"/>
        <v>0</v>
      </c>
      <c r="FQ202" s="3">
        <f t="shared" si="159"/>
        <v>0</v>
      </c>
      <c r="FR202" s="3">
        <f t="shared" si="159"/>
        <v>0</v>
      </c>
      <c r="FS202" s="3">
        <f t="shared" ref="FS202:GX202" si="160">FS217</f>
        <v>0</v>
      </c>
      <c r="FT202" s="3">
        <f t="shared" si="160"/>
        <v>0</v>
      </c>
      <c r="FU202" s="3">
        <f t="shared" si="160"/>
        <v>0</v>
      </c>
      <c r="FV202" s="3">
        <f t="shared" si="160"/>
        <v>0</v>
      </c>
      <c r="FW202" s="3">
        <f t="shared" si="160"/>
        <v>0</v>
      </c>
      <c r="FX202" s="3">
        <f t="shared" si="160"/>
        <v>0</v>
      </c>
      <c r="FY202" s="3">
        <f t="shared" si="160"/>
        <v>0</v>
      </c>
      <c r="FZ202" s="3">
        <f t="shared" si="160"/>
        <v>0</v>
      </c>
      <c r="GA202" s="3">
        <f t="shared" si="160"/>
        <v>0</v>
      </c>
      <c r="GB202" s="3">
        <f t="shared" si="160"/>
        <v>0</v>
      </c>
      <c r="GC202" s="3">
        <f t="shared" si="160"/>
        <v>0</v>
      </c>
      <c r="GD202" s="3">
        <f t="shared" si="160"/>
        <v>0</v>
      </c>
      <c r="GE202" s="3">
        <f t="shared" si="160"/>
        <v>0</v>
      </c>
      <c r="GF202" s="3">
        <f t="shared" si="160"/>
        <v>0</v>
      </c>
      <c r="GG202" s="3">
        <f t="shared" si="160"/>
        <v>0</v>
      </c>
      <c r="GH202" s="3">
        <f t="shared" si="160"/>
        <v>0</v>
      </c>
      <c r="GI202" s="3">
        <f t="shared" si="160"/>
        <v>0</v>
      </c>
      <c r="GJ202" s="3">
        <f t="shared" si="160"/>
        <v>0</v>
      </c>
      <c r="GK202" s="3">
        <f t="shared" si="160"/>
        <v>0</v>
      </c>
      <c r="GL202" s="3">
        <f t="shared" si="160"/>
        <v>0</v>
      </c>
      <c r="GM202" s="3">
        <f t="shared" si="160"/>
        <v>0</v>
      </c>
      <c r="GN202" s="3">
        <f t="shared" si="160"/>
        <v>0</v>
      </c>
      <c r="GO202" s="3">
        <f t="shared" si="160"/>
        <v>0</v>
      </c>
      <c r="GP202" s="3">
        <f t="shared" si="160"/>
        <v>0</v>
      </c>
      <c r="GQ202" s="3">
        <f t="shared" si="160"/>
        <v>0</v>
      </c>
      <c r="GR202" s="3">
        <f t="shared" si="160"/>
        <v>0</v>
      </c>
      <c r="GS202" s="3">
        <f t="shared" si="160"/>
        <v>0</v>
      </c>
      <c r="GT202" s="3">
        <f t="shared" si="160"/>
        <v>0</v>
      </c>
      <c r="GU202" s="3">
        <f t="shared" si="160"/>
        <v>0</v>
      </c>
      <c r="GV202" s="3">
        <f t="shared" si="160"/>
        <v>0</v>
      </c>
      <c r="GW202" s="3">
        <f t="shared" si="160"/>
        <v>0</v>
      </c>
      <c r="GX202" s="3">
        <f t="shared" si="160"/>
        <v>0</v>
      </c>
      <c r="IF202">
        <v>-1</v>
      </c>
    </row>
    <row r="203" spans="1:245" x14ac:dyDescent="0.2">
      <c r="IF203">
        <v>-1</v>
      </c>
    </row>
    <row r="204" spans="1:245" x14ac:dyDescent="0.2">
      <c r="A204">
        <v>17</v>
      </c>
      <c r="B204">
        <v>1</v>
      </c>
      <c r="C204">
        <f>ROW(SmtRes!A254)</f>
        <v>254</v>
      </c>
      <c r="D204">
        <f>ROW(EtalonRes!A259)</f>
        <v>259</v>
      </c>
      <c r="E204" t="s">
        <v>291</v>
      </c>
      <c r="F204" t="s">
        <v>204</v>
      </c>
      <c r="G204" t="s">
        <v>205</v>
      </c>
      <c r="H204" t="s">
        <v>23</v>
      </c>
      <c r="I204">
        <f>'1.Лок.смета.и.Акт'!E620</f>
        <v>3</v>
      </c>
      <c r="J204">
        <v>0</v>
      </c>
      <c r="K204">
        <v>3</v>
      </c>
      <c r="O204">
        <f t="shared" ref="O204:O215" si="161">ROUND(CP204,0)</f>
        <v>7254</v>
      </c>
      <c r="P204">
        <f t="shared" ref="P204:P215" si="162">ROUND(CQ204*I204,0)</f>
        <v>1098</v>
      </c>
      <c r="Q204">
        <f t="shared" ref="Q204:Q215" si="163">ROUND(CR204*I204,0)</f>
        <v>1066</v>
      </c>
      <c r="R204">
        <f t="shared" ref="R204:R215" si="164">ROUND(CS204*I204,0)</f>
        <v>338</v>
      </c>
      <c r="S204">
        <f t="shared" ref="S204:S215" si="165">ROUND(CT204*I204,0)</f>
        <v>5090</v>
      </c>
      <c r="T204">
        <f t="shared" ref="T204:T215" si="166">ROUND(CU204*I204,0)</f>
        <v>0</v>
      </c>
      <c r="U204">
        <f t="shared" ref="U204:U215" si="167">ROUND(CV204*I204,7)</f>
        <v>15.8445</v>
      </c>
      <c r="V204">
        <f t="shared" ref="V204:V215" si="168">ROUND(CW204*I204,7)</f>
        <v>0.81899999999999995</v>
      </c>
      <c r="W204">
        <f t="shared" ref="W204:W215" si="169">ROUND(CX204*I204,0)</f>
        <v>0</v>
      </c>
      <c r="X204">
        <f t="shared" ref="X204:X215" si="170">ROUND(CY204,0)</f>
        <v>6568</v>
      </c>
      <c r="Y204">
        <f t="shared" ref="Y204:Y215" si="171">ROUND(CZ204,0)</f>
        <v>3908</v>
      </c>
      <c r="AA204">
        <v>74764386</v>
      </c>
      <c r="AB204">
        <f t="shared" ref="AB204:AB215" si="172">ROUND((AC204+AD204+AF204),2)</f>
        <v>117.78</v>
      </c>
      <c r="AC204">
        <f t="shared" ref="AC204:AC215" si="173">ROUND((ES204),2)</f>
        <v>40.18</v>
      </c>
      <c r="AD204">
        <f>ROUND(((((ET204*ROUND(1.05,7)))-((EU204*ROUND(1.05,7))))+AE204),2)</f>
        <v>26.79</v>
      </c>
      <c r="AE204">
        <f>ROUND(((EU204*ROUND(1.05,7))),2)</f>
        <v>3.37</v>
      </c>
      <c r="AF204">
        <f>ROUND(((EV204*ROUND(1.05,7))),2)</f>
        <v>50.81</v>
      </c>
      <c r="AG204">
        <f t="shared" ref="AG204:AG215" si="174">ROUND((AP204),2)</f>
        <v>0</v>
      </c>
      <c r="AH204">
        <f>((EW204*ROUND(1.05,7)))</f>
        <v>5.2815000000000003</v>
      </c>
      <c r="AI204">
        <f>((EX204*ROUND(1.05,7)))</f>
        <v>0.27300000000000002</v>
      </c>
      <c r="AJ204">
        <f t="shared" ref="AJ204:AJ215" si="175">(AS204)</f>
        <v>0</v>
      </c>
      <c r="AK204">
        <f>AL204+AM204+AO204</f>
        <v>114.08</v>
      </c>
      <c r="AL204" s="68">
        <f>'1.Лок.смета.и.Акт'!F624</f>
        <v>40.18</v>
      </c>
      <c r="AM204" s="68">
        <f>'1.Лок.смета.и.Акт'!F622</f>
        <v>25.51</v>
      </c>
      <c r="AN204" s="68">
        <f>'1.Лок.смета.и.Акт'!F623</f>
        <v>3.21</v>
      </c>
      <c r="AO204" s="68">
        <f>'1.Лок.смета.и.Акт'!F621</f>
        <v>48.39</v>
      </c>
      <c r="AP204">
        <v>0</v>
      </c>
      <c r="AQ204">
        <f>'1.Лок.смета.и.Акт'!E627</f>
        <v>5.03</v>
      </c>
      <c r="AR204">
        <v>0.26</v>
      </c>
      <c r="AS204">
        <v>0</v>
      </c>
      <c r="AT204">
        <v>121</v>
      </c>
      <c r="AU204">
        <v>72</v>
      </c>
      <c r="AV204">
        <v>1</v>
      </c>
      <c r="AW204">
        <v>1</v>
      </c>
      <c r="AZ204">
        <v>1</v>
      </c>
      <c r="BA204">
        <f>'1.Лок.смета.и.Акт'!J621</f>
        <v>33.39</v>
      </c>
      <c r="BB204">
        <f>'1.Лок.смета.и.Акт'!J622</f>
        <v>13.26</v>
      </c>
      <c r="BC204">
        <f>'1.Лок.смета.и.Акт'!J624</f>
        <v>9.11</v>
      </c>
      <c r="BD204" t="s">
        <v>6</v>
      </c>
      <c r="BE204" t="s">
        <v>6</v>
      </c>
      <c r="BF204" t="s">
        <v>6</v>
      </c>
      <c r="BG204" t="s">
        <v>6</v>
      </c>
      <c r="BH204">
        <v>0</v>
      </c>
      <c r="BI204">
        <v>1</v>
      </c>
      <c r="BJ204" t="s">
        <v>206</v>
      </c>
      <c r="BM204">
        <v>20001</v>
      </c>
      <c r="BN204">
        <v>0</v>
      </c>
      <c r="BO204" t="s">
        <v>6</v>
      </c>
      <c r="BP204">
        <v>0</v>
      </c>
      <c r="BQ204">
        <v>22</v>
      </c>
      <c r="BR204">
        <v>0</v>
      </c>
      <c r="BS204">
        <f>'1.Лок.смета.и.Акт'!J623</f>
        <v>33.39</v>
      </c>
      <c r="BT204">
        <v>1</v>
      </c>
      <c r="BU204">
        <v>1</v>
      </c>
      <c r="BV204">
        <v>1</v>
      </c>
      <c r="BW204">
        <v>1</v>
      </c>
      <c r="BX204">
        <v>1</v>
      </c>
      <c r="BY204" t="s">
        <v>6</v>
      </c>
      <c r="BZ204">
        <v>121</v>
      </c>
      <c r="CA204">
        <v>72</v>
      </c>
      <c r="CB204" t="s">
        <v>6</v>
      </c>
      <c r="CE204">
        <v>0</v>
      </c>
      <c r="CF204">
        <v>0</v>
      </c>
      <c r="CG204">
        <v>0</v>
      </c>
      <c r="CM204">
        <v>0</v>
      </c>
      <c r="CN204" t="s">
        <v>77</v>
      </c>
      <c r="CO204">
        <v>0</v>
      </c>
      <c r="CP204">
        <f t="shared" ref="CP204:CP215" si="176">(P204+Q204+S204)</f>
        <v>7254</v>
      </c>
      <c r="CQ204">
        <f>AC204*BC204</f>
        <v>366.03979999999996</v>
      </c>
      <c r="CR204">
        <f>AD204*BB204</f>
        <v>355.23539999999997</v>
      </c>
      <c r="CS204">
        <f t="shared" ref="CS204:CS215" si="177">AE204*BS204</f>
        <v>112.52430000000001</v>
      </c>
      <c r="CT204">
        <f t="shared" ref="CT204:CT215" si="178">AF204*BA204</f>
        <v>1696.5459000000001</v>
      </c>
      <c r="CU204">
        <f t="shared" ref="CU204:CU215" si="179">AG204</f>
        <v>0</v>
      </c>
      <c r="CV204">
        <f t="shared" ref="CV204:CV215" si="180">AH204</f>
        <v>5.2815000000000003</v>
      </c>
      <c r="CW204">
        <f t="shared" ref="CW204:CW215" si="181">AI204</f>
        <v>0.27300000000000002</v>
      </c>
      <c r="CX204">
        <f t="shared" ref="CX204:CX215" si="182">AJ204</f>
        <v>0</v>
      </c>
      <c r="CY204">
        <f>(((S204+R204)*AT204)/100)</f>
        <v>6567.88</v>
      </c>
      <c r="CZ204">
        <f>(((S204+R204)*AU204)/100)</f>
        <v>3908.16</v>
      </c>
      <c r="DB204">
        <v>15</v>
      </c>
      <c r="DC204" t="s">
        <v>6</v>
      </c>
      <c r="DD204" t="s">
        <v>6</v>
      </c>
      <c r="DE204" t="s">
        <v>78</v>
      </c>
      <c r="DF204" t="s">
        <v>78</v>
      </c>
      <c r="DG204" t="s">
        <v>78</v>
      </c>
      <c r="DH204" t="s">
        <v>6</v>
      </c>
      <c r="DI204" t="s">
        <v>78</v>
      </c>
      <c r="DJ204" t="s">
        <v>78</v>
      </c>
      <c r="DK204" t="s">
        <v>6</v>
      </c>
      <c r="DL204" t="s">
        <v>6</v>
      </c>
      <c r="DM204" t="s">
        <v>6</v>
      </c>
      <c r="DN204">
        <v>0</v>
      </c>
      <c r="DO204">
        <v>0</v>
      </c>
      <c r="DP204">
        <v>1</v>
      </c>
      <c r="DQ204">
        <v>1</v>
      </c>
      <c r="DU204">
        <v>1013</v>
      </c>
      <c r="DV204" t="s">
        <v>23</v>
      </c>
      <c r="DW204" t="str">
        <f>'1.Лок.смета.и.Акт'!D620</f>
        <v>ШТ</v>
      </c>
      <c r="DX204">
        <v>1</v>
      </c>
      <c r="DZ204" t="s">
        <v>6</v>
      </c>
      <c r="EA204" t="s">
        <v>6</v>
      </c>
      <c r="EB204" t="s">
        <v>6</v>
      </c>
      <c r="EC204" t="s">
        <v>6</v>
      </c>
      <c r="EE204">
        <v>59207217</v>
      </c>
      <c r="EF204">
        <v>22</v>
      </c>
      <c r="EG204" t="s">
        <v>27</v>
      </c>
      <c r="EH204">
        <v>16</v>
      </c>
      <c r="EI204" t="s">
        <v>28</v>
      </c>
      <c r="EJ204">
        <v>1</v>
      </c>
      <c r="EK204">
        <v>20001</v>
      </c>
      <c r="EL204" t="s">
        <v>29</v>
      </c>
      <c r="EM204" t="s">
        <v>30</v>
      </c>
      <c r="EO204" t="s">
        <v>31</v>
      </c>
      <c r="EQ204">
        <v>0</v>
      </c>
      <c r="ER204">
        <f>ES204+ET204+EV204</f>
        <v>114.08</v>
      </c>
      <c r="ES204" s="68">
        <f>'1.Лок.смета.и.Акт'!F624</f>
        <v>40.18</v>
      </c>
      <c r="ET204" s="68">
        <f>'1.Лок.смета.и.Акт'!F622</f>
        <v>25.51</v>
      </c>
      <c r="EU204" s="68">
        <f>'1.Лок.смета.и.Акт'!F623</f>
        <v>3.21</v>
      </c>
      <c r="EV204" s="68">
        <f>'1.Лок.смета.и.Акт'!F621</f>
        <v>48.39</v>
      </c>
      <c r="EW204">
        <f>'1.Лок.смета.и.Акт'!E627</f>
        <v>5.03</v>
      </c>
      <c r="EX204">
        <v>0.26</v>
      </c>
      <c r="EY204">
        <v>0</v>
      </c>
      <c r="FQ204">
        <v>0</v>
      </c>
      <c r="FR204">
        <f t="shared" ref="FR204:FR215" si="183">ROUND(IF(BI204=3,GM204,0),0)</f>
        <v>0</v>
      </c>
      <c r="FS204">
        <v>0</v>
      </c>
      <c r="FX204">
        <v>121</v>
      </c>
      <c r="FY204">
        <v>72</v>
      </c>
      <c r="GA204" t="s">
        <v>6</v>
      </c>
      <c r="GD204">
        <v>1</v>
      </c>
      <c r="GF204">
        <v>-1704944555</v>
      </c>
      <c r="GG204">
        <v>2</v>
      </c>
      <c r="GH204">
        <v>1</v>
      </c>
      <c r="GI204">
        <v>4</v>
      </c>
      <c r="GJ204">
        <v>0</v>
      </c>
      <c r="GK204">
        <v>0</v>
      </c>
      <c r="GL204">
        <f t="shared" ref="GL204:GL215" si="184">ROUND(IF(AND(BH204=3,BI204=3,FS204&lt;&gt;0),P204,0),0)</f>
        <v>0</v>
      </c>
      <c r="GM204">
        <f t="shared" ref="GM204:GM215" si="185">ROUND(O204+X204+Y204,0)+GX204</f>
        <v>17730</v>
      </c>
      <c r="GN204">
        <f t="shared" ref="GN204:GN215" si="186">IF(OR(BI204=0,BI204=1),GM204-GX204,0)</f>
        <v>17730</v>
      </c>
      <c r="GO204">
        <f t="shared" ref="GO204:GO215" si="187">IF(BI204=2,GM204-GX204,0)</f>
        <v>0</v>
      </c>
      <c r="GP204">
        <f t="shared" ref="GP204:GP215" si="188">IF(BI204=4,GM204-GX204,0)</f>
        <v>0</v>
      </c>
      <c r="GR204">
        <v>0</v>
      </c>
      <c r="GS204">
        <v>3</v>
      </c>
      <c r="GT204">
        <v>0</v>
      </c>
      <c r="GU204" t="s">
        <v>6</v>
      </c>
      <c r="GV204">
        <f t="shared" ref="GV204:GV215" si="189">ROUND((GT204),2)</f>
        <v>0</v>
      </c>
      <c r="GW204">
        <v>1</v>
      </c>
      <c r="GX204">
        <f t="shared" ref="GX204:GX215" si="190">ROUND(HC204*I204,0)</f>
        <v>0</v>
      </c>
      <c r="HA204">
        <v>0</v>
      </c>
      <c r="HB204">
        <v>0</v>
      </c>
      <c r="HC204">
        <f t="shared" ref="HC204:HC215" si="191">GV204*GW204</f>
        <v>0</v>
      </c>
      <c r="HE204" t="s">
        <v>6</v>
      </c>
      <c r="HF204" t="s">
        <v>6</v>
      </c>
      <c r="HM204" t="s">
        <v>6</v>
      </c>
      <c r="HN204" t="s">
        <v>32</v>
      </c>
      <c r="HO204" t="s">
        <v>33</v>
      </c>
      <c r="HP204" t="s">
        <v>28</v>
      </c>
      <c r="HQ204" t="s">
        <v>28</v>
      </c>
      <c r="IF204">
        <v>-1</v>
      </c>
      <c r="IK204">
        <v>0</v>
      </c>
    </row>
    <row r="205" spans="1:245" x14ac:dyDescent="0.2">
      <c r="A205">
        <v>18</v>
      </c>
      <c r="B205">
        <v>1</v>
      </c>
      <c r="C205">
        <v>253</v>
      </c>
      <c r="E205" t="s">
        <v>292</v>
      </c>
      <c r="F205" t="str">
        <f>'1.Лок.смета.и.Акт'!B628</f>
        <v>Прайс</v>
      </c>
      <c r="G205" t="s">
        <v>293</v>
      </c>
      <c r="H205" t="s">
        <v>23</v>
      </c>
      <c r="I205" t="e">
        <f>I204*J205</f>
        <v>#REF!</v>
      </c>
      <c r="J205" s="181" t="e">
        <f>#REF!</f>
        <v>#REF!</v>
      </c>
      <c r="K205">
        <v>1</v>
      </c>
      <c r="O205" t="e">
        <f t="shared" si="161"/>
        <v>#REF!</v>
      </c>
      <c r="P205" t="e">
        <f t="shared" si="162"/>
        <v>#REF!</v>
      </c>
      <c r="Q205" t="e">
        <f t="shared" si="163"/>
        <v>#REF!</v>
      </c>
      <c r="R205" t="e">
        <f t="shared" si="164"/>
        <v>#REF!</v>
      </c>
      <c r="S205" t="e">
        <f t="shared" si="165"/>
        <v>#REF!</v>
      </c>
      <c r="T205" t="e">
        <f t="shared" si="166"/>
        <v>#REF!</v>
      </c>
      <c r="U205" t="e">
        <f t="shared" si="167"/>
        <v>#REF!</v>
      </c>
      <c r="V205" t="e">
        <f t="shared" si="168"/>
        <v>#REF!</v>
      </c>
      <c r="W205" t="e">
        <f t="shared" si="169"/>
        <v>#REF!</v>
      </c>
      <c r="X205">
        <f t="shared" si="170"/>
        <v>0</v>
      </c>
      <c r="Y205">
        <f t="shared" si="171"/>
        <v>0</v>
      </c>
      <c r="AA205">
        <v>74764386</v>
      </c>
      <c r="AB205">
        <f t="shared" si="172"/>
        <v>80718.39</v>
      </c>
      <c r="AC205">
        <f t="shared" si="173"/>
        <v>80718.39</v>
      </c>
      <c r="AD205">
        <f t="shared" ref="AD205:AF206" si="192">ROUND((ET205),2)</f>
        <v>0</v>
      </c>
      <c r="AE205">
        <f t="shared" si="192"/>
        <v>0</v>
      </c>
      <c r="AF205">
        <f t="shared" si="192"/>
        <v>0</v>
      </c>
      <c r="AG205">
        <f t="shared" si="174"/>
        <v>0</v>
      </c>
      <c r="AH205">
        <f>(EW205)</f>
        <v>0</v>
      </c>
      <c r="AI205">
        <f>(EX205)</f>
        <v>0</v>
      </c>
      <c r="AJ205">
        <f t="shared" si="175"/>
        <v>0</v>
      </c>
      <c r="AK205">
        <v>80718.39</v>
      </c>
      <c r="AL205" s="68">
        <f>'1.Лок.смета.и.Акт'!F628</f>
        <v>80718.39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1</v>
      </c>
      <c r="AW205">
        <v>1</v>
      </c>
      <c r="AZ205">
        <v>1</v>
      </c>
      <c r="BA205">
        <v>1</v>
      </c>
      <c r="BB205">
        <v>1</v>
      </c>
      <c r="BC205">
        <f>'1.Лок.смета.и.Акт'!J628</f>
        <v>6.13</v>
      </c>
      <c r="BD205" t="s">
        <v>6</v>
      </c>
      <c r="BE205" t="s">
        <v>6</v>
      </c>
      <c r="BF205" t="s">
        <v>6</v>
      </c>
      <c r="BG205" t="s">
        <v>6</v>
      </c>
      <c r="BH205">
        <v>3</v>
      </c>
      <c r="BI205">
        <v>3</v>
      </c>
      <c r="BJ205" t="s">
        <v>6</v>
      </c>
      <c r="BM205">
        <v>902</v>
      </c>
      <c r="BN205">
        <v>0</v>
      </c>
      <c r="BO205" t="s">
        <v>6</v>
      </c>
      <c r="BP205">
        <v>0</v>
      </c>
      <c r="BQ205">
        <v>92</v>
      </c>
      <c r="BR205">
        <v>0</v>
      </c>
      <c r="BS205">
        <v>1</v>
      </c>
      <c r="BT205">
        <v>1</v>
      </c>
      <c r="BU205">
        <v>1</v>
      </c>
      <c r="BV205">
        <v>1</v>
      </c>
      <c r="BW205">
        <v>1</v>
      </c>
      <c r="BX205">
        <v>1</v>
      </c>
      <c r="BY205" t="s">
        <v>6</v>
      </c>
      <c r="BZ205">
        <v>121</v>
      </c>
      <c r="CA205">
        <v>72</v>
      </c>
      <c r="CB205" t="s">
        <v>6</v>
      </c>
      <c r="CE205">
        <v>0</v>
      </c>
      <c r="CF205">
        <v>0</v>
      </c>
      <c r="CG205">
        <v>0</v>
      </c>
      <c r="CM205">
        <v>0</v>
      </c>
      <c r="CN205" t="s">
        <v>6</v>
      </c>
      <c r="CO205">
        <v>0</v>
      </c>
      <c r="CP205" t="e">
        <f t="shared" si="176"/>
        <v>#REF!</v>
      </c>
      <c r="CQ205">
        <f>AC205</f>
        <v>80718.39</v>
      </c>
      <c r="CR205">
        <f>AD205</f>
        <v>0</v>
      </c>
      <c r="CS205">
        <f t="shared" si="177"/>
        <v>0</v>
      </c>
      <c r="CT205">
        <f t="shared" si="178"/>
        <v>0</v>
      </c>
      <c r="CU205">
        <f t="shared" si="179"/>
        <v>0</v>
      </c>
      <c r="CV205">
        <f t="shared" si="180"/>
        <v>0</v>
      </c>
      <c r="CW205">
        <f t="shared" si="181"/>
        <v>0</v>
      </c>
      <c r="CX205">
        <f t="shared" si="182"/>
        <v>0</v>
      </c>
      <c r="CY205">
        <f>0</f>
        <v>0</v>
      </c>
      <c r="CZ205">
        <f>0</f>
        <v>0</v>
      </c>
      <c r="DC205" t="s">
        <v>6</v>
      </c>
      <c r="DD205" t="s">
        <v>6</v>
      </c>
      <c r="DE205" t="s">
        <v>6</v>
      </c>
      <c r="DF205" t="s">
        <v>6</v>
      </c>
      <c r="DG205" t="s">
        <v>6</v>
      </c>
      <c r="DH205" t="s">
        <v>6</v>
      </c>
      <c r="DI205" t="s">
        <v>6</v>
      </c>
      <c r="DJ205" t="s">
        <v>6</v>
      </c>
      <c r="DK205" t="s">
        <v>6</v>
      </c>
      <c r="DL205" t="s">
        <v>6</v>
      </c>
      <c r="DM205" t="s">
        <v>6</v>
      </c>
      <c r="DN205">
        <v>0</v>
      </c>
      <c r="DO205">
        <v>0</v>
      </c>
      <c r="DP205">
        <v>1</v>
      </c>
      <c r="DQ205">
        <v>1</v>
      </c>
      <c r="DU205">
        <v>1013</v>
      </c>
      <c r="DV205" t="s">
        <v>23</v>
      </c>
      <c r="DW205" t="str">
        <f>'1.Лок.смета.и.Акт'!D628</f>
        <v>ШТ</v>
      </c>
      <c r="DX205">
        <v>1</v>
      </c>
      <c r="DZ205" t="s">
        <v>6</v>
      </c>
      <c r="EA205" t="s">
        <v>6</v>
      </c>
      <c r="EB205" t="s">
        <v>6</v>
      </c>
      <c r="EC205" t="s">
        <v>6</v>
      </c>
      <c r="EE205">
        <v>59207033</v>
      </c>
      <c r="EF205">
        <v>92</v>
      </c>
      <c r="EG205" t="s">
        <v>37</v>
      </c>
      <c r="EH205">
        <v>0</v>
      </c>
      <c r="EI205" t="s">
        <v>6</v>
      </c>
      <c r="EJ205">
        <v>3</v>
      </c>
      <c r="EK205">
        <v>902</v>
      </c>
      <c r="EL205" t="s">
        <v>37</v>
      </c>
      <c r="EM205" t="s">
        <v>38</v>
      </c>
      <c r="EO205" t="s">
        <v>6</v>
      </c>
      <c r="EQ205">
        <v>0</v>
      </c>
      <c r="ER205">
        <v>80718.39</v>
      </c>
      <c r="ES205" s="68">
        <f>'1.Лок.смета.и.Акт'!F628</f>
        <v>80718.39</v>
      </c>
      <c r="ET205">
        <v>0</v>
      </c>
      <c r="EU205">
        <v>0</v>
      </c>
      <c r="EV205">
        <v>0</v>
      </c>
      <c r="EW205">
        <v>0</v>
      </c>
      <c r="EX205">
        <v>0</v>
      </c>
      <c r="EZ205">
        <v>5</v>
      </c>
      <c r="FC205">
        <v>0</v>
      </c>
      <c r="FD205">
        <v>18</v>
      </c>
      <c r="FF205">
        <v>77363</v>
      </c>
      <c r="FQ205">
        <v>0</v>
      </c>
      <c r="FR205" t="e">
        <f t="shared" si="183"/>
        <v>#REF!</v>
      </c>
      <c r="FS205">
        <v>0</v>
      </c>
      <c r="FX205">
        <v>121</v>
      </c>
      <c r="FY205">
        <v>72</v>
      </c>
      <c r="GA205" t="s">
        <v>294</v>
      </c>
      <c r="GD205">
        <v>1</v>
      </c>
      <c r="GF205">
        <v>-1395271390</v>
      </c>
      <c r="GG205">
        <v>2</v>
      </c>
      <c r="GH205">
        <v>3</v>
      </c>
      <c r="GI205">
        <v>4</v>
      </c>
      <c r="GJ205">
        <v>0</v>
      </c>
      <c r="GK205">
        <v>0</v>
      </c>
      <c r="GL205">
        <f t="shared" si="184"/>
        <v>0</v>
      </c>
      <c r="GM205" t="e">
        <f t="shared" si="185"/>
        <v>#REF!</v>
      </c>
      <c r="GN205">
        <f t="shared" si="186"/>
        <v>0</v>
      </c>
      <c r="GO205">
        <f t="shared" si="187"/>
        <v>0</v>
      </c>
      <c r="GP205">
        <f t="shared" si="188"/>
        <v>0</v>
      </c>
      <c r="GR205">
        <v>1</v>
      </c>
      <c r="GS205">
        <v>1</v>
      </c>
      <c r="GT205">
        <v>0</v>
      </c>
      <c r="GU205" t="s">
        <v>6</v>
      </c>
      <c r="GV205">
        <f t="shared" si="189"/>
        <v>0</v>
      </c>
      <c r="GW205">
        <v>1</v>
      </c>
      <c r="GX205" t="e">
        <f t="shared" si="190"/>
        <v>#REF!</v>
      </c>
      <c r="HA205">
        <v>0</v>
      </c>
      <c r="HB205">
        <v>0</v>
      </c>
      <c r="HC205">
        <f t="shared" si="191"/>
        <v>0</v>
      </c>
      <c r="HE205" t="s">
        <v>40</v>
      </c>
      <c r="HF205" t="s">
        <v>41</v>
      </c>
      <c r="HH205" t="e">
        <f>ROUND(AC205*I205,0)</f>
        <v>#REF!</v>
      </c>
      <c r="HM205" t="s">
        <v>6</v>
      </c>
      <c r="HN205" t="s">
        <v>6</v>
      </c>
      <c r="HO205" t="s">
        <v>6</v>
      </c>
      <c r="HP205" t="s">
        <v>6</v>
      </c>
      <c r="HQ205" t="s">
        <v>6</v>
      </c>
      <c r="IF205">
        <v>-1</v>
      </c>
      <c r="IK205">
        <v>0</v>
      </c>
    </row>
    <row r="206" spans="1:245" x14ac:dyDescent="0.2">
      <c r="A206">
        <v>18</v>
      </c>
      <c r="B206">
        <v>1</v>
      </c>
      <c r="C206">
        <v>254</v>
      </c>
      <c r="E206" t="s">
        <v>295</v>
      </c>
      <c r="F206" t="str">
        <f>'1.Лок.смета.и.Акт'!B630</f>
        <v>Прайс</v>
      </c>
      <c r="G206" t="s">
        <v>217</v>
      </c>
      <c r="H206" t="s">
        <v>23</v>
      </c>
      <c r="I206" t="e">
        <f>I204*J206</f>
        <v>#REF!</v>
      </c>
      <c r="J206" s="181" t="e">
        <f>#REF!</f>
        <v>#REF!</v>
      </c>
      <c r="K206">
        <v>2</v>
      </c>
      <c r="O206" t="e">
        <f t="shared" si="161"/>
        <v>#REF!</v>
      </c>
      <c r="P206" t="e">
        <f t="shared" si="162"/>
        <v>#REF!</v>
      </c>
      <c r="Q206" t="e">
        <f t="shared" si="163"/>
        <v>#REF!</v>
      </c>
      <c r="R206" t="e">
        <f t="shared" si="164"/>
        <v>#REF!</v>
      </c>
      <c r="S206" t="e">
        <f t="shared" si="165"/>
        <v>#REF!</v>
      </c>
      <c r="T206" t="e">
        <f t="shared" si="166"/>
        <v>#REF!</v>
      </c>
      <c r="U206" t="e">
        <f t="shared" si="167"/>
        <v>#REF!</v>
      </c>
      <c r="V206" t="e">
        <f t="shared" si="168"/>
        <v>#REF!</v>
      </c>
      <c r="W206" t="e">
        <f t="shared" si="169"/>
        <v>#REF!</v>
      </c>
      <c r="X206">
        <f t="shared" si="170"/>
        <v>0</v>
      </c>
      <c r="Y206">
        <f t="shared" si="171"/>
        <v>0</v>
      </c>
      <c r="AA206">
        <v>74764386</v>
      </c>
      <c r="AB206">
        <f t="shared" si="172"/>
        <v>4211.21</v>
      </c>
      <c r="AC206">
        <f t="shared" si="173"/>
        <v>4211.21</v>
      </c>
      <c r="AD206">
        <f t="shared" si="192"/>
        <v>0</v>
      </c>
      <c r="AE206">
        <f t="shared" si="192"/>
        <v>0</v>
      </c>
      <c r="AF206">
        <f t="shared" si="192"/>
        <v>0</v>
      </c>
      <c r="AG206">
        <f t="shared" si="174"/>
        <v>0</v>
      </c>
      <c r="AH206">
        <f>(EW206)</f>
        <v>0</v>
      </c>
      <c r="AI206">
        <f>(EX206)</f>
        <v>0</v>
      </c>
      <c r="AJ206">
        <f t="shared" si="175"/>
        <v>0</v>
      </c>
      <c r="AK206">
        <v>4211.21</v>
      </c>
      <c r="AL206" s="68">
        <f>'1.Лок.смета.и.Акт'!F630</f>
        <v>4211.21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1</v>
      </c>
      <c r="AW206">
        <v>1</v>
      </c>
      <c r="AZ206">
        <v>1</v>
      </c>
      <c r="BA206">
        <v>1</v>
      </c>
      <c r="BB206">
        <v>1</v>
      </c>
      <c r="BC206">
        <f>'1.Лок.смета.и.Акт'!J630</f>
        <v>6.13</v>
      </c>
      <c r="BD206" t="s">
        <v>6</v>
      </c>
      <c r="BE206" t="s">
        <v>6</v>
      </c>
      <c r="BF206" t="s">
        <v>6</v>
      </c>
      <c r="BG206" t="s">
        <v>6</v>
      </c>
      <c r="BH206">
        <v>3</v>
      </c>
      <c r="BI206">
        <v>3</v>
      </c>
      <c r="BJ206" t="s">
        <v>6</v>
      </c>
      <c r="BM206">
        <v>902</v>
      </c>
      <c r="BN206">
        <v>0</v>
      </c>
      <c r="BO206" t="s">
        <v>6</v>
      </c>
      <c r="BP206">
        <v>0</v>
      </c>
      <c r="BQ206">
        <v>92</v>
      </c>
      <c r="BR206">
        <v>0</v>
      </c>
      <c r="BS206">
        <v>1</v>
      </c>
      <c r="BT206">
        <v>1</v>
      </c>
      <c r="BU206">
        <v>1</v>
      </c>
      <c r="BV206">
        <v>1</v>
      </c>
      <c r="BW206">
        <v>1</v>
      </c>
      <c r="BX206">
        <v>1</v>
      </c>
      <c r="BY206" t="s">
        <v>6</v>
      </c>
      <c r="BZ206">
        <v>121</v>
      </c>
      <c r="CA206">
        <v>72</v>
      </c>
      <c r="CB206" t="s">
        <v>6</v>
      </c>
      <c r="CE206">
        <v>0</v>
      </c>
      <c r="CF206">
        <v>0</v>
      </c>
      <c r="CG206">
        <v>0</v>
      </c>
      <c r="CM206">
        <v>0</v>
      </c>
      <c r="CN206" t="s">
        <v>6</v>
      </c>
      <c r="CO206">
        <v>0</v>
      </c>
      <c r="CP206" t="e">
        <f t="shared" si="176"/>
        <v>#REF!</v>
      </c>
      <c r="CQ206">
        <f>AC206</f>
        <v>4211.21</v>
      </c>
      <c r="CR206">
        <f>AD206</f>
        <v>0</v>
      </c>
      <c r="CS206">
        <f t="shared" si="177"/>
        <v>0</v>
      </c>
      <c r="CT206">
        <f t="shared" si="178"/>
        <v>0</v>
      </c>
      <c r="CU206">
        <f t="shared" si="179"/>
        <v>0</v>
      </c>
      <c r="CV206">
        <f t="shared" si="180"/>
        <v>0</v>
      </c>
      <c r="CW206">
        <f t="shared" si="181"/>
        <v>0</v>
      </c>
      <c r="CX206">
        <f t="shared" si="182"/>
        <v>0</v>
      </c>
      <c r="CY206">
        <f>0</f>
        <v>0</v>
      </c>
      <c r="CZ206">
        <f>0</f>
        <v>0</v>
      </c>
      <c r="DC206" t="s">
        <v>6</v>
      </c>
      <c r="DD206" t="s">
        <v>6</v>
      </c>
      <c r="DE206" t="s">
        <v>6</v>
      </c>
      <c r="DF206" t="s">
        <v>6</v>
      </c>
      <c r="DG206" t="s">
        <v>6</v>
      </c>
      <c r="DH206" t="s">
        <v>6</v>
      </c>
      <c r="DI206" t="s">
        <v>6</v>
      </c>
      <c r="DJ206" t="s">
        <v>6</v>
      </c>
      <c r="DK206" t="s">
        <v>6</v>
      </c>
      <c r="DL206" t="s">
        <v>6</v>
      </c>
      <c r="DM206" t="s">
        <v>6</v>
      </c>
      <c r="DN206">
        <v>0</v>
      </c>
      <c r="DO206">
        <v>0</v>
      </c>
      <c r="DP206">
        <v>1</v>
      </c>
      <c r="DQ206">
        <v>1</v>
      </c>
      <c r="DU206">
        <v>1013</v>
      </c>
      <c r="DV206" t="s">
        <v>23</v>
      </c>
      <c r="DW206" t="str">
        <f>'1.Лок.смета.и.Акт'!D630</f>
        <v>ШТ</v>
      </c>
      <c r="DX206">
        <v>1</v>
      </c>
      <c r="DZ206" t="s">
        <v>6</v>
      </c>
      <c r="EA206" t="s">
        <v>6</v>
      </c>
      <c r="EB206" t="s">
        <v>6</v>
      </c>
      <c r="EC206" t="s">
        <v>6</v>
      </c>
      <c r="EE206">
        <v>59207033</v>
      </c>
      <c r="EF206">
        <v>92</v>
      </c>
      <c r="EG206" t="s">
        <v>37</v>
      </c>
      <c r="EH206">
        <v>0</v>
      </c>
      <c r="EI206" t="s">
        <v>6</v>
      </c>
      <c r="EJ206">
        <v>3</v>
      </c>
      <c r="EK206">
        <v>902</v>
      </c>
      <c r="EL206" t="s">
        <v>37</v>
      </c>
      <c r="EM206" t="s">
        <v>38</v>
      </c>
      <c r="EO206" t="s">
        <v>6</v>
      </c>
      <c r="EQ206">
        <v>0</v>
      </c>
      <c r="ER206">
        <v>4211.21</v>
      </c>
      <c r="ES206" s="68">
        <f>'1.Лок.смета.и.Акт'!F630</f>
        <v>4211.21</v>
      </c>
      <c r="ET206">
        <v>0</v>
      </c>
      <c r="EU206">
        <v>0</v>
      </c>
      <c r="EV206">
        <v>0</v>
      </c>
      <c r="EW206">
        <v>0</v>
      </c>
      <c r="EX206">
        <v>0</v>
      </c>
      <c r="EZ206">
        <v>5</v>
      </c>
      <c r="FC206">
        <v>0</v>
      </c>
      <c r="FD206">
        <v>18</v>
      </c>
      <c r="FF206">
        <v>4036.15</v>
      </c>
      <c r="FQ206">
        <v>0</v>
      </c>
      <c r="FR206" t="e">
        <f t="shared" si="183"/>
        <v>#REF!</v>
      </c>
      <c r="FS206">
        <v>0</v>
      </c>
      <c r="FX206">
        <v>121</v>
      </c>
      <c r="FY206">
        <v>72</v>
      </c>
      <c r="GA206" t="s">
        <v>218</v>
      </c>
      <c r="GD206">
        <v>1</v>
      </c>
      <c r="GF206">
        <v>-763632993</v>
      </c>
      <c r="GG206">
        <v>2</v>
      </c>
      <c r="GH206">
        <v>3</v>
      </c>
      <c r="GI206">
        <v>4</v>
      </c>
      <c r="GJ206">
        <v>0</v>
      </c>
      <c r="GK206">
        <v>0</v>
      </c>
      <c r="GL206">
        <f t="shared" si="184"/>
        <v>0</v>
      </c>
      <c r="GM206" t="e">
        <f t="shared" si="185"/>
        <v>#REF!</v>
      </c>
      <c r="GN206">
        <f t="shared" si="186"/>
        <v>0</v>
      </c>
      <c r="GO206">
        <f t="shared" si="187"/>
        <v>0</v>
      </c>
      <c r="GP206">
        <f t="shared" si="188"/>
        <v>0</v>
      </c>
      <c r="GR206">
        <v>1</v>
      </c>
      <c r="GS206">
        <v>1</v>
      </c>
      <c r="GT206">
        <v>0</v>
      </c>
      <c r="GU206" t="s">
        <v>6</v>
      </c>
      <c r="GV206">
        <f t="shared" si="189"/>
        <v>0</v>
      </c>
      <c r="GW206">
        <v>1</v>
      </c>
      <c r="GX206" t="e">
        <f t="shared" si="190"/>
        <v>#REF!</v>
      </c>
      <c r="HA206">
        <v>0</v>
      </c>
      <c r="HB206">
        <v>0</v>
      </c>
      <c r="HC206">
        <f t="shared" si="191"/>
        <v>0</v>
      </c>
      <c r="HE206" t="s">
        <v>40</v>
      </c>
      <c r="HF206" t="s">
        <v>41</v>
      </c>
      <c r="HH206" t="e">
        <f>ROUND(AC206*I206,0)</f>
        <v>#REF!</v>
      </c>
      <c r="HM206" t="s">
        <v>6</v>
      </c>
      <c r="HN206" t="s">
        <v>6</v>
      </c>
      <c r="HO206" t="s">
        <v>6</v>
      </c>
      <c r="HP206" t="s">
        <v>6</v>
      </c>
      <c r="HQ206" t="s">
        <v>6</v>
      </c>
      <c r="IF206">
        <v>-1</v>
      </c>
      <c r="IK206">
        <v>0</v>
      </c>
    </row>
    <row r="207" spans="1:245" x14ac:dyDescent="0.2">
      <c r="A207">
        <v>17</v>
      </c>
      <c r="B207">
        <v>1</v>
      </c>
      <c r="C207">
        <f>ROW(SmtRes!A260)</f>
        <v>260</v>
      </c>
      <c r="D207">
        <f>ROW(EtalonRes!A265)</f>
        <v>265</v>
      </c>
      <c r="E207" t="s">
        <v>296</v>
      </c>
      <c r="F207" t="s">
        <v>50</v>
      </c>
      <c r="G207" t="s">
        <v>51</v>
      </c>
      <c r="H207" t="s">
        <v>52</v>
      </c>
      <c r="I207">
        <f>'1.Лок.смета.и.Акт'!E635</f>
        <v>3.12</v>
      </c>
      <c r="J207">
        <v>0</v>
      </c>
      <c r="K207">
        <v>3.12</v>
      </c>
      <c r="O207">
        <f t="shared" si="161"/>
        <v>5594</v>
      </c>
      <c r="P207">
        <f t="shared" si="162"/>
        <v>68</v>
      </c>
      <c r="Q207">
        <f t="shared" si="163"/>
        <v>29</v>
      </c>
      <c r="R207">
        <f t="shared" si="164"/>
        <v>14</v>
      </c>
      <c r="S207">
        <f t="shared" si="165"/>
        <v>5497</v>
      </c>
      <c r="T207">
        <f t="shared" si="166"/>
        <v>0</v>
      </c>
      <c r="U207">
        <f t="shared" si="167"/>
        <v>18.837</v>
      </c>
      <c r="V207">
        <f t="shared" si="168"/>
        <v>3.2759999999999997E-2</v>
      </c>
      <c r="W207">
        <f t="shared" si="169"/>
        <v>0</v>
      </c>
      <c r="X207">
        <f t="shared" si="170"/>
        <v>6668</v>
      </c>
      <c r="Y207">
        <f t="shared" si="171"/>
        <v>3968</v>
      </c>
      <c r="AA207">
        <v>74764386</v>
      </c>
      <c r="AB207">
        <f t="shared" si="172"/>
        <v>55.86</v>
      </c>
      <c r="AC207">
        <f t="shared" si="173"/>
        <v>2.39</v>
      </c>
      <c r="AD207">
        <f>ROUND(((((ET207*ROUND(1.05,7)))-((EU207*ROUND(1.05,7))))+AE207),2)</f>
        <v>0.7</v>
      </c>
      <c r="AE207">
        <f>ROUND(((EU207*ROUND(1.05,7))),2)</f>
        <v>0.13</v>
      </c>
      <c r="AF207">
        <f>ROUND(((EV207*ROUND(1.05,7))),2)</f>
        <v>52.77</v>
      </c>
      <c r="AG207">
        <f t="shared" si="174"/>
        <v>0</v>
      </c>
      <c r="AH207">
        <f>((EW207*ROUND(1.05,7)))</f>
        <v>6.0375000000000005</v>
      </c>
      <c r="AI207">
        <f>((EX207*ROUND(1.05,7)))</f>
        <v>1.0500000000000001E-2</v>
      </c>
      <c r="AJ207">
        <f t="shared" si="175"/>
        <v>0</v>
      </c>
      <c r="AK207">
        <f>AL207+AM207+AO207</f>
        <v>53.309999999999995</v>
      </c>
      <c r="AL207" s="68">
        <f>'1.Лок.смета.и.Акт'!F639</f>
        <v>2.39</v>
      </c>
      <c r="AM207" s="68">
        <f>'1.Лок.смета.и.Акт'!F637</f>
        <v>0.66</v>
      </c>
      <c r="AN207" s="68">
        <f>'1.Лок.смета.и.Акт'!F638</f>
        <v>0.12</v>
      </c>
      <c r="AO207" s="68">
        <f>'1.Лок.смета.и.Акт'!F636</f>
        <v>50.26</v>
      </c>
      <c r="AP207">
        <v>0</v>
      </c>
      <c r="AQ207">
        <f>'1.Лок.смета.и.Акт'!E642</f>
        <v>5.75</v>
      </c>
      <c r="AR207">
        <v>0.01</v>
      </c>
      <c r="AS207">
        <v>0</v>
      </c>
      <c r="AT207">
        <v>121</v>
      </c>
      <c r="AU207">
        <v>72</v>
      </c>
      <c r="AV207">
        <v>1</v>
      </c>
      <c r="AW207">
        <v>1</v>
      </c>
      <c r="AZ207">
        <v>1</v>
      </c>
      <c r="BA207">
        <f>'1.Лок.смета.и.Акт'!J636</f>
        <v>33.39</v>
      </c>
      <c r="BB207">
        <f>'1.Лок.смета.и.Акт'!J637</f>
        <v>13.26</v>
      </c>
      <c r="BC207">
        <f>'1.Лок.смета.и.Акт'!J639</f>
        <v>9.11</v>
      </c>
      <c r="BD207" t="s">
        <v>6</v>
      </c>
      <c r="BE207" t="s">
        <v>6</v>
      </c>
      <c r="BF207" t="s">
        <v>6</v>
      </c>
      <c r="BG207" t="s">
        <v>6</v>
      </c>
      <c r="BH207">
        <v>0</v>
      </c>
      <c r="BI207">
        <v>1</v>
      </c>
      <c r="BJ207" t="s">
        <v>53</v>
      </c>
      <c r="BM207">
        <v>20001</v>
      </c>
      <c r="BN207">
        <v>0</v>
      </c>
      <c r="BO207" t="s">
        <v>6</v>
      </c>
      <c r="BP207">
        <v>0</v>
      </c>
      <c r="BQ207">
        <v>22</v>
      </c>
      <c r="BR207">
        <v>0</v>
      </c>
      <c r="BS207">
        <f>'1.Лок.смета.и.Акт'!J638</f>
        <v>33.39</v>
      </c>
      <c r="BT207">
        <v>1</v>
      </c>
      <c r="BU207">
        <v>1</v>
      </c>
      <c r="BV207">
        <v>1</v>
      </c>
      <c r="BW207">
        <v>1</v>
      </c>
      <c r="BX207">
        <v>1</v>
      </c>
      <c r="BY207" t="s">
        <v>6</v>
      </c>
      <c r="BZ207">
        <v>121</v>
      </c>
      <c r="CA207">
        <v>72</v>
      </c>
      <c r="CB207" t="s">
        <v>6</v>
      </c>
      <c r="CE207">
        <v>0</v>
      </c>
      <c r="CF207">
        <v>0</v>
      </c>
      <c r="CG207">
        <v>0</v>
      </c>
      <c r="CM207">
        <v>0</v>
      </c>
      <c r="CN207" t="s">
        <v>25</v>
      </c>
      <c r="CO207">
        <v>0</v>
      </c>
      <c r="CP207">
        <f t="shared" si="176"/>
        <v>5594</v>
      </c>
      <c r="CQ207">
        <f>AC207*BC207</f>
        <v>21.7729</v>
      </c>
      <c r="CR207">
        <f>AD207*BB207</f>
        <v>9.282</v>
      </c>
      <c r="CS207">
        <f t="shared" si="177"/>
        <v>4.3407</v>
      </c>
      <c r="CT207">
        <f t="shared" si="178"/>
        <v>1761.9903000000002</v>
      </c>
      <c r="CU207">
        <f t="shared" si="179"/>
        <v>0</v>
      </c>
      <c r="CV207">
        <f t="shared" si="180"/>
        <v>6.0375000000000005</v>
      </c>
      <c r="CW207">
        <f t="shared" si="181"/>
        <v>1.0500000000000001E-2</v>
      </c>
      <c r="CX207">
        <f t="shared" si="182"/>
        <v>0</v>
      </c>
      <c r="CY207">
        <f>(((S207+R207)*AT207)/100)</f>
        <v>6668.31</v>
      </c>
      <c r="CZ207">
        <f>(((S207+R207)*AU207)/100)</f>
        <v>3967.92</v>
      </c>
      <c r="DC207" t="s">
        <v>6</v>
      </c>
      <c r="DD207" t="s">
        <v>6</v>
      </c>
      <c r="DE207" t="s">
        <v>26</v>
      </c>
      <c r="DF207" t="s">
        <v>26</v>
      </c>
      <c r="DG207" t="s">
        <v>26</v>
      </c>
      <c r="DH207" t="s">
        <v>6</v>
      </c>
      <c r="DI207" t="s">
        <v>26</v>
      </c>
      <c r="DJ207" t="s">
        <v>26</v>
      </c>
      <c r="DK207" t="s">
        <v>6</v>
      </c>
      <c r="DL207" t="s">
        <v>6</v>
      </c>
      <c r="DM207" t="s">
        <v>6</v>
      </c>
      <c r="DN207">
        <v>0</v>
      </c>
      <c r="DO207">
        <v>0</v>
      </c>
      <c r="DP207">
        <v>1</v>
      </c>
      <c r="DQ207">
        <v>1</v>
      </c>
      <c r="DU207">
        <v>1005</v>
      </c>
      <c r="DV207" t="s">
        <v>52</v>
      </c>
      <c r="DW207" t="str">
        <f>'1.Лок.смета.и.Акт'!D635</f>
        <v>м2</v>
      </c>
      <c r="DX207">
        <v>1</v>
      </c>
      <c r="DZ207" t="s">
        <v>6</v>
      </c>
      <c r="EA207" t="s">
        <v>6</v>
      </c>
      <c r="EB207" t="s">
        <v>6</v>
      </c>
      <c r="EC207" t="s">
        <v>6</v>
      </c>
      <c r="EE207">
        <v>59207217</v>
      </c>
      <c r="EF207">
        <v>22</v>
      </c>
      <c r="EG207" t="s">
        <v>27</v>
      </c>
      <c r="EH207">
        <v>16</v>
      </c>
      <c r="EI207" t="s">
        <v>28</v>
      </c>
      <c r="EJ207">
        <v>1</v>
      </c>
      <c r="EK207">
        <v>20001</v>
      </c>
      <c r="EL207" t="s">
        <v>29</v>
      </c>
      <c r="EM207" t="s">
        <v>30</v>
      </c>
      <c r="EO207" t="s">
        <v>31</v>
      </c>
      <c r="EQ207">
        <v>0</v>
      </c>
      <c r="ER207">
        <f>ES207+ET207+EV207</f>
        <v>53.309999999999995</v>
      </c>
      <c r="ES207" s="68">
        <f>'1.Лок.смета.и.Акт'!F639</f>
        <v>2.39</v>
      </c>
      <c r="ET207" s="68">
        <f>'1.Лок.смета.и.Акт'!F637</f>
        <v>0.66</v>
      </c>
      <c r="EU207" s="68">
        <f>'1.Лок.смета.и.Акт'!F638</f>
        <v>0.12</v>
      </c>
      <c r="EV207" s="68">
        <f>'1.Лок.смета.и.Акт'!F636</f>
        <v>50.26</v>
      </c>
      <c r="EW207">
        <f>'1.Лок.смета.и.Акт'!E642</f>
        <v>5.75</v>
      </c>
      <c r="EX207">
        <v>0.01</v>
      </c>
      <c r="EY207">
        <v>0</v>
      </c>
      <c r="FQ207">
        <v>0</v>
      </c>
      <c r="FR207">
        <f t="shared" si="183"/>
        <v>0</v>
      </c>
      <c r="FS207">
        <v>0</v>
      </c>
      <c r="FX207">
        <v>121</v>
      </c>
      <c r="FY207">
        <v>72</v>
      </c>
      <c r="GA207" t="s">
        <v>6</v>
      </c>
      <c r="GD207">
        <v>1</v>
      </c>
      <c r="GF207">
        <v>-1520975047</v>
      </c>
      <c r="GG207">
        <v>2</v>
      </c>
      <c r="GH207">
        <v>1</v>
      </c>
      <c r="GI207">
        <v>4</v>
      </c>
      <c r="GJ207">
        <v>0</v>
      </c>
      <c r="GK207">
        <v>0</v>
      </c>
      <c r="GL207">
        <f t="shared" si="184"/>
        <v>0</v>
      </c>
      <c r="GM207">
        <f t="shared" si="185"/>
        <v>16230</v>
      </c>
      <c r="GN207">
        <f t="shared" si="186"/>
        <v>16230</v>
      </c>
      <c r="GO207">
        <f t="shared" si="187"/>
        <v>0</v>
      </c>
      <c r="GP207">
        <f t="shared" si="188"/>
        <v>0</v>
      </c>
      <c r="GR207">
        <v>0</v>
      </c>
      <c r="GS207">
        <v>3</v>
      </c>
      <c r="GT207">
        <v>0</v>
      </c>
      <c r="GU207" t="s">
        <v>6</v>
      </c>
      <c r="GV207">
        <f t="shared" si="189"/>
        <v>0</v>
      </c>
      <c r="GW207">
        <v>1</v>
      </c>
      <c r="GX207">
        <f t="shared" si="190"/>
        <v>0</v>
      </c>
      <c r="HA207">
        <v>0</v>
      </c>
      <c r="HB207">
        <v>0</v>
      </c>
      <c r="HC207">
        <f t="shared" si="191"/>
        <v>0</v>
      </c>
      <c r="HE207" t="s">
        <v>6</v>
      </c>
      <c r="HF207" t="s">
        <v>6</v>
      </c>
      <c r="HM207" t="s">
        <v>6</v>
      </c>
      <c r="HN207" t="s">
        <v>32</v>
      </c>
      <c r="HO207" t="s">
        <v>33</v>
      </c>
      <c r="HP207" t="s">
        <v>28</v>
      </c>
      <c r="HQ207" t="s">
        <v>28</v>
      </c>
      <c r="IF207">
        <v>-1</v>
      </c>
      <c r="IK207">
        <v>0</v>
      </c>
    </row>
    <row r="208" spans="1:245" x14ac:dyDescent="0.2">
      <c r="A208">
        <v>18</v>
      </c>
      <c r="B208">
        <v>1</v>
      </c>
      <c r="C208">
        <v>260</v>
      </c>
      <c r="E208" t="s">
        <v>297</v>
      </c>
      <c r="F208" t="str">
        <f>'1.Лок.смета.и.Акт'!B643</f>
        <v>Прайс</v>
      </c>
      <c r="G208" t="s">
        <v>221</v>
      </c>
      <c r="H208" t="s">
        <v>23</v>
      </c>
      <c r="I208" t="e">
        <f>I207*J208</f>
        <v>#REF!</v>
      </c>
      <c r="J208" s="181" t="e">
        <f>#REF!</f>
        <v>#REF!</v>
      </c>
      <c r="K208">
        <v>1.92307692</v>
      </c>
      <c r="O208" t="e">
        <f t="shared" si="161"/>
        <v>#REF!</v>
      </c>
      <c r="P208" t="e">
        <f t="shared" si="162"/>
        <v>#REF!</v>
      </c>
      <c r="Q208" t="e">
        <f t="shared" si="163"/>
        <v>#REF!</v>
      </c>
      <c r="R208" t="e">
        <f t="shared" si="164"/>
        <v>#REF!</v>
      </c>
      <c r="S208" t="e">
        <f t="shared" si="165"/>
        <v>#REF!</v>
      </c>
      <c r="T208" t="e">
        <f t="shared" si="166"/>
        <v>#REF!</v>
      </c>
      <c r="U208" t="e">
        <f t="shared" si="167"/>
        <v>#REF!</v>
      </c>
      <c r="V208" t="e">
        <f t="shared" si="168"/>
        <v>#REF!</v>
      </c>
      <c r="W208" t="e">
        <f t="shared" si="169"/>
        <v>#REF!</v>
      </c>
      <c r="X208" t="e">
        <f t="shared" si="170"/>
        <v>#REF!</v>
      </c>
      <c r="Y208" t="e">
        <f t="shared" si="171"/>
        <v>#REF!</v>
      </c>
      <c r="AA208">
        <v>74764386</v>
      </c>
      <c r="AB208">
        <f t="shared" si="172"/>
        <v>8166.89</v>
      </c>
      <c r="AC208">
        <f t="shared" si="173"/>
        <v>8166.89</v>
      </c>
      <c r="AD208">
        <f>ROUND((((ET208)-(EU208))+AE208),2)</f>
        <v>0</v>
      </c>
      <c r="AE208">
        <f>ROUND((EU208),2)</f>
        <v>0</v>
      </c>
      <c r="AF208">
        <f>ROUND((EV208),2)</f>
        <v>0</v>
      </c>
      <c r="AG208">
        <f t="shared" si="174"/>
        <v>0</v>
      </c>
      <c r="AH208">
        <f>(EW208)</f>
        <v>0</v>
      </c>
      <c r="AI208">
        <f>(EX208)</f>
        <v>0</v>
      </c>
      <c r="AJ208">
        <f t="shared" si="175"/>
        <v>0</v>
      </c>
      <c r="AK208">
        <v>8166.89</v>
      </c>
      <c r="AL208" s="68">
        <f>'1.Лок.смета.и.Акт'!F643</f>
        <v>8166.89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121</v>
      </c>
      <c r="AU208">
        <v>65</v>
      </c>
      <c r="AV208">
        <v>1</v>
      </c>
      <c r="AW208">
        <v>1</v>
      </c>
      <c r="AZ208">
        <v>1</v>
      </c>
      <c r="BA208">
        <v>1</v>
      </c>
      <c r="BB208">
        <v>1</v>
      </c>
      <c r="BC208">
        <f>'1.Лок.смета.и.Акт'!J643</f>
        <v>9.11</v>
      </c>
      <c r="BD208" t="s">
        <v>6</v>
      </c>
      <c r="BE208" t="s">
        <v>6</v>
      </c>
      <c r="BF208" t="s">
        <v>6</v>
      </c>
      <c r="BG208" t="s">
        <v>6</v>
      </c>
      <c r="BH208">
        <v>3</v>
      </c>
      <c r="BI208">
        <v>1</v>
      </c>
      <c r="BJ208" t="s">
        <v>6</v>
      </c>
      <c r="BM208">
        <v>20001</v>
      </c>
      <c r="BN208">
        <v>0</v>
      </c>
      <c r="BO208" t="s">
        <v>6</v>
      </c>
      <c r="BP208">
        <v>0</v>
      </c>
      <c r="BQ208">
        <v>22</v>
      </c>
      <c r="BR208">
        <v>0</v>
      </c>
      <c r="BS208">
        <v>1</v>
      </c>
      <c r="BT208">
        <v>1</v>
      </c>
      <c r="BU208">
        <v>1</v>
      </c>
      <c r="BV208">
        <v>1</v>
      </c>
      <c r="BW208">
        <v>1</v>
      </c>
      <c r="BX208">
        <v>1</v>
      </c>
      <c r="BY208" t="s">
        <v>6</v>
      </c>
      <c r="BZ208">
        <v>121</v>
      </c>
      <c r="CA208">
        <v>65</v>
      </c>
      <c r="CB208" t="s">
        <v>6</v>
      </c>
      <c r="CE208">
        <v>0</v>
      </c>
      <c r="CF208">
        <v>0</v>
      </c>
      <c r="CG208">
        <v>0</v>
      </c>
      <c r="CM208">
        <v>0</v>
      </c>
      <c r="CN208" t="s">
        <v>6</v>
      </c>
      <c r="CO208">
        <v>0</v>
      </c>
      <c r="CP208" t="e">
        <f t="shared" si="176"/>
        <v>#REF!</v>
      </c>
      <c r="CQ208">
        <f>AC208</f>
        <v>8166.89</v>
      </c>
      <c r="CR208">
        <f>AD208</f>
        <v>0</v>
      </c>
      <c r="CS208">
        <f t="shared" si="177"/>
        <v>0</v>
      </c>
      <c r="CT208">
        <f t="shared" si="178"/>
        <v>0</v>
      </c>
      <c r="CU208">
        <f t="shared" si="179"/>
        <v>0</v>
      </c>
      <c r="CV208">
        <f t="shared" si="180"/>
        <v>0</v>
      </c>
      <c r="CW208">
        <f t="shared" si="181"/>
        <v>0</v>
      </c>
      <c r="CX208">
        <f t="shared" si="182"/>
        <v>0</v>
      </c>
      <c r="CY208" t="e">
        <f>(((S208+R208)*AT208)/100)</f>
        <v>#REF!</v>
      </c>
      <c r="CZ208" t="e">
        <f>(((S208+R208)*AU208)/100)</f>
        <v>#REF!</v>
      </c>
      <c r="DC208" t="s">
        <v>6</v>
      </c>
      <c r="DD208" t="s">
        <v>6</v>
      </c>
      <c r="DE208" t="s">
        <v>6</v>
      </c>
      <c r="DF208" t="s">
        <v>6</v>
      </c>
      <c r="DG208" t="s">
        <v>6</v>
      </c>
      <c r="DH208" t="s">
        <v>6</v>
      </c>
      <c r="DI208" t="s">
        <v>6</v>
      </c>
      <c r="DJ208" t="s">
        <v>6</v>
      </c>
      <c r="DK208" t="s">
        <v>6</v>
      </c>
      <c r="DL208" t="s">
        <v>6</v>
      </c>
      <c r="DM208" t="s">
        <v>6</v>
      </c>
      <c r="DN208">
        <v>0</v>
      </c>
      <c r="DO208">
        <v>0</v>
      </c>
      <c r="DP208">
        <v>1</v>
      </c>
      <c r="DQ208">
        <v>1</v>
      </c>
      <c r="DU208">
        <v>1013</v>
      </c>
      <c r="DV208" t="s">
        <v>23</v>
      </c>
      <c r="DW208" t="str">
        <f>'1.Лок.смета.и.Акт'!D643</f>
        <v>ШТ</v>
      </c>
      <c r="DX208">
        <v>1</v>
      </c>
      <c r="DZ208" t="s">
        <v>6</v>
      </c>
      <c r="EA208" t="s">
        <v>6</v>
      </c>
      <c r="EB208" t="s">
        <v>6</v>
      </c>
      <c r="EC208" t="s">
        <v>6</v>
      </c>
      <c r="EE208">
        <v>59207217</v>
      </c>
      <c r="EF208">
        <v>22</v>
      </c>
      <c r="EG208" t="s">
        <v>27</v>
      </c>
      <c r="EH208">
        <v>16</v>
      </c>
      <c r="EI208" t="s">
        <v>28</v>
      </c>
      <c r="EJ208">
        <v>1</v>
      </c>
      <c r="EK208">
        <v>20001</v>
      </c>
      <c r="EL208" t="s">
        <v>29</v>
      </c>
      <c r="EM208" t="s">
        <v>30</v>
      </c>
      <c r="EO208" t="s">
        <v>6</v>
      </c>
      <c r="EQ208">
        <v>0</v>
      </c>
      <c r="ER208">
        <v>8166.89</v>
      </c>
      <c r="ES208" s="68">
        <f>'1.Лок.смета.и.Акт'!F643</f>
        <v>8166.89</v>
      </c>
      <c r="ET208">
        <v>0</v>
      </c>
      <c r="EU208">
        <v>0</v>
      </c>
      <c r="EV208">
        <v>0</v>
      </c>
      <c r="EW208">
        <v>0</v>
      </c>
      <c r="EX208">
        <v>0</v>
      </c>
      <c r="EZ208">
        <v>5</v>
      </c>
      <c r="FC208">
        <v>0</v>
      </c>
      <c r="FD208">
        <v>18</v>
      </c>
      <c r="FF208">
        <v>7766</v>
      </c>
      <c r="FQ208">
        <v>0</v>
      </c>
      <c r="FR208">
        <f t="shared" si="183"/>
        <v>0</v>
      </c>
      <c r="FS208">
        <v>0</v>
      </c>
      <c r="FX208">
        <v>121</v>
      </c>
      <c r="FY208">
        <v>65</v>
      </c>
      <c r="GA208" t="s">
        <v>222</v>
      </c>
      <c r="GD208">
        <v>1</v>
      </c>
      <c r="GF208">
        <v>1204477496</v>
      </c>
      <c r="GG208">
        <v>2</v>
      </c>
      <c r="GH208">
        <v>3</v>
      </c>
      <c r="GI208">
        <v>4</v>
      </c>
      <c r="GJ208">
        <v>0</v>
      </c>
      <c r="GK208">
        <v>0</v>
      </c>
      <c r="GL208">
        <f t="shared" si="184"/>
        <v>0</v>
      </c>
      <c r="GM208" t="e">
        <f t="shared" si="185"/>
        <v>#REF!</v>
      </c>
      <c r="GN208" t="e">
        <f t="shared" si="186"/>
        <v>#REF!</v>
      </c>
      <c r="GO208">
        <f t="shared" si="187"/>
        <v>0</v>
      </c>
      <c r="GP208">
        <f t="shared" si="188"/>
        <v>0</v>
      </c>
      <c r="GR208">
        <v>1</v>
      </c>
      <c r="GS208">
        <v>1</v>
      </c>
      <c r="GT208">
        <v>0</v>
      </c>
      <c r="GU208" t="s">
        <v>6</v>
      </c>
      <c r="GV208">
        <f t="shared" si="189"/>
        <v>0</v>
      </c>
      <c r="GW208">
        <v>1</v>
      </c>
      <c r="GX208" t="e">
        <f t="shared" si="190"/>
        <v>#REF!</v>
      </c>
      <c r="HA208">
        <v>0</v>
      </c>
      <c r="HB208">
        <v>0</v>
      </c>
      <c r="HC208">
        <f t="shared" si="191"/>
        <v>0</v>
      </c>
      <c r="HE208" t="s">
        <v>40</v>
      </c>
      <c r="HF208" t="s">
        <v>42</v>
      </c>
      <c r="HG208" t="e">
        <f>ROUND(AC208*I208,0)</f>
        <v>#REF!</v>
      </c>
      <c r="HM208" t="s">
        <v>6</v>
      </c>
      <c r="HN208" t="s">
        <v>32</v>
      </c>
      <c r="HO208" t="s">
        <v>33</v>
      </c>
      <c r="HP208" t="s">
        <v>28</v>
      </c>
      <c r="HQ208" t="s">
        <v>28</v>
      </c>
      <c r="IF208">
        <v>-1</v>
      </c>
      <c r="IK208">
        <v>0</v>
      </c>
    </row>
    <row r="209" spans="1:245" x14ac:dyDescent="0.2">
      <c r="A209">
        <v>17</v>
      </c>
      <c r="B209">
        <v>1</v>
      </c>
      <c r="C209">
        <f>ROW(SmtRes!A268)</f>
        <v>268</v>
      </c>
      <c r="D209">
        <f>ROW(EtalonRes!A273)</f>
        <v>273</v>
      </c>
      <c r="E209" t="s">
        <v>298</v>
      </c>
      <c r="F209" t="s">
        <v>245</v>
      </c>
      <c r="G209" t="s">
        <v>246</v>
      </c>
      <c r="H209" t="s">
        <v>23</v>
      </c>
      <c r="I209">
        <f>'1.Лок.смета.и.Акт'!E648</f>
        <v>3</v>
      </c>
      <c r="J209">
        <v>0</v>
      </c>
      <c r="K209">
        <v>3</v>
      </c>
      <c r="O209">
        <f t="shared" si="161"/>
        <v>3461</v>
      </c>
      <c r="P209">
        <f t="shared" si="162"/>
        <v>704</v>
      </c>
      <c r="Q209">
        <f t="shared" si="163"/>
        <v>191</v>
      </c>
      <c r="R209">
        <f t="shared" si="164"/>
        <v>39</v>
      </c>
      <c r="S209">
        <f t="shared" si="165"/>
        <v>2566</v>
      </c>
      <c r="T209">
        <f t="shared" si="166"/>
        <v>0</v>
      </c>
      <c r="U209">
        <f t="shared" si="167"/>
        <v>8.5679999999999996</v>
      </c>
      <c r="V209">
        <f t="shared" si="168"/>
        <v>9.4500000000000001E-2</v>
      </c>
      <c r="W209">
        <f t="shared" si="169"/>
        <v>0</v>
      </c>
      <c r="X209">
        <f t="shared" si="170"/>
        <v>3152</v>
      </c>
      <c r="Y209">
        <f t="shared" si="171"/>
        <v>1876</v>
      </c>
      <c r="AA209">
        <v>74764386</v>
      </c>
      <c r="AB209">
        <f t="shared" si="172"/>
        <v>56.19</v>
      </c>
      <c r="AC209">
        <f t="shared" si="173"/>
        <v>25.76</v>
      </c>
      <c r="AD209">
        <f>ROUND(((((ET209*ROUND(1.05,7)))-((EU209*ROUND(1.05,7))))+AE209),2)</f>
        <v>4.8099999999999996</v>
      </c>
      <c r="AE209">
        <f>ROUND(((EU209*ROUND(1.05,7))),2)</f>
        <v>0.39</v>
      </c>
      <c r="AF209">
        <f>ROUND(((EV209*ROUND(1.05,7))),2)</f>
        <v>25.62</v>
      </c>
      <c r="AG209">
        <f t="shared" si="174"/>
        <v>0</v>
      </c>
      <c r="AH209">
        <f>((EW209*ROUND(1.05,7)))</f>
        <v>2.8560000000000003</v>
      </c>
      <c r="AI209">
        <f>((EX209*ROUND(1.05,7)))</f>
        <v>3.15E-2</v>
      </c>
      <c r="AJ209">
        <f t="shared" si="175"/>
        <v>0</v>
      </c>
      <c r="AK209">
        <f>AL209+AM209+AO209</f>
        <v>54.74</v>
      </c>
      <c r="AL209" s="68">
        <f>'1.Лок.смета.и.Акт'!F652</f>
        <v>25.76</v>
      </c>
      <c r="AM209" s="68">
        <f>'1.Лок.смета.и.Акт'!F650</f>
        <v>4.58</v>
      </c>
      <c r="AN209" s="68">
        <f>'1.Лок.смета.и.Акт'!F651</f>
        <v>0.37</v>
      </c>
      <c r="AO209" s="68">
        <f>'1.Лок.смета.и.Акт'!F649</f>
        <v>24.4</v>
      </c>
      <c r="AP209">
        <v>0</v>
      </c>
      <c r="AQ209">
        <f>'1.Лок.смета.и.Акт'!E655</f>
        <v>2.72</v>
      </c>
      <c r="AR209">
        <v>0.03</v>
      </c>
      <c r="AS209">
        <v>0</v>
      </c>
      <c r="AT209">
        <v>121</v>
      </c>
      <c r="AU209">
        <v>72</v>
      </c>
      <c r="AV209">
        <v>1</v>
      </c>
      <c r="AW209">
        <v>1</v>
      </c>
      <c r="AZ209">
        <v>1</v>
      </c>
      <c r="BA209">
        <f>'1.Лок.смета.и.Акт'!J649</f>
        <v>33.39</v>
      </c>
      <c r="BB209">
        <f>'1.Лок.смета.и.Акт'!J650</f>
        <v>13.26</v>
      </c>
      <c r="BC209">
        <f>'1.Лок.смета.и.Акт'!J652</f>
        <v>9.11</v>
      </c>
      <c r="BD209" t="s">
        <v>6</v>
      </c>
      <c r="BE209" t="s">
        <v>6</v>
      </c>
      <c r="BF209" t="s">
        <v>6</v>
      </c>
      <c r="BG209" t="s">
        <v>6</v>
      </c>
      <c r="BH209">
        <v>0</v>
      </c>
      <c r="BI209">
        <v>1</v>
      </c>
      <c r="BJ209" t="s">
        <v>247</v>
      </c>
      <c r="BM209">
        <v>20001</v>
      </c>
      <c r="BN209">
        <v>0</v>
      </c>
      <c r="BO209" t="s">
        <v>6</v>
      </c>
      <c r="BP209">
        <v>0</v>
      </c>
      <c r="BQ209">
        <v>22</v>
      </c>
      <c r="BR209">
        <v>0</v>
      </c>
      <c r="BS209">
        <f>'1.Лок.смета.и.Акт'!J651</f>
        <v>33.39</v>
      </c>
      <c r="BT209">
        <v>1</v>
      </c>
      <c r="BU209">
        <v>1</v>
      </c>
      <c r="BV209">
        <v>1</v>
      </c>
      <c r="BW209">
        <v>1</v>
      </c>
      <c r="BX209">
        <v>1</v>
      </c>
      <c r="BY209" t="s">
        <v>6</v>
      </c>
      <c r="BZ209">
        <v>121</v>
      </c>
      <c r="CA209">
        <v>72</v>
      </c>
      <c r="CB209" t="s">
        <v>6</v>
      </c>
      <c r="CE209">
        <v>0</v>
      </c>
      <c r="CF209">
        <v>0</v>
      </c>
      <c r="CG209">
        <v>0</v>
      </c>
      <c r="CM209">
        <v>0</v>
      </c>
      <c r="CN209" t="s">
        <v>77</v>
      </c>
      <c r="CO209">
        <v>0</v>
      </c>
      <c r="CP209">
        <f t="shared" si="176"/>
        <v>3461</v>
      </c>
      <c r="CQ209">
        <f>AC209*BC209</f>
        <v>234.67359999999999</v>
      </c>
      <c r="CR209">
        <f>AD209*BB209</f>
        <v>63.780599999999993</v>
      </c>
      <c r="CS209">
        <f t="shared" si="177"/>
        <v>13.0221</v>
      </c>
      <c r="CT209">
        <f t="shared" si="178"/>
        <v>855.45180000000005</v>
      </c>
      <c r="CU209">
        <f t="shared" si="179"/>
        <v>0</v>
      </c>
      <c r="CV209">
        <f t="shared" si="180"/>
        <v>2.8560000000000003</v>
      </c>
      <c r="CW209">
        <f t="shared" si="181"/>
        <v>3.15E-2</v>
      </c>
      <c r="CX209">
        <f t="shared" si="182"/>
        <v>0</v>
      </c>
      <c r="CY209">
        <f>(((S209+R209)*AT209)/100)</f>
        <v>3152.05</v>
      </c>
      <c r="CZ209">
        <f>(((S209+R209)*AU209)/100)</f>
        <v>1875.6</v>
      </c>
      <c r="DB209">
        <v>16</v>
      </c>
      <c r="DC209" t="s">
        <v>6</v>
      </c>
      <c r="DD209" t="s">
        <v>6</v>
      </c>
      <c r="DE209" t="s">
        <v>78</v>
      </c>
      <c r="DF209" t="s">
        <v>78</v>
      </c>
      <c r="DG209" t="s">
        <v>78</v>
      </c>
      <c r="DH209" t="s">
        <v>6</v>
      </c>
      <c r="DI209" t="s">
        <v>78</v>
      </c>
      <c r="DJ209" t="s">
        <v>78</v>
      </c>
      <c r="DK209" t="s">
        <v>6</v>
      </c>
      <c r="DL209" t="s">
        <v>6</v>
      </c>
      <c r="DM209" t="s">
        <v>6</v>
      </c>
      <c r="DN209">
        <v>0</v>
      </c>
      <c r="DO209">
        <v>0</v>
      </c>
      <c r="DP209">
        <v>1</v>
      </c>
      <c r="DQ209">
        <v>1</v>
      </c>
      <c r="DU209">
        <v>1013</v>
      </c>
      <c r="DV209" t="s">
        <v>23</v>
      </c>
      <c r="DW209" t="str">
        <f>'1.Лок.смета.и.Акт'!D648</f>
        <v>ШТ</v>
      </c>
      <c r="DX209">
        <v>1</v>
      </c>
      <c r="DZ209" t="s">
        <v>6</v>
      </c>
      <c r="EA209" t="s">
        <v>6</v>
      </c>
      <c r="EB209" t="s">
        <v>6</v>
      </c>
      <c r="EC209" t="s">
        <v>6</v>
      </c>
      <c r="EE209">
        <v>59207217</v>
      </c>
      <c r="EF209">
        <v>22</v>
      </c>
      <c r="EG209" t="s">
        <v>27</v>
      </c>
      <c r="EH209">
        <v>16</v>
      </c>
      <c r="EI209" t="s">
        <v>28</v>
      </c>
      <c r="EJ209">
        <v>1</v>
      </c>
      <c r="EK209">
        <v>20001</v>
      </c>
      <c r="EL209" t="s">
        <v>29</v>
      </c>
      <c r="EM209" t="s">
        <v>30</v>
      </c>
      <c r="EO209" t="s">
        <v>31</v>
      </c>
      <c r="EQ209">
        <v>0</v>
      </c>
      <c r="ER209">
        <f>ES209+ET209+EV209</f>
        <v>54.74</v>
      </c>
      <c r="ES209" s="68">
        <f>'1.Лок.смета.и.Акт'!F652</f>
        <v>25.76</v>
      </c>
      <c r="ET209" s="68">
        <f>'1.Лок.смета.и.Акт'!F650</f>
        <v>4.58</v>
      </c>
      <c r="EU209" s="68">
        <f>'1.Лок.смета.и.Акт'!F651</f>
        <v>0.37</v>
      </c>
      <c r="EV209" s="68">
        <f>'1.Лок.смета.и.Акт'!F649</f>
        <v>24.4</v>
      </c>
      <c r="EW209">
        <f>'1.Лок.смета.и.Акт'!E655</f>
        <v>2.72</v>
      </c>
      <c r="EX209">
        <v>0.03</v>
      </c>
      <c r="EY209">
        <v>0</v>
      </c>
      <c r="FQ209">
        <v>0</v>
      </c>
      <c r="FR209">
        <f t="shared" si="183"/>
        <v>0</v>
      </c>
      <c r="FS209">
        <v>0</v>
      </c>
      <c r="FX209">
        <v>121</v>
      </c>
      <c r="FY209">
        <v>72</v>
      </c>
      <c r="GA209" t="s">
        <v>6</v>
      </c>
      <c r="GD209">
        <v>1</v>
      </c>
      <c r="GF209">
        <v>-709532808</v>
      </c>
      <c r="GG209">
        <v>2</v>
      </c>
      <c r="GH209">
        <v>1</v>
      </c>
      <c r="GI209">
        <v>4</v>
      </c>
      <c r="GJ209">
        <v>0</v>
      </c>
      <c r="GK209">
        <v>0</v>
      </c>
      <c r="GL209">
        <f t="shared" si="184"/>
        <v>0</v>
      </c>
      <c r="GM209">
        <f t="shared" si="185"/>
        <v>8489</v>
      </c>
      <c r="GN209">
        <f t="shared" si="186"/>
        <v>8489</v>
      </c>
      <c r="GO209">
        <f t="shared" si="187"/>
        <v>0</v>
      </c>
      <c r="GP209">
        <f t="shared" si="188"/>
        <v>0</v>
      </c>
      <c r="GR209">
        <v>0</v>
      </c>
      <c r="GS209">
        <v>3</v>
      </c>
      <c r="GT209">
        <v>0</v>
      </c>
      <c r="GU209" t="s">
        <v>6</v>
      </c>
      <c r="GV209">
        <f t="shared" si="189"/>
        <v>0</v>
      </c>
      <c r="GW209">
        <v>1</v>
      </c>
      <c r="GX209">
        <f t="shared" si="190"/>
        <v>0</v>
      </c>
      <c r="HA209">
        <v>0</v>
      </c>
      <c r="HB209">
        <v>0</v>
      </c>
      <c r="HC209">
        <f t="shared" si="191"/>
        <v>0</v>
      </c>
      <c r="HE209" t="s">
        <v>6</v>
      </c>
      <c r="HF209" t="s">
        <v>6</v>
      </c>
      <c r="HM209" t="s">
        <v>6</v>
      </c>
      <c r="HN209" t="s">
        <v>32</v>
      </c>
      <c r="HO209" t="s">
        <v>33</v>
      </c>
      <c r="HP209" t="s">
        <v>28</v>
      </c>
      <c r="HQ209" t="s">
        <v>28</v>
      </c>
      <c r="IF209">
        <v>-1</v>
      </c>
      <c r="IK209">
        <v>0</v>
      </c>
    </row>
    <row r="210" spans="1:245" x14ac:dyDescent="0.2">
      <c r="A210">
        <v>18</v>
      </c>
      <c r="B210">
        <v>1</v>
      </c>
      <c r="C210">
        <v>268</v>
      </c>
      <c r="E210" t="s">
        <v>299</v>
      </c>
      <c r="F210" t="str">
        <f>'1.Лок.смета.и.Акт'!B656</f>
        <v>Прайс</v>
      </c>
      <c r="G210" t="s">
        <v>249</v>
      </c>
      <c r="H210" t="s">
        <v>23</v>
      </c>
      <c r="I210" t="e">
        <f>I209*J210</f>
        <v>#REF!</v>
      </c>
      <c r="J210" s="181" t="e">
        <f>#REF!</f>
        <v>#REF!</v>
      </c>
      <c r="K210">
        <v>1</v>
      </c>
      <c r="O210" t="e">
        <f t="shared" si="161"/>
        <v>#REF!</v>
      </c>
      <c r="P210" t="e">
        <f t="shared" si="162"/>
        <v>#REF!</v>
      </c>
      <c r="Q210" t="e">
        <f t="shared" si="163"/>
        <v>#REF!</v>
      </c>
      <c r="R210" t="e">
        <f t="shared" si="164"/>
        <v>#REF!</v>
      </c>
      <c r="S210" t="e">
        <f t="shared" si="165"/>
        <v>#REF!</v>
      </c>
      <c r="T210" t="e">
        <f t="shared" si="166"/>
        <v>#REF!</v>
      </c>
      <c r="U210" t="e">
        <f t="shared" si="167"/>
        <v>#REF!</v>
      </c>
      <c r="V210" t="e">
        <f t="shared" si="168"/>
        <v>#REF!</v>
      </c>
      <c r="W210" t="e">
        <f t="shared" si="169"/>
        <v>#REF!</v>
      </c>
      <c r="X210">
        <f t="shared" si="170"/>
        <v>0</v>
      </c>
      <c r="Y210">
        <f t="shared" si="171"/>
        <v>0</v>
      </c>
      <c r="AA210">
        <v>74764386</v>
      </c>
      <c r="AB210">
        <f t="shared" si="172"/>
        <v>21071.94</v>
      </c>
      <c r="AC210">
        <f t="shared" si="173"/>
        <v>21071.94</v>
      </c>
      <c r="AD210">
        <f>ROUND((ET210),2)</f>
        <v>0</v>
      </c>
      <c r="AE210">
        <f>ROUND((EU210),2)</f>
        <v>0</v>
      </c>
      <c r="AF210">
        <f>ROUND((EV210),2)</f>
        <v>0</v>
      </c>
      <c r="AG210">
        <f t="shared" si="174"/>
        <v>0</v>
      </c>
      <c r="AH210">
        <f>(EW210)</f>
        <v>0</v>
      </c>
      <c r="AI210">
        <f>(EX210)</f>
        <v>0</v>
      </c>
      <c r="AJ210">
        <f t="shared" si="175"/>
        <v>0</v>
      </c>
      <c r="AK210">
        <v>21071.940000000002</v>
      </c>
      <c r="AL210" s="68">
        <f>'1.Лок.смета.и.Акт'!F656</f>
        <v>21071.940000000002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1</v>
      </c>
      <c r="AW210">
        <v>1</v>
      </c>
      <c r="AZ210">
        <v>1</v>
      </c>
      <c r="BA210">
        <v>1</v>
      </c>
      <c r="BB210">
        <v>1</v>
      </c>
      <c r="BC210">
        <f>'1.Лок.смета.и.Акт'!J656</f>
        <v>6.13</v>
      </c>
      <c r="BD210" t="s">
        <v>6</v>
      </c>
      <c r="BE210" t="s">
        <v>6</v>
      </c>
      <c r="BF210" t="s">
        <v>6</v>
      </c>
      <c r="BG210" t="s">
        <v>6</v>
      </c>
      <c r="BH210">
        <v>3</v>
      </c>
      <c r="BI210">
        <v>3</v>
      </c>
      <c r="BJ210" t="s">
        <v>6</v>
      </c>
      <c r="BM210">
        <v>902</v>
      </c>
      <c r="BN210">
        <v>0</v>
      </c>
      <c r="BO210" t="s">
        <v>6</v>
      </c>
      <c r="BP210">
        <v>0</v>
      </c>
      <c r="BQ210">
        <v>92</v>
      </c>
      <c r="BR210">
        <v>0</v>
      </c>
      <c r="BS210">
        <v>1</v>
      </c>
      <c r="BT210">
        <v>1</v>
      </c>
      <c r="BU210">
        <v>1</v>
      </c>
      <c r="BV210">
        <v>1</v>
      </c>
      <c r="BW210">
        <v>1</v>
      </c>
      <c r="BX210">
        <v>1</v>
      </c>
      <c r="BY210" t="s">
        <v>6</v>
      </c>
      <c r="BZ210">
        <v>0</v>
      </c>
      <c r="CA210">
        <v>0</v>
      </c>
      <c r="CB210" t="s">
        <v>6</v>
      </c>
      <c r="CE210">
        <v>0</v>
      </c>
      <c r="CF210">
        <v>0</v>
      </c>
      <c r="CG210">
        <v>0</v>
      </c>
      <c r="CM210">
        <v>0</v>
      </c>
      <c r="CN210" t="s">
        <v>6</v>
      </c>
      <c r="CO210">
        <v>0</v>
      </c>
      <c r="CP210" t="e">
        <f t="shared" si="176"/>
        <v>#REF!</v>
      </c>
      <c r="CQ210">
        <f>AC210</f>
        <v>21071.94</v>
      </c>
      <c r="CR210">
        <f>AD210</f>
        <v>0</v>
      </c>
      <c r="CS210">
        <f t="shared" si="177"/>
        <v>0</v>
      </c>
      <c r="CT210">
        <f t="shared" si="178"/>
        <v>0</v>
      </c>
      <c r="CU210">
        <f t="shared" si="179"/>
        <v>0</v>
      </c>
      <c r="CV210">
        <f t="shared" si="180"/>
        <v>0</v>
      </c>
      <c r="CW210">
        <f t="shared" si="181"/>
        <v>0</v>
      </c>
      <c r="CX210">
        <f t="shared" si="182"/>
        <v>0</v>
      </c>
      <c r="CY210">
        <f>0</f>
        <v>0</v>
      </c>
      <c r="CZ210">
        <f>0</f>
        <v>0</v>
      </c>
      <c r="DC210" t="s">
        <v>6</v>
      </c>
      <c r="DD210" t="s">
        <v>6</v>
      </c>
      <c r="DE210" t="s">
        <v>6</v>
      </c>
      <c r="DF210" t="s">
        <v>6</v>
      </c>
      <c r="DG210" t="s">
        <v>6</v>
      </c>
      <c r="DH210" t="s">
        <v>6</v>
      </c>
      <c r="DI210" t="s">
        <v>6</v>
      </c>
      <c r="DJ210" t="s">
        <v>6</v>
      </c>
      <c r="DK210" t="s">
        <v>6</v>
      </c>
      <c r="DL210" t="s">
        <v>6</v>
      </c>
      <c r="DM210" t="s">
        <v>6</v>
      </c>
      <c r="DN210">
        <v>0</v>
      </c>
      <c r="DO210">
        <v>0</v>
      </c>
      <c r="DP210">
        <v>1</v>
      </c>
      <c r="DQ210">
        <v>1</v>
      </c>
      <c r="DU210">
        <v>1013</v>
      </c>
      <c r="DV210" t="s">
        <v>23</v>
      </c>
      <c r="DW210" t="str">
        <f>'1.Лок.смета.и.Акт'!D656</f>
        <v>ШТ</v>
      </c>
      <c r="DX210">
        <v>1</v>
      </c>
      <c r="DZ210" t="s">
        <v>6</v>
      </c>
      <c r="EA210" t="s">
        <v>6</v>
      </c>
      <c r="EB210" t="s">
        <v>6</v>
      </c>
      <c r="EC210" t="s">
        <v>6</v>
      </c>
      <c r="EE210">
        <v>59207033</v>
      </c>
      <c r="EF210">
        <v>92</v>
      </c>
      <c r="EG210" t="s">
        <v>37</v>
      </c>
      <c r="EH210">
        <v>0</v>
      </c>
      <c r="EI210" t="s">
        <v>6</v>
      </c>
      <c r="EJ210">
        <v>3</v>
      </c>
      <c r="EK210">
        <v>902</v>
      </c>
      <c r="EL210" t="s">
        <v>37</v>
      </c>
      <c r="EM210" t="s">
        <v>38</v>
      </c>
      <c r="EO210" t="s">
        <v>6</v>
      </c>
      <c r="EQ210">
        <v>0</v>
      </c>
      <c r="ER210">
        <v>21071.940000000002</v>
      </c>
      <c r="ES210" s="68">
        <f>'1.Лок.смета.и.Акт'!F656</f>
        <v>21071.940000000002</v>
      </c>
      <c r="ET210">
        <v>0</v>
      </c>
      <c r="EU210">
        <v>0</v>
      </c>
      <c r="EV210">
        <v>0</v>
      </c>
      <c r="EW210">
        <v>0</v>
      </c>
      <c r="EX210">
        <v>0</v>
      </c>
      <c r="EZ210">
        <v>5</v>
      </c>
      <c r="FC210">
        <v>0</v>
      </c>
      <c r="FD210">
        <v>18</v>
      </c>
      <c r="FF210">
        <v>20196</v>
      </c>
      <c r="FQ210">
        <v>0</v>
      </c>
      <c r="FR210" t="e">
        <f t="shared" si="183"/>
        <v>#REF!</v>
      </c>
      <c r="FS210">
        <v>0</v>
      </c>
      <c r="FX210">
        <v>0</v>
      </c>
      <c r="FY210">
        <v>0</v>
      </c>
      <c r="GA210" t="s">
        <v>250</v>
      </c>
      <c r="GD210">
        <v>1</v>
      </c>
      <c r="GF210">
        <v>1610185248</v>
      </c>
      <c r="GG210">
        <v>2</v>
      </c>
      <c r="GH210">
        <v>3</v>
      </c>
      <c r="GI210">
        <v>4</v>
      </c>
      <c r="GJ210">
        <v>0</v>
      </c>
      <c r="GK210">
        <v>0</v>
      </c>
      <c r="GL210">
        <f t="shared" si="184"/>
        <v>0</v>
      </c>
      <c r="GM210" t="e">
        <f t="shared" si="185"/>
        <v>#REF!</v>
      </c>
      <c r="GN210">
        <f t="shared" si="186"/>
        <v>0</v>
      </c>
      <c r="GO210">
        <f t="shared" si="187"/>
        <v>0</v>
      </c>
      <c r="GP210">
        <f t="shared" si="188"/>
        <v>0</v>
      </c>
      <c r="GR210">
        <v>1</v>
      </c>
      <c r="GS210">
        <v>1</v>
      </c>
      <c r="GT210">
        <v>0</v>
      </c>
      <c r="GU210" t="s">
        <v>6</v>
      </c>
      <c r="GV210">
        <f t="shared" si="189"/>
        <v>0</v>
      </c>
      <c r="GW210">
        <v>1</v>
      </c>
      <c r="GX210" t="e">
        <f t="shared" si="190"/>
        <v>#REF!</v>
      </c>
      <c r="HA210">
        <v>0</v>
      </c>
      <c r="HB210">
        <v>0</v>
      </c>
      <c r="HC210">
        <f t="shared" si="191"/>
        <v>0</v>
      </c>
      <c r="HE210" t="s">
        <v>40</v>
      </c>
      <c r="HF210" t="s">
        <v>41</v>
      </c>
      <c r="HH210" t="e">
        <f>ROUND(AC210*I210,0)</f>
        <v>#REF!</v>
      </c>
      <c r="HM210" t="s">
        <v>6</v>
      </c>
      <c r="HN210" t="s">
        <v>6</v>
      </c>
      <c r="HO210" t="s">
        <v>6</v>
      </c>
      <c r="HP210" t="s">
        <v>6</v>
      </c>
      <c r="HQ210" t="s">
        <v>6</v>
      </c>
      <c r="IF210">
        <v>-1</v>
      </c>
      <c r="IK210">
        <v>0</v>
      </c>
    </row>
    <row r="211" spans="1:245" x14ac:dyDescent="0.2">
      <c r="A211">
        <v>17</v>
      </c>
      <c r="B211">
        <v>1</v>
      </c>
      <c r="C211">
        <f>ROW(SmtRes!A280)</f>
        <v>280</v>
      </c>
      <c r="D211">
        <f>ROW(EtalonRes!A289)</f>
        <v>289</v>
      </c>
      <c r="E211" t="s">
        <v>300</v>
      </c>
      <c r="F211" t="s">
        <v>115</v>
      </c>
      <c r="G211" t="s">
        <v>116</v>
      </c>
      <c r="H211" t="s">
        <v>101</v>
      </c>
      <c r="I211">
        <f>'1.Лок.смета.и.Акт'!E661</f>
        <v>0.57599999999999996</v>
      </c>
      <c r="J211">
        <v>0</v>
      </c>
      <c r="K211">
        <v>0.57599999999999996</v>
      </c>
      <c r="O211">
        <f t="shared" si="161"/>
        <v>14739</v>
      </c>
      <c r="P211">
        <f t="shared" si="162"/>
        <v>2980</v>
      </c>
      <c r="Q211">
        <f t="shared" si="163"/>
        <v>745</v>
      </c>
      <c r="R211">
        <f t="shared" si="164"/>
        <v>165</v>
      </c>
      <c r="S211">
        <f t="shared" si="165"/>
        <v>11014</v>
      </c>
      <c r="T211">
        <f t="shared" si="166"/>
        <v>0</v>
      </c>
      <c r="U211">
        <f t="shared" si="167"/>
        <v>37.739519999999999</v>
      </c>
      <c r="V211">
        <f t="shared" si="168"/>
        <v>0.39916800000000002</v>
      </c>
      <c r="W211">
        <f t="shared" si="169"/>
        <v>0</v>
      </c>
      <c r="X211">
        <f t="shared" si="170"/>
        <v>13527</v>
      </c>
      <c r="Y211">
        <f t="shared" si="171"/>
        <v>8049</v>
      </c>
      <c r="AA211">
        <v>74764386</v>
      </c>
      <c r="AB211">
        <f t="shared" si="172"/>
        <v>1238.07</v>
      </c>
      <c r="AC211">
        <f t="shared" si="173"/>
        <v>567.85</v>
      </c>
      <c r="AD211">
        <f>ROUND(((((ET211*ROUND(1.05,7)))-((EU211*ROUND(1.05,7))))+AE211),2)</f>
        <v>97.57</v>
      </c>
      <c r="AE211">
        <f>ROUND(((EU211*ROUND(1.05,7))),2)</f>
        <v>8.58</v>
      </c>
      <c r="AF211">
        <f>ROUND(((EV211*ROUND(1.05,7))),2)</f>
        <v>572.65</v>
      </c>
      <c r="AG211">
        <f t="shared" si="174"/>
        <v>0</v>
      </c>
      <c r="AH211">
        <f>((EW211*ROUND(1.05,7)))</f>
        <v>65.52</v>
      </c>
      <c r="AI211">
        <f>((EX211*ROUND(1.05,7)))</f>
        <v>0.69300000000000006</v>
      </c>
      <c r="AJ211">
        <f t="shared" si="175"/>
        <v>0</v>
      </c>
      <c r="AK211">
        <f>AL211+AM211+AO211</f>
        <v>1206.1500000000001</v>
      </c>
      <c r="AL211" s="68">
        <f>'1.Лок.смета.и.Акт'!F665</f>
        <v>567.85</v>
      </c>
      <c r="AM211" s="68">
        <f>'1.Лок.смета.и.Акт'!F663</f>
        <v>92.92</v>
      </c>
      <c r="AN211" s="68">
        <f>'1.Лок.смета.и.Акт'!F664</f>
        <v>8.17</v>
      </c>
      <c r="AO211" s="68">
        <f>'1.Лок.смета.и.Акт'!F662</f>
        <v>545.38</v>
      </c>
      <c r="AP211">
        <v>0</v>
      </c>
      <c r="AQ211">
        <f>'1.Лок.смета.и.Акт'!E668</f>
        <v>62.4</v>
      </c>
      <c r="AR211">
        <v>0.66</v>
      </c>
      <c r="AS211">
        <v>0</v>
      </c>
      <c r="AT211">
        <v>121</v>
      </c>
      <c r="AU211">
        <v>72</v>
      </c>
      <c r="AV211">
        <v>1</v>
      </c>
      <c r="AW211">
        <v>1</v>
      </c>
      <c r="AZ211">
        <v>1</v>
      </c>
      <c r="BA211">
        <f>'1.Лок.смета.и.Акт'!J662</f>
        <v>33.39</v>
      </c>
      <c r="BB211">
        <f>'1.Лок.смета.и.Акт'!J663</f>
        <v>13.26</v>
      </c>
      <c r="BC211">
        <f>'1.Лок.смета.и.Акт'!J665</f>
        <v>9.11</v>
      </c>
      <c r="BD211" t="s">
        <v>6</v>
      </c>
      <c r="BE211" t="s">
        <v>6</v>
      </c>
      <c r="BF211" t="s">
        <v>6</v>
      </c>
      <c r="BG211" t="s">
        <v>6</v>
      </c>
      <c r="BH211">
        <v>0</v>
      </c>
      <c r="BI211">
        <v>1</v>
      </c>
      <c r="BJ211" t="s">
        <v>117</v>
      </c>
      <c r="BM211">
        <v>20001</v>
      </c>
      <c r="BN211">
        <v>0</v>
      </c>
      <c r="BO211" t="s">
        <v>6</v>
      </c>
      <c r="BP211">
        <v>0</v>
      </c>
      <c r="BQ211">
        <v>22</v>
      </c>
      <c r="BR211">
        <v>0</v>
      </c>
      <c r="BS211">
        <f>'1.Лок.смета.и.Акт'!J664</f>
        <v>33.39</v>
      </c>
      <c r="BT211">
        <v>1</v>
      </c>
      <c r="BU211">
        <v>1</v>
      </c>
      <c r="BV211">
        <v>1</v>
      </c>
      <c r="BW211">
        <v>1</v>
      </c>
      <c r="BX211">
        <v>1</v>
      </c>
      <c r="BY211" t="s">
        <v>6</v>
      </c>
      <c r="BZ211">
        <v>121</v>
      </c>
      <c r="CA211">
        <v>72</v>
      </c>
      <c r="CB211" t="s">
        <v>6</v>
      </c>
      <c r="CE211">
        <v>0</v>
      </c>
      <c r="CF211">
        <v>0</v>
      </c>
      <c r="CG211">
        <v>0</v>
      </c>
      <c r="CM211">
        <v>0</v>
      </c>
      <c r="CN211" t="s">
        <v>77</v>
      </c>
      <c r="CO211">
        <v>0</v>
      </c>
      <c r="CP211">
        <f t="shared" si="176"/>
        <v>14739</v>
      </c>
      <c r="CQ211">
        <f>AC211*BC211</f>
        <v>5173.1134999999995</v>
      </c>
      <c r="CR211">
        <f>AD211*BB211</f>
        <v>1293.7782</v>
      </c>
      <c r="CS211">
        <f t="shared" si="177"/>
        <v>286.4862</v>
      </c>
      <c r="CT211">
        <f t="shared" si="178"/>
        <v>19120.783500000001</v>
      </c>
      <c r="CU211">
        <f t="shared" si="179"/>
        <v>0</v>
      </c>
      <c r="CV211">
        <f t="shared" si="180"/>
        <v>65.52</v>
      </c>
      <c r="CW211">
        <f t="shared" si="181"/>
        <v>0.69300000000000006</v>
      </c>
      <c r="CX211">
        <f t="shared" si="182"/>
        <v>0</v>
      </c>
      <c r="CY211">
        <f>(((S211+R211)*AT211)/100)</f>
        <v>13526.59</v>
      </c>
      <c r="CZ211">
        <f>(((S211+R211)*AU211)/100)</f>
        <v>8048.88</v>
      </c>
      <c r="DB211">
        <v>17</v>
      </c>
      <c r="DC211" t="s">
        <v>6</v>
      </c>
      <c r="DD211" t="s">
        <v>6</v>
      </c>
      <c r="DE211" t="s">
        <v>78</v>
      </c>
      <c r="DF211" t="s">
        <v>78</v>
      </c>
      <c r="DG211" t="s">
        <v>78</v>
      </c>
      <c r="DH211" t="s">
        <v>6</v>
      </c>
      <c r="DI211" t="s">
        <v>78</v>
      </c>
      <c r="DJ211" t="s">
        <v>78</v>
      </c>
      <c r="DK211" t="s">
        <v>6</v>
      </c>
      <c r="DL211" t="s">
        <v>6</v>
      </c>
      <c r="DM211" t="s">
        <v>6</v>
      </c>
      <c r="DN211">
        <v>0</v>
      </c>
      <c r="DO211">
        <v>0</v>
      </c>
      <c r="DP211">
        <v>1</v>
      </c>
      <c r="DQ211">
        <v>1</v>
      </c>
      <c r="DU211">
        <v>1005</v>
      </c>
      <c r="DV211" t="s">
        <v>101</v>
      </c>
      <c r="DW211" t="str">
        <f>'1.Лок.смета.и.Акт'!D661</f>
        <v>100 м2</v>
      </c>
      <c r="DX211">
        <v>100</v>
      </c>
      <c r="DZ211" t="s">
        <v>6</v>
      </c>
      <c r="EA211" t="s">
        <v>6</v>
      </c>
      <c r="EB211" t="s">
        <v>6</v>
      </c>
      <c r="EC211" t="s">
        <v>6</v>
      </c>
      <c r="EE211">
        <v>59207217</v>
      </c>
      <c r="EF211">
        <v>22</v>
      </c>
      <c r="EG211" t="s">
        <v>27</v>
      </c>
      <c r="EH211">
        <v>16</v>
      </c>
      <c r="EI211" t="s">
        <v>28</v>
      </c>
      <c r="EJ211">
        <v>1</v>
      </c>
      <c r="EK211">
        <v>20001</v>
      </c>
      <c r="EL211" t="s">
        <v>29</v>
      </c>
      <c r="EM211" t="s">
        <v>30</v>
      </c>
      <c r="EO211" t="s">
        <v>31</v>
      </c>
      <c r="EQ211">
        <v>0</v>
      </c>
      <c r="ER211">
        <f>ES211+ET211+EV211</f>
        <v>1206.1500000000001</v>
      </c>
      <c r="ES211" s="68">
        <f>'1.Лок.смета.и.Акт'!F665</f>
        <v>567.85</v>
      </c>
      <c r="ET211" s="68">
        <f>'1.Лок.смета.и.Акт'!F663</f>
        <v>92.92</v>
      </c>
      <c r="EU211" s="68">
        <f>'1.Лок.смета.и.Акт'!F664</f>
        <v>8.17</v>
      </c>
      <c r="EV211" s="68">
        <f>'1.Лок.смета.и.Акт'!F662</f>
        <v>545.38</v>
      </c>
      <c r="EW211">
        <f>'1.Лок.смета.и.Акт'!E668</f>
        <v>62.4</v>
      </c>
      <c r="EX211">
        <v>0.66</v>
      </c>
      <c r="EY211">
        <v>0</v>
      </c>
      <c r="FQ211">
        <v>0</v>
      </c>
      <c r="FR211">
        <f t="shared" si="183"/>
        <v>0</v>
      </c>
      <c r="FS211">
        <v>0</v>
      </c>
      <c r="FX211">
        <v>121</v>
      </c>
      <c r="FY211">
        <v>72</v>
      </c>
      <c r="GA211" t="s">
        <v>6</v>
      </c>
      <c r="GD211">
        <v>1</v>
      </c>
      <c r="GF211">
        <v>131198091</v>
      </c>
      <c r="GG211">
        <v>2</v>
      </c>
      <c r="GH211">
        <v>1</v>
      </c>
      <c r="GI211">
        <v>4</v>
      </c>
      <c r="GJ211">
        <v>0</v>
      </c>
      <c r="GK211">
        <v>0</v>
      </c>
      <c r="GL211">
        <f t="shared" si="184"/>
        <v>0</v>
      </c>
      <c r="GM211">
        <f t="shared" si="185"/>
        <v>36315</v>
      </c>
      <c r="GN211">
        <f t="shared" si="186"/>
        <v>36315</v>
      </c>
      <c r="GO211">
        <f t="shared" si="187"/>
        <v>0</v>
      </c>
      <c r="GP211">
        <f t="shared" si="188"/>
        <v>0</v>
      </c>
      <c r="GR211">
        <v>0</v>
      </c>
      <c r="GS211">
        <v>3</v>
      </c>
      <c r="GT211">
        <v>0</v>
      </c>
      <c r="GU211" t="s">
        <v>6</v>
      </c>
      <c r="GV211">
        <f t="shared" si="189"/>
        <v>0</v>
      </c>
      <c r="GW211">
        <v>1</v>
      </c>
      <c r="GX211">
        <f t="shared" si="190"/>
        <v>0</v>
      </c>
      <c r="HA211">
        <v>0</v>
      </c>
      <c r="HB211">
        <v>0</v>
      </c>
      <c r="HC211">
        <f t="shared" si="191"/>
        <v>0</v>
      </c>
      <c r="HE211" t="s">
        <v>6</v>
      </c>
      <c r="HF211" t="s">
        <v>6</v>
      </c>
      <c r="HM211" t="s">
        <v>6</v>
      </c>
      <c r="HN211" t="s">
        <v>32</v>
      </c>
      <c r="HO211" t="s">
        <v>33</v>
      </c>
      <c r="HP211" t="s">
        <v>28</v>
      </c>
      <c r="HQ211" t="s">
        <v>28</v>
      </c>
      <c r="IF211">
        <v>-1</v>
      </c>
      <c r="IK211">
        <v>0</v>
      </c>
    </row>
    <row r="212" spans="1:245" x14ac:dyDescent="0.2">
      <c r="A212">
        <v>18</v>
      </c>
      <c r="B212">
        <v>1</v>
      </c>
      <c r="C212">
        <v>280</v>
      </c>
      <c r="E212" t="s">
        <v>301</v>
      </c>
      <c r="F212" t="str">
        <f>'1.Лок.смета.и.Акт'!B669</f>
        <v>Прайс</v>
      </c>
      <c r="G212" t="s">
        <v>119</v>
      </c>
      <c r="H212" t="s">
        <v>52</v>
      </c>
      <c r="I212" t="e">
        <f>I211*J212</f>
        <v>#REF!</v>
      </c>
      <c r="J212" s="181" t="e">
        <f>#REF!</f>
        <v>#REF!</v>
      </c>
      <c r="K212">
        <v>100</v>
      </c>
      <c r="O212" t="e">
        <f t="shared" si="161"/>
        <v>#REF!</v>
      </c>
      <c r="P212" t="e">
        <f t="shared" si="162"/>
        <v>#REF!</v>
      </c>
      <c r="Q212" t="e">
        <f t="shared" si="163"/>
        <v>#REF!</v>
      </c>
      <c r="R212" t="e">
        <f t="shared" si="164"/>
        <v>#REF!</v>
      </c>
      <c r="S212" t="e">
        <f t="shared" si="165"/>
        <v>#REF!</v>
      </c>
      <c r="T212" t="e">
        <f t="shared" si="166"/>
        <v>#REF!</v>
      </c>
      <c r="U212" t="e">
        <f t="shared" si="167"/>
        <v>#REF!</v>
      </c>
      <c r="V212" t="e">
        <f t="shared" si="168"/>
        <v>#REF!</v>
      </c>
      <c r="W212" t="e">
        <f t="shared" si="169"/>
        <v>#REF!</v>
      </c>
      <c r="X212" t="e">
        <f t="shared" si="170"/>
        <v>#REF!</v>
      </c>
      <c r="Y212" t="e">
        <f t="shared" si="171"/>
        <v>#REF!</v>
      </c>
      <c r="AA212">
        <v>74764386</v>
      </c>
      <c r="AB212">
        <f t="shared" si="172"/>
        <v>1436.81</v>
      </c>
      <c r="AC212">
        <f t="shared" si="173"/>
        <v>1436.81</v>
      </c>
      <c r="AD212">
        <f>ROUND((((ET212)-(EU212))+AE212),2)</f>
        <v>0</v>
      </c>
      <c r="AE212">
        <f>ROUND((EU212),2)</f>
        <v>0</v>
      </c>
      <c r="AF212">
        <f>ROUND((EV212),2)</f>
        <v>0</v>
      </c>
      <c r="AG212">
        <f t="shared" si="174"/>
        <v>0</v>
      </c>
      <c r="AH212">
        <f>(EW212)</f>
        <v>0</v>
      </c>
      <c r="AI212">
        <f>(EX212)</f>
        <v>0</v>
      </c>
      <c r="AJ212">
        <f t="shared" si="175"/>
        <v>0</v>
      </c>
      <c r="AK212">
        <v>1436.81</v>
      </c>
      <c r="AL212" s="68">
        <f>'1.Лок.смета.и.Акт'!F669</f>
        <v>1436.81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121</v>
      </c>
      <c r="AU212">
        <v>72</v>
      </c>
      <c r="AV212">
        <v>1</v>
      </c>
      <c r="AW212">
        <v>1</v>
      </c>
      <c r="AZ212">
        <v>1</v>
      </c>
      <c r="BA212">
        <v>1</v>
      </c>
      <c r="BB212">
        <v>1</v>
      </c>
      <c r="BC212">
        <f>'1.Лок.смета.и.Акт'!J669</f>
        <v>9.11</v>
      </c>
      <c r="BD212" t="s">
        <v>6</v>
      </c>
      <c r="BE212" t="s">
        <v>6</v>
      </c>
      <c r="BF212" t="s">
        <v>6</v>
      </c>
      <c r="BG212" t="s">
        <v>6</v>
      </c>
      <c r="BH212">
        <v>3</v>
      </c>
      <c r="BI212">
        <v>1</v>
      </c>
      <c r="BJ212" t="s">
        <v>120</v>
      </c>
      <c r="BM212">
        <v>20001</v>
      </c>
      <c r="BN212">
        <v>0</v>
      </c>
      <c r="BO212" t="s">
        <v>6</v>
      </c>
      <c r="BP212">
        <v>0</v>
      </c>
      <c r="BQ212">
        <v>22</v>
      </c>
      <c r="BR212">
        <v>0</v>
      </c>
      <c r="BS212">
        <v>1</v>
      </c>
      <c r="BT212">
        <v>1</v>
      </c>
      <c r="BU212">
        <v>1</v>
      </c>
      <c r="BV212">
        <v>1</v>
      </c>
      <c r="BW212">
        <v>1</v>
      </c>
      <c r="BX212">
        <v>1</v>
      </c>
      <c r="BY212" t="s">
        <v>6</v>
      </c>
      <c r="BZ212">
        <v>121</v>
      </c>
      <c r="CA212">
        <v>72</v>
      </c>
      <c r="CB212" t="s">
        <v>6</v>
      </c>
      <c r="CE212">
        <v>0</v>
      </c>
      <c r="CF212">
        <v>0</v>
      </c>
      <c r="CG212">
        <v>0</v>
      </c>
      <c r="CM212">
        <v>0</v>
      </c>
      <c r="CN212" t="s">
        <v>6</v>
      </c>
      <c r="CO212">
        <v>0</v>
      </c>
      <c r="CP212" t="e">
        <f t="shared" si="176"/>
        <v>#REF!</v>
      </c>
      <c r="CQ212">
        <f>AC212</f>
        <v>1436.81</v>
      </c>
      <c r="CR212">
        <f>AD212</f>
        <v>0</v>
      </c>
      <c r="CS212">
        <f t="shared" si="177"/>
        <v>0</v>
      </c>
      <c r="CT212">
        <f t="shared" si="178"/>
        <v>0</v>
      </c>
      <c r="CU212">
        <f t="shared" si="179"/>
        <v>0</v>
      </c>
      <c r="CV212">
        <f t="shared" si="180"/>
        <v>0</v>
      </c>
      <c r="CW212">
        <f t="shared" si="181"/>
        <v>0</v>
      </c>
      <c r="CX212">
        <f t="shared" si="182"/>
        <v>0</v>
      </c>
      <c r="CY212" t="e">
        <f>(((S212+R212)*AT212)/100)</f>
        <v>#REF!</v>
      </c>
      <c r="CZ212" t="e">
        <f>(((S212+R212)*AU212)/100)</f>
        <v>#REF!</v>
      </c>
      <c r="DC212" t="s">
        <v>6</v>
      </c>
      <c r="DD212" t="s">
        <v>6</v>
      </c>
      <c r="DE212" t="s">
        <v>6</v>
      </c>
      <c r="DF212" t="s">
        <v>6</v>
      </c>
      <c r="DG212" t="s">
        <v>6</v>
      </c>
      <c r="DH212" t="s">
        <v>6</v>
      </c>
      <c r="DI212" t="s">
        <v>6</v>
      </c>
      <c r="DJ212" t="s">
        <v>6</v>
      </c>
      <c r="DK212" t="s">
        <v>6</v>
      </c>
      <c r="DL212" t="s">
        <v>6</v>
      </c>
      <c r="DM212" t="s">
        <v>6</v>
      </c>
      <c r="DN212">
        <v>0</v>
      </c>
      <c r="DO212">
        <v>0</v>
      </c>
      <c r="DP212">
        <v>1</v>
      </c>
      <c r="DQ212">
        <v>1</v>
      </c>
      <c r="DU212">
        <v>1005</v>
      </c>
      <c r="DV212" t="s">
        <v>52</v>
      </c>
      <c r="DW212" t="str">
        <f>'1.Лок.смета.и.Акт'!D669</f>
        <v>м2</v>
      </c>
      <c r="DX212">
        <v>1</v>
      </c>
      <c r="DZ212" t="s">
        <v>6</v>
      </c>
      <c r="EA212" t="s">
        <v>6</v>
      </c>
      <c r="EB212" t="s">
        <v>6</v>
      </c>
      <c r="EC212" t="s">
        <v>6</v>
      </c>
      <c r="EE212">
        <v>59207217</v>
      </c>
      <c r="EF212">
        <v>22</v>
      </c>
      <c r="EG212" t="s">
        <v>27</v>
      </c>
      <c r="EH212">
        <v>16</v>
      </c>
      <c r="EI212" t="s">
        <v>28</v>
      </c>
      <c r="EJ212">
        <v>1</v>
      </c>
      <c r="EK212">
        <v>20001</v>
      </c>
      <c r="EL212" t="s">
        <v>29</v>
      </c>
      <c r="EM212" t="s">
        <v>30</v>
      </c>
      <c r="EO212" t="s">
        <v>6</v>
      </c>
      <c r="EQ212">
        <v>0</v>
      </c>
      <c r="ER212">
        <v>1436.81</v>
      </c>
      <c r="ES212" s="68">
        <f>'1.Лок.смета.и.Акт'!F669</f>
        <v>1436.81</v>
      </c>
      <c r="ET212">
        <v>0</v>
      </c>
      <c r="EU212">
        <v>0</v>
      </c>
      <c r="EV212">
        <v>0</v>
      </c>
      <c r="EW212">
        <v>0</v>
      </c>
      <c r="EX212">
        <v>0</v>
      </c>
      <c r="EZ212">
        <v>5</v>
      </c>
      <c r="FC212">
        <v>0</v>
      </c>
      <c r="FD212">
        <v>18</v>
      </c>
      <c r="FF212">
        <v>1366.29</v>
      </c>
      <c r="FQ212">
        <v>0</v>
      </c>
      <c r="FR212">
        <f t="shared" si="183"/>
        <v>0</v>
      </c>
      <c r="FS212">
        <v>0</v>
      </c>
      <c r="FX212">
        <v>121</v>
      </c>
      <c r="FY212">
        <v>72</v>
      </c>
      <c r="GA212" t="s">
        <v>121</v>
      </c>
      <c r="GD212">
        <v>1</v>
      </c>
      <c r="GF212">
        <v>1835582643</v>
      </c>
      <c r="GG212">
        <v>2</v>
      </c>
      <c r="GH212">
        <v>3</v>
      </c>
      <c r="GI212">
        <v>4</v>
      </c>
      <c r="GJ212">
        <v>0</v>
      </c>
      <c r="GK212">
        <v>0</v>
      </c>
      <c r="GL212">
        <f t="shared" si="184"/>
        <v>0</v>
      </c>
      <c r="GM212" t="e">
        <f t="shared" si="185"/>
        <v>#REF!</v>
      </c>
      <c r="GN212" t="e">
        <f t="shared" si="186"/>
        <v>#REF!</v>
      </c>
      <c r="GO212">
        <f t="shared" si="187"/>
        <v>0</v>
      </c>
      <c r="GP212">
        <f t="shared" si="188"/>
        <v>0</v>
      </c>
      <c r="GR212">
        <v>1</v>
      </c>
      <c r="GS212">
        <v>1</v>
      </c>
      <c r="GT212">
        <v>0</v>
      </c>
      <c r="GU212" t="s">
        <v>6</v>
      </c>
      <c r="GV212">
        <f t="shared" si="189"/>
        <v>0</v>
      </c>
      <c r="GW212">
        <v>1</v>
      </c>
      <c r="GX212" t="e">
        <f t="shared" si="190"/>
        <v>#REF!</v>
      </c>
      <c r="HA212">
        <v>0</v>
      </c>
      <c r="HB212">
        <v>0</v>
      </c>
      <c r="HC212">
        <f t="shared" si="191"/>
        <v>0</v>
      </c>
      <c r="HE212" t="s">
        <v>40</v>
      </c>
      <c r="HF212" t="s">
        <v>42</v>
      </c>
      <c r="HG212" t="e">
        <f>ROUND(AC212*I212,0)</f>
        <v>#REF!</v>
      </c>
      <c r="HM212" t="s">
        <v>6</v>
      </c>
      <c r="HN212" t="s">
        <v>32</v>
      </c>
      <c r="HO212" t="s">
        <v>33</v>
      </c>
      <c r="HP212" t="s">
        <v>28</v>
      </c>
      <c r="HQ212" t="s">
        <v>28</v>
      </c>
      <c r="IF212">
        <v>-1</v>
      </c>
      <c r="IK212">
        <v>0</v>
      </c>
    </row>
    <row r="213" spans="1:245" x14ac:dyDescent="0.2">
      <c r="A213">
        <v>17</v>
      </c>
      <c r="B213">
        <v>1</v>
      </c>
      <c r="C213">
        <f>ROW(SmtRes!A293)</f>
        <v>293</v>
      </c>
      <c r="D213">
        <f>ROW(EtalonRes!A305)</f>
        <v>305</v>
      </c>
      <c r="E213" t="s">
        <v>302</v>
      </c>
      <c r="F213" t="s">
        <v>99</v>
      </c>
      <c r="G213" t="s">
        <v>100</v>
      </c>
      <c r="H213" t="s">
        <v>101</v>
      </c>
      <c r="I213">
        <f>'1.Лок.смета.и.Акт'!E674</f>
        <v>0.18840000000000001</v>
      </c>
      <c r="J213">
        <v>0</v>
      </c>
      <c r="K213">
        <v>0.18840000000000001</v>
      </c>
      <c r="O213">
        <f t="shared" si="161"/>
        <v>5529</v>
      </c>
      <c r="P213">
        <f t="shared" si="162"/>
        <v>992</v>
      </c>
      <c r="Q213">
        <f t="shared" si="163"/>
        <v>253</v>
      </c>
      <c r="R213">
        <f t="shared" si="164"/>
        <v>52</v>
      </c>
      <c r="S213">
        <f t="shared" si="165"/>
        <v>4284</v>
      </c>
      <c r="T213">
        <f t="shared" si="166"/>
        <v>0</v>
      </c>
      <c r="U213">
        <f t="shared" si="167"/>
        <v>14.678243999999999</v>
      </c>
      <c r="V213">
        <f t="shared" si="168"/>
        <v>0.12660479999999999</v>
      </c>
      <c r="W213">
        <f t="shared" si="169"/>
        <v>0</v>
      </c>
      <c r="X213">
        <f t="shared" si="170"/>
        <v>5247</v>
      </c>
      <c r="Y213">
        <f t="shared" si="171"/>
        <v>3122</v>
      </c>
      <c r="AA213">
        <v>74764386</v>
      </c>
      <c r="AB213">
        <f t="shared" si="172"/>
        <v>1359.87</v>
      </c>
      <c r="AC213">
        <f t="shared" si="173"/>
        <v>577.76</v>
      </c>
      <c r="AD213">
        <f>ROUND(((((ET213*ROUND(1.05,7)))-((EU213*ROUND(1.05,7))))+AE213),2)</f>
        <v>101.17</v>
      </c>
      <c r="AE213">
        <f>ROUND(((EU213*ROUND(1.05,7))),2)</f>
        <v>8.32</v>
      </c>
      <c r="AF213">
        <f>ROUND(((EV213*ROUND(1.05,7))),2)</f>
        <v>680.94</v>
      </c>
      <c r="AG213">
        <f t="shared" si="174"/>
        <v>0</v>
      </c>
      <c r="AH213">
        <f>((EW213*ROUND(1.05,7)))</f>
        <v>77.910000000000011</v>
      </c>
      <c r="AI213">
        <f>((EX213*ROUND(1.05,7)))</f>
        <v>0.67200000000000004</v>
      </c>
      <c r="AJ213">
        <f t="shared" si="175"/>
        <v>0</v>
      </c>
      <c r="AK213">
        <f>AL213+AM213+AO213</f>
        <v>1322.62</v>
      </c>
      <c r="AL213" s="68">
        <f>'1.Лок.смета.и.Акт'!F678</f>
        <v>577.76</v>
      </c>
      <c r="AM213" s="68">
        <f>'1.Лок.смета.и.Акт'!F676</f>
        <v>96.35</v>
      </c>
      <c r="AN213" s="68">
        <f>'1.Лок.смета.и.Акт'!F677</f>
        <v>7.92</v>
      </c>
      <c r="AO213" s="68">
        <f>'1.Лок.смета.и.Акт'!F675</f>
        <v>648.51</v>
      </c>
      <c r="AP213">
        <v>0</v>
      </c>
      <c r="AQ213">
        <f>'1.Лок.смета.и.Акт'!E681</f>
        <v>74.2</v>
      </c>
      <c r="AR213">
        <v>0.64</v>
      </c>
      <c r="AS213">
        <v>0</v>
      </c>
      <c r="AT213">
        <v>121</v>
      </c>
      <c r="AU213">
        <v>72</v>
      </c>
      <c r="AV213">
        <v>1</v>
      </c>
      <c r="AW213">
        <v>1</v>
      </c>
      <c r="AZ213">
        <v>1</v>
      </c>
      <c r="BA213">
        <f>'1.Лок.смета.и.Акт'!J675</f>
        <v>33.39</v>
      </c>
      <c r="BB213">
        <f>'1.Лок.смета.и.Акт'!J676</f>
        <v>13.26</v>
      </c>
      <c r="BC213">
        <f>'1.Лок.смета.и.Акт'!J678</f>
        <v>9.11</v>
      </c>
      <c r="BD213" t="s">
        <v>6</v>
      </c>
      <c r="BE213" t="s">
        <v>6</v>
      </c>
      <c r="BF213" t="s">
        <v>6</v>
      </c>
      <c r="BG213" t="s">
        <v>6</v>
      </c>
      <c r="BH213">
        <v>0</v>
      </c>
      <c r="BI213">
        <v>1</v>
      </c>
      <c r="BJ213" t="s">
        <v>102</v>
      </c>
      <c r="BM213">
        <v>20001</v>
      </c>
      <c r="BN213">
        <v>0</v>
      </c>
      <c r="BO213" t="s">
        <v>6</v>
      </c>
      <c r="BP213">
        <v>0</v>
      </c>
      <c r="BQ213">
        <v>22</v>
      </c>
      <c r="BR213">
        <v>0</v>
      </c>
      <c r="BS213">
        <f>'1.Лок.смета.и.Акт'!J677</f>
        <v>33.39</v>
      </c>
      <c r="BT213">
        <v>1</v>
      </c>
      <c r="BU213">
        <v>1</v>
      </c>
      <c r="BV213">
        <v>1</v>
      </c>
      <c r="BW213">
        <v>1</v>
      </c>
      <c r="BX213">
        <v>1</v>
      </c>
      <c r="BY213" t="s">
        <v>6</v>
      </c>
      <c r="BZ213">
        <v>121</v>
      </c>
      <c r="CA213">
        <v>72</v>
      </c>
      <c r="CB213" t="s">
        <v>6</v>
      </c>
      <c r="CE213">
        <v>0</v>
      </c>
      <c r="CF213">
        <v>0</v>
      </c>
      <c r="CG213">
        <v>0</v>
      </c>
      <c r="CM213">
        <v>0</v>
      </c>
      <c r="CN213" t="s">
        <v>77</v>
      </c>
      <c r="CO213">
        <v>0</v>
      </c>
      <c r="CP213">
        <f t="shared" si="176"/>
        <v>5529</v>
      </c>
      <c r="CQ213">
        <f>AC213*BC213</f>
        <v>5263.3935999999994</v>
      </c>
      <c r="CR213">
        <f>AD213*BB213</f>
        <v>1341.5142000000001</v>
      </c>
      <c r="CS213">
        <f t="shared" si="177"/>
        <v>277.8048</v>
      </c>
      <c r="CT213">
        <f t="shared" si="178"/>
        <v>22736.586600000002</v>
      </c>
      <c r="CU213">
        <f t="shared" si="179"/>
        <v>0</v>
      </c>
      <c r="CV213">
        <f t="shared" si="180"/>
        <v>77.910000000000011</v>
      </c>
      <c r="CW213">
        <f t="shared" si="181"/>
        <v>0.67200000000000004</v>
      </c>
      <c r="CX213">
        <f t="shared" si="182"/>
        <v>0</v>
      </c>
      <c r="CY213">
        <f>(((S213+R213)*AT213)/100)</f>
        <v>5246.56</v>
      </c>
      <c r="CZ213">
        <f>(((S213+R213)*AU213)/100)</f>
        <v>3121.92</v>
      </c>
      <c r="DB213">
        <v>18</v>
      </c>
      <c r="DC213" t="s">
        <v>6</v>
      </c>
      <c r="DD213" t="s">
        <v>6</v>
      </c>
      <c r="DE213" t="s">
        <v>78</v>
      </c>
      <c r="DF213" t="s">
        <v>78</v>
      </c>
      <c r="DG213" t="s">
        <v>78</v>
      </c>
      <c r="DH213" t="s">
        <v>6</v>
      </c>
      <c r="DI213" t="s">
        <v>78</v>
      </c>
      <c r="DJ213" t="s">
        <v>78</v>
      </c>
      <c r="DK213" t="s">
        <v>6</v>
      </c>
      <c r="DL213" t="s">
        <v>6</v>
      </c>
      <c r="DM213" t="s">
        <v>6</v>
      </c>
      <c r="DN213">
        <v>0</v>
      </c>
      <c r="DO213">
        <v>0</v>
      </c>
      <c r="DP213">
        <v>1</v>
      </c>
      <c r="DQ213">
        <v>1</v>
      </c>
      <c r="DU213">
        <v>1005</v>
      </c>
      <c r="DV213" t="s">
        <v>101</v>
      </c>
      <c r="DW213" t="str">
        <f>'1.Лок.смета.и.Акт'!D674</f>
        <v>100 м2</v>
      </c>
      <c r="DX213">
        <v>100</v>
      </c>
      <c r="DZ213" t="s">
        <v>6</v>
      </c>
      <c r="EA213" t="s">
        <v>6</v>
      </c>
      <c r="EB213" t="s">
        <v>6</v>
      </c>
      <c r="EC213" t="s">
        <v>6</v>
      </c>
      <c r="EE213">
        <v>59207217</v>
      </c>
      <c r="EF213">
        <v>22</v>
      </c>
      <c r="EG213" t="s">
        <v>27</v>
      </c>
      <c r="EH213">
        <v>16</v>
      </c>
      <c r="EI213" t="s">
        <v>28</v>
      </c>
      <c r="EJ213">
        <v>1</v>
      </c>
      <c r="EK213">
        <v>20001</v>
      </c>
      <c r="EL213" t="s">
        <v>29</v>
      </c>
      <c r="EM213" t="s">
        <v>30</v>
      </c>
      <c r="EO213" t="s">
        <v>31</v>
      </c>
      <c r="EQ213">
        <v>0</v>
      </c>
      <c r="ER213">
        <f>ES213+ET213+EV213</f>
        <v>1322.62</v>
      </c>
      <c r="ES213" s="68">
        <f>'1.Лок.смета.и.Акт'!F678</f>
        <v>577.76</v>
      </c>
      <c r="ET213" s="68">
        <f>'1.Лок.смета.и.Акт'!F676</f>
        <v>96.35</v>
      </c>
      <c r="EU213" s="68">
        <f>'1.Лок.смета.и.Акт'!F677</f>
        <v>7.92</v>
      </c>
      <c r="EV213" s="68">
        <f>'1.Лок.смета.и.Акт'!F675</f>
        <v>648.51</v>
      </c>
      <c r="EW213">
        <f>'1.Лок.смета.и.Акт'!E681</f>
        <v>74.2</v>
      </c>
      <c r="EX213">
        <v>0.64</v>
      </c>
      <c r="EY213">
        <v>0</v>
      </c>
      <c r="FQ213">
        <v>0</v>
      </c>
      <c r="FR213">
        <f t="shared" si="183"/>
        <v>0</v>
      </c>
      <c r="FS213">
        <v>0</v>
      </c>
      <c r="FX213">
        <v>121</v>
      </c>
      <c r="FY213">
        <v>72</v>
      </c>
      <c r="GA213" t="s">
        <v>6</v>
      </c>
      <c r="GD213">
        <v>1</v>
      </c>
      <c r="GF213">
        <v>-134019286</v>
      </c>
      <c r="GG213">
        <v>2</v>
      </c>
      <c r="GH213">
        <v>1</v>
      </c>
      <c r="GI213">
        <v>4</v>
      </c>
      <c r="GJ213">
        <v>0</v>
      </c>
      <c r="GK213">
        <v>0</v>
      </c>
      <c r="GL213">
        <f t="shared" si="184"/>
        <v>0</v>
      </c>
      <c r="GM213">
        <f t="shared" si="185"/>
        <v>13898</v>
      </c>
      <c r="GN213">
        <f t="shared" si="186"/>
        <v>13898</v>
      </c>
      <c r="GO213">
        <f t="shared" si="187"/>
        <v>0</v>
      </c>
      <c r="GP213">
        <f t="shared" si="188"/>
        <v>0</v>
      </c>
      <c r="GR213">
        <v>0</v>
      </c>
      <c r="GS213">
        <v>3</v>
      </c>
      <c r="GT213">
        <v>0</v>
      </c>
      <c r="GU213" t="s">
        <v>6</v>
      </c>
      <c r="GV213">
        <f t="shared" si="189"/>
        <v>0</v>
      </c>
      <c r="GW213">
        <v>1</v>
      </c>
      <c r="GX213">
        <f t="shared" si="190"/>
        <v>0</v>
      </c>
      <c r="HA213">
        <v>0</v>
      </c>
      <c r="HB213">
        <v>0</v>
      </c>
      <c r="HC213">
        <f t="shared" si="191"/>
        <v>0</v>
      </c>
      <c r="HE213" t="s">
        <v>6</v>
      </c>
      <c r="HF213" t="s">
        <v>6</v>
      </c>
      <c r="HM213" t="s">
        <v>6</v>
      </c>
      <c r="HN213" t="s">
        <v>32</v>
      </c>
      <c r="HO213" t="s">
        <v>33</v>
      </c>
      <c r="HP213" t="s">
        <v>28</v>
      </c>
      <c r="HQ213" t="s">
        <v>28</v>
      </c>
      <c r="IF213">
        <v>-1</v>
      </c>
      <c r="IK213">
        <v>0</v>
      </c>
    </row>
    <row r="214" spans="1:245" x14ac:dyDescent="0.2">
      <c r="A214">
        <v>18</v>
      </c>
      <c r="B214">
        <v>1</v>
      </c>
      <c r="C214">
        <v>293</v>
      </c>
      <c r="E214" t="s">
        <v>303</v>
      </c>
      <c r="F214" t="str">
        <f>'1.Лок.смета.и.Акт'!B682</f>
        <v>Прайс</v>
      </c>
      <c r="G214" t="s">
        <v>272</v>
      </c>
      <c r="H214" t="s">
        <v>52</v>
      </c>
      <c r="I214" t="e">
        <f>I213*J214</f>
        <v>#REF!</v>
      </c>
      <c r="J214" s="181" t="e">
        <f>#REF!</f>
        <v>#REF!</v>
      </c>
      <c r="K214">
        <v>100</v>
      </c>
      <c r="O214" t="e">
        <f t="shared" si="161"/>
        <v>#REF!</v>
      </c>
      <c r="P214" t="e">
        <f t="shared" si="162"/>
        <v>#REF!</v>
      </c>
      <c r="Q214" t="e">
        <f t="shared" si="163"/>
        <v>#REF!</v>
      </c>
      <c r="R214" t="e">
        <f t="shared" si="164"/>
        <v>#REF!</v>
      </c>
      <c r="S214" t="e">
        <f t="shared" si="165"/>
        <v>#REF!</v>
      </c>
      <c r="T214" t="e">
        <f t="shared" si="166"/>
        <v>#REF!</v>
      </c>
      <c r="U214" t="e">
        <f t="shared" si="167"/>
        <v>#REF!</v>
      </c>
      <c r="V214" t="e">
        <f t="shared" si="168"/>
        <v>#REF!</v>
      </c>
      <c r="W214" t="e">
        <f t="shared" si="169"/>
        <v>#REF!</v>
      </c>
      <c r="X214" t="e">
        <f t="shared" si="170"/>
        <v>#REF!</v>
      </c>
      <c r="Y214" t="e">
        <f t="shared" si="171"/>
        <v>#REF!</v>
      </c>
      <c r="AA214">
        <v>74764386</v>
      </c>
      <c r="AB214">
        <f t="shared" si="172"/>
        <v>1248.0899999999999</v>
      </c>
      <c r="AC214">
        <f t="shared" si="173"/>
        <v>1248.0899999999999</v>
      </c>
      <c r="AD214">
        <f>ROUND((((ET214)-(EU214))+AE214),2)</f>
        <v>0</v>
      </c>
      <c r="AE214">
        <f>ROUND((EU214),2)</f>
        <v>0</v>
      </c>
      <c r="AF214">
        <f>ROUND((EV214),2)</f>
        <v>0</v>
      </c>
      <c r="AG214">
        <f t="shared" si="174"/>
        <v>0</v>
      </c>
      <c r="AH214">
        <f>(EW214)</f>
        <v>0</v>
      </c>
      <c r="AI214">
        <f>(EX214)</f>
        <v>0</v>
      </c>
      <c r="AJ214">
        <f t="shared" si="175"/>
        <v>0</v>
      </c>
      <c r="AK214">
        <v>1248.0899999999999</v>
      </c>
      <c r="AL214" s="68">
        <f>'1.Лок.смета.и.Акт'!F682</f>
        <v>1248.0899999999999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121</v>
      </c>
      <c r="AU214">
        <v>72</v>
      </c>
      <c r="AV214">
        <v>1</v>
      </c>
      <c r="AW214">
        <v>1</v>
      </c>
      <c r="AZ214">
        <v>1</v>
      </c>
      <c r="BA214">
        <v>1</v>
      </c>
      <c r="BB214">
        <v>1</v>
      </c>
      <c r="BC214">
        <f>'1.Лок.смета.и.Акт'!J682</f>
        <v>9.11</v>
      </c>
      <c r="BD214" t="s">
        <v>6</v>
      </c>
      <c r="BE214" t="s">
        <v>6</v>
      </c>
      <c r="BF214" t="s">
        <v>6</v>
      </c>
      <c r="BG214" t="s">
        <v>6</v>
      </c>
      <c r="BH214">
        <v>3</v>
      </c>
      <c r="BI214">
        <v>1</v>
      </c>
      <c r="BJ214" t="s">
        <v>105</v>
      </c>
      <c r="BM214">
        <v>20001</v>
      </c>
      <c r="BN214">
        <v>0</v>
      </c>
      <c r="BO214" t="s">
        <v>6</v>
      </c>
      <c r="BP214">
        <v>0</v>
      </c>
      <c r="BQ214">
        <v>22</v>
      </c>
      <c r="BR214">
        <v>0</v>
      </c>
      <c r="BS214">
        <v>1</v>
      </c>
      <c r="BT214">
        <v>1</v>
      </c>
      <c r="BU214">
        <v>1</v>
      </c>
      <c r="BV214">
        <v>1</v>
      </c>
      <c r="BW214">
        <v>1</v>
      </c>
      <c r="BX214">
        <v>1</v>
      </c>
      <c r="BY214" t="s">
        <v>6</v>
      </c>
      <c r="BZ214">
        <v>121</v>
      </c>
      <c r="CA214">
        <v>72</v>
      </c>
      <c r="CB214" t="s">
        <v>6</v>
      </c>
      <c r="CE214">
        <v>0</v>
      </c>
      <c r="CF214">
        <v>0</v>
      </c>
      <c r="CG214">
        <v>0</v>
      </c>
      <c r="CM214">
        <v>0</v>
      </c>
      <c r="CN214" t="s">
        <v>6</v>
      </c>
      <c r="CO214">
        <v>0</v>
      </c>
      <c r="CP214" t="e">
        <f t="shared" si="176"/>
        <v>#REF!</v>
      </c>
      <c r="CQ214">
        <f>AC214</f>
        <v>1248.0899999999999</v>
      </c>
      <c r="CR214">
        <f>AD214</f>
        <v>0</v>
      </c>
      <c r="CS214">
        <f t="shared" si="177"/>
        <v>0</v>
      </c>
      <c r="CT214">
        <f t="shared" si="178"/>
        <v>0</v>
      </c>
      <c r="CU214">
        <f t="shared" si="179"/>
        <v>0</v>
      </c>
      <c r="CV214">
        <f t="shared" si="180"/>
        <v>0</v>
      </c>
      <c r="CW214">
        <f t="shared" si="181"/>
        <v>0</v>
      </c>
      <c r="CX214">
        <f t="shared" si="182"/>
        <v>0</v>
      </c>
      <c r="CY214" t="e">
        <f>(((S214+R214)*AT214)/100)</f>
        <v>#REF!</v>
      </c>
      <c r="CZ214" t="e">
        <f>(((S214+R214)*AU214)/100)</f>
        <v>#REF!</v>
      </c>
      <c r="DC214" t="s">
        <v>6</v>
      </c>
      <c r="DD214" t="s">
        <v>6</v>
      </c>
      <c r="DE214" t="s">
        <v>6</v>
      </c>
      <c r="DF214" t="s">
        <v>6</v>
      </c>
      <c r="DG214" t="s">
        <v>6</v>
      </c>
      <c r="DH214" t="s">
        <v>6</v>
      </c>
      <c r="DI214" t="s">
        <v>6</v>
      </c>
      <c r="DJ214" t="s">
        <v>6</v>
      </c>
      <c r="DK214" t="s">
        <v>6</v>
      </c>
      <c r="DL214" t="s">
        <v>6</v>
      </c>
      <c r="DM214" t="s">
        <v>6</v>
      </c>
      <c r="DN214">
        <v>0</v>
      </c>
      <c r="DO214">
        <v>0</v>
      </c>
      <c r="DP214">
        <v>1</v>
      </c>
      <c r="DQ214">
        <v>1</v>
      </c>
      <c r="DU214">
        <v>1005</v>
      </c>
      <c r="DV214" t="s">
        <v>52</v>
      </c>
      <c r="DW214" t="str">
        <f>'1.Лок.смета.и.Акт'!D682</f>
        <v>м2</v>
      </c>
      <c r="DX214">
        <v>1</v>
      </c>
      <c r="DZ214" t="s">
        <v>6</v>
      </c>
      <c r="EA214" t="s">
        <v>6</v>
      </c>
      <c r="EB214" t="s">
        <v>6</v>
      </c>
      <c r="EC214" t="s">
        <v>6</v>
      </c>
      <c r="EE214">
        <v>59207217</v>
      </c>
      <c r="EF214">
        <v>22</v>
      </c>
      <c r="EG214" t="s">
        <v>27</v>
      </c>
      <c r="EH214">
        <v>16</v>
      </c>
      <c r="EI214" t="s">
        <v>28</v>
      </c>
      <c r="EJ214">
        <v>1</v>
      </c>
      <c r="EK214">
        <v>20001</v>
      </c>
      <c r="EL214" t="s">
        <v>29</v>
      </c>
      <c r="EM214" t="s">
        <v>30</v>
      </c>
      <c r="EO214" t="s">
        <v>6</v>
      </c>
      <c r="EQ214">
        <v>0</v>
      </c>
      <c r="ER214">
        <v>1248.0899999999999</v>
      </c>
      <c r="ES214" s="68">
        <f>'1.Лок.смета.и.Акт'!F682</f>
        <v>1248.0899999999999</v>
      </c>
      <c r="ET214">
        <v>0</v>
      </c>
      <c r="EU214">
        <v>0</v>
      </c>
      <c r="EV214">
        <v>0</v>
      </c>
      <c r="EW214">
        <v>0</v>
      </c>
      <c r="EX214">
        <v>0</v>
      </c>
      <c r="EZ214">
        <v>5</v>
      </c>
      <c r="FC214">
        <v>0</v>
      </c>
      <c r="FD214">
        <v>18</v>
      </c>
      <c r="FF214">
        <v>1186.83</v>
      </c>
      <c r="FQ214">
        <v>0</v>
      </c>
      <c r="FR214">
        <f t="shared" si="183"/>
        <v>0</v>
      </c>
      <c r="FS214">
        <v>0</v>
      </c>
      <c r="FX214">
        <v>121</v>
      </c>
      <c r="FY214">
        <v>72</v>
      </c>
      <c r="GA214" t="s">
        <v>273</v>
      </c>
      <c r="GD214">
        <v>1</v>
      </c>
      <c r="GF214">
        <v>-1026623716</v>
      </c>
      <c r="GG214">
        <v>2</v>
      </c>
      <c r="GH214">
        <v>3</v>
      </c>
      <c r="GI214">
        <v>4</v>
      </c>
      <c r="GJ214">
        <v>0</v>
      </c>
      <c r="GK214">
        <v>0</v>
      </c>
      <c r="GL214">
        <f t="shared" si="184"/>
        <v>0</v>
      </c>
      <c r="GM214" t="e">
        <f t="shared" si="185"/>
        <v>#REF!</v>
      </c>
      <c r="GN214" t="e">
        <f t="shared" si="186"/>
        <v>#REF!</v>
      </c>
      <c r="GO214">
        <f t="shared" si="187"/>
        <v>0</v>
      </c>
      <c r="GP214">
        <f t="shared" si="188"/>
        <v>0</v>
      </c>
      <c r="GR214">
        <v>1</v>
      </c>
      <c r="GS214">
        <v>1</v>
      </c>
      <c r="GT214">
        <v>0</v>
      </c>
      <c r="GU214" t="s">
        <v>6</v>
      </c>
      <c r="GV214">
        <f t="shared" si="189"/>
        <v>0</v>
      </c>
      <c r="GW214">
        <v>1</v>
      </c>
      <c r="GX214" t="e">
        <f t="shared" si="190"/>
        <v>#REF!</v>
      </c>
      <c r="HA214">
        <v>0</v>
      </c>
      <c r="HB214">
        <v>0</v>
      </c>
      <c r="HC214">
        <f t="shared" si="191"/>
        <v>0</v>
      </c>
      <c r="HE214" t="s">
        <v>40</v>
      </c>
      <c r="HF214" t="s">
        <v>42</v>
      </c>
      <c r="HG214" t="e">
        <f>ROUND(AC214*I214,0)</f>
        <v>#REF!</v>
      </c>
      <c r="HM214" t="s">
        <v>6</v>
      </c>
      <c r="HN214" t="s">
        <v>32</v>
      </c>
      <c r="HO214" t="s">
        <v>33</v>
      </c>
      <c r="HP214" t="s">
        <v>28</v>
      </c>
      <c r="HQ214" t="s">
        <v>28</v>
      </c>
      <c r="IF214">
        <v>-1</v>
      </c>
      <c r="IK214">
        <v>0</v>
      </c>
    </row>
    <row r="215" spans="1:245" x14ac:dyDescent="0.2">
      <c r="A215">
        <v>18</v>
      </c>
      <c r="B215">
        <v>1</v>
      </c>
      <c r="C215">
        <v>292</v>
      </c>
      <c r="E215" t="s">
        <v>304</v>
      </c>
      <c r="F215" t="str">
        <f>'1.Лок.смета.и.Акт'!B684</f>
        <v>08.1.02.17-0162</v>
      </c>
      <c r="G215" t="s">
        <v>112</v>
      </c>
      <c r="H215" t="s">
        <v>52</v>
      </c>
      <c r="I215" t="e">
        <f>I213*J215</f>
        <v>#REF!</v>
      </c>
      <c r="J215" s="181" t="e">
        <f>#REF!</f>
        <v>#REF!</v>
      </c>
      <c r="K215">
        <v>15.923566900000001</v>
      </c>
      <c r="O215" t="e">
        <f t="shared" si="161"/>
        <v>#REF!</v>
      </c>
      <c r="P215" t="e">
        <f t="shared" si="162"/>
        <v>#REF!</v>
      </c>
      <c r="Q215" t="e">
        <f t="shared" si="163"/>
        <v>#REF!</v>
      </c>
      <c r="R215" t="e">
        <f t="shared" si="164"/>
        <v>#REF!</v>
      </c>
      <c r="S215" t="e">
        <f t="shared" si="165"/>
        <v>#REF!</v>
      </c>
      <c r="T215" t="e">
        <f t="shared" si="166"/>
        <v>#REF!</v>
      </c>
      <c r="U215" t="e">
        <f t="shared" si="167"/>
        <v>#REF!</v>
      </c>
      <c r="V215" t="e">
        <f t="shared" si="168"/>
        <v>#REF!</v>
      </c>
      <c r="W215" t="e">
        <f t="shared" si="169"/>
        <v>#REF!</v>
      </c>
      <c r="X215" t="e">
        <f t="shared" si="170"/>
        <v>#REF!</v>
      </c>
      <c r="Y215" t="e">
        <f t="shared" si="171"/>
        <v>#REF!</v>
      </c>
      <c r="AA215">
        <v>74764386</v>
      </c>
      <c r="AB215">
        <f t="shared" si="172"/>
        <v>34.200000000000003</v>
      </c>
      <c r="AC215">
        <f t="shared" si="173"/>
        <v>34.200000000000003</v>
      </c>
      <c r="AD215">
        <f>ROUND((((ET215)-(EU215))+AE215),2)</f>
        <v>0</v>
      </c>
      <c r="AE215">
        <f>ROUND((EU215),2)</f>
        <v>0</v>
      </c>
      <c r="AF215">
        <f>ROUND((EV215),2)</f>
        <v>0</v>
      </c>
      <c r="AG215">
        <f t="shared" si="174"/>
        <v>0</v>
      </c>
      <c r="AH215">
        <f>(EW215)</f>
        <v>0</v>
      </c>
      <c r="AI215">
        <f>(EX215)</f>
        <v>0</v>
      </c>
      <c r="AJ215">
        <f t="shared" si="175"/>
        <v>0</v>
      </c>
      <c r="AK215">
        <v>34.200000000000003</v>
      </c>
      <c r="AL215" s="68">
        <f>'1.Лок.смета.и.Акт'!F684</f>
        <v>34.200000000000003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121</v>
      </c>
      <c r="AU215">
        <v>0</v>
      </c>
      <c r="AV215">
        <v>1</v>
      </c>
      <c r="AW215">
        <v>1</v>
      </c>
      <c r="AZ215">
        <v>1</v>
      </c>
      <c r="BA215">
        <v>1</v>
      </c>
      <c r="BB215">
        <v>1</v>
      </c>
      <c r="BC215">
        <f>'1.Лок.смета.и.Акт'!J684</f>
        <v>9.11</v>
      </c>
      <c r="BD215" t="s">
        <v>6</v>
      </c>
      <c r="BE215" t="s">
        <v>6</v>
      </c>
      <c r="BF215" t="s">
        <v>6</v>
      </c>
      <c r="BG215" t="s">
        <v>6</v>
      </c>
      <c r="BH215">
        <v>3</v>
      </c>
      <c r="BI215">
        <v>1</v>
      </c>
      <c r="BJ215" t="s">
        <v>113</v>
      </c>
      <c r="BM215">
        <v>20001</v>
      </c>
      <c r="BN215">
        <v>0</v>
      </c>
      <c r="BO215" t="s">
        <v>6</v>
      </c>
      <c r="BP215">
        <v>0</v>
      </c>
      <c r="BQ215">
        <v>22</v>
      </c>
      <c r="BR215">
        <v>0</v>
      </c>
      <c r="BS215">
        <v>1</v>
      </c>
      <c r="BT215">
        <v>1</v>
      </c>
      <c r="BU215">
        <v>1</v>
      </c>
      <c r="BV215">
        <v>1</v>
      </c>
      <c r="BW215">
        <v>1</v>
      </c>
      <c r="BX215">
        <v>1</v>
      </c>
      <c r="BY215" t="s">
        <v>6</v>
      </c>
      <c r="BZ215">
        <v>121</v>
      </c>
      <c r="CA215">
        <v>0</v>
      </c>
      <c r="CB215" t="s">
        <v>6</v>
      </c>
      <c r="CE215">
        <v>0</v>
      </c>
      <c r="CF215">
        <v>0</v>
      </c>
      <c r="CG215">
        <v>0</v>
      </c>
      <c r="CM215">
        <v>0</v>
      </c>
      <c r="CN215" t="s">
        <v>6</v>
      </c>
      <c r="CO215">
        <v>0</v>
      </c>
      <c r="CP215" t="e">
        <f t="shared" si="176"/>
        <v>#REF!</v>
      </c>
      <c r="CQ215">
        <f>AC215*BC215</f>
        <v>311.56200000000001</v>
      </c>
      <c r="CR215">
        <f>AD215*BB215</f>
        <v>0</v>
      </c>
      <c r="CS215">
        <f t="shared" si="177"/>
        <v>0</v>
      </c>
      <c r="CT215">
        <f t="shared" si="178"/>
        <v>0</v>
      </c>
      <c r="CU215">
        <f t="shared" si="179"/>
        <v>0</v>
      </c>
      <c r="CV215">
        <f t="shared" si="180"/>
        <v>0</v>
      </c>
      <c r="CW215">
        <f t="shared" si="181"/>
        <v>0</v>
      </c>
      <c r="CX215">
        <f t="shared" si="182"/>
        <v>0</v>
      </c>
      <c r="CY215" t="e">
        <f>(((S215+R215)*AT215)/100)</f>
        <v>#REF!</v>
      </c>
      <c r="CZ215" t="e">
        <f>(((S215+R215)*AU215)/100)</f>
        <v>#REF!</v>
      </c>
      <c r="DC215" t="s">
        <v>6</v>
      </c>
      <c r="DD215" t="s">
        <v>6</v>
      </c>
      <c r="DE215" t="s">
        <v>6</v>
      </c>
      <c r="DF215" t="s">
        <v>6</v>
      </c>
      <c r="DG215" t="s">
        <v>6</v>
      </c>
      <c r="DH215" t="s">
        <v>6</v>
      </c>
      <c r="DI215" t="s">
        <v>6</v>
      </c>
      <c r="DJ215" t="s">
        <v>6</v>
      </c>
      <c r="DK215" t="s">
        <v>6</v>
      </c>
      <c r="DL215" t="s">
        <v>6</v>
      </c>
      <c r="DM215" t="s">
        <v>6</v>
      </c>
      <c r="DN215">
        <v>0</v>
      </c>
      <c r="DO215">
        <v>0</v>
      </c>
      <c r="DP215">
        <v>1</v>
      </c>
      <c r="DQ215">
        <v>1</v>
      </c>
      <c r="DU215">
        <v>1005</v>
      </c>
      <c r="DV215" t="s">
        <v>52</v>
      </c>
      <c r="DW215" t="str">
        <f>'1.Лок.смета.и.Акт'!D684</f>
        <v>м2</v>
      </c>
      <c r="DX215">
        <v>1</v>
      </c>
      <c r="DZ215" t="s">
        <v>6</v>
      </c>
      <c r="EA215" t="s">
        <v>6</v>
      </c>
      <c r="EB215" t="s">
        <v>6</v>
      </c>
      <c r="EC215" t="s">
        <v>6</v>
      </c>
      <c r="EE215">
        <v>59207217</v>
      </c>
      <c r="EF215">
        <v>22</v>
      </c>
      <c r="EG215" t="s">
        <v>27</v>
      </c>
      <c r="EH215">
        <v>16</v>
      </c>
      <c r="EI215" t="s">
        <v>28</v>
      </c>
      <c r="EJ215">
        <v>1</v>
      </c>
      <c r="EK215">
        <v>20001</v>
      </c>
      <c r="EL215" t="s">
        <v>29</v>
      </c>
      <c r="EM215" t="s">
        <v>30</v>
      </c>
      <c r="EO215" t="s">
        <v>6</v>
      </c>
      <c r="EQ215">
        <v>0</v>
      </c>
      <c r="ER215">
        <v>34.200000000000003</v>
      </c>
      <c r="ES215" s="68">
        <f>'1.Лок.смета.и.Акт'!F684</f>
        <v>34.200000000000003</v>
      </c>
      <c r="ET215">
        <v>0</v>
      </c>
      <c r="EU215">
        <v>0</v>
      </c>
      <c r="EV215">
        <v>0</v>
      </c>
      <c r="EW215">
        <v>0</v>
      </c>
      <c r="EX215">
        <v>0</v>
      </c>
      <c r="FQ215">
        <v>0</v>
      </c>
      <c r="FR215">
        <f t="shared" si="183"/>
        <v>0</v>
      </c>
      <c r="FS215">
        <v>0</v>
      </c>
      <c r="FX215">
        <v>121</v>
      </c>
      <c r="FY215">
        <v>0</v>
      </c>
      <c r="GA215" t="s">
        <v>6</v>
      </c>
      <c r="GD215">
        <v>1</v>
      </c>
      <c r="GF215">
        <v>2073721092</v>
      </c>
      <c r="GG215">
        <v>2</v>
      </c>
      <c r="GH215">
        <v>1</v>
      </c>
      <c r="GI215">
        <v>4</v>
      </c>
      <c r="GJ215">
        <v>0</v>
      </c>
      <c r="GK215">
        <v>0</v>
      </c>
      <c r="GL215">
        <f t="shared" si="184"/>
        <v>0</v>
      </c>
      <c r="GM215" t="e">
        <f t="shared" si="185"/>
        <v>#REF!</v>
      </c>
      <c r="GN215" t="e">
        <f t="shared" si="186"/>
        <v>#REF!</v>
      </c>
      <c r="GO215">
        <f t="shared" si="187"/>
        <v>0</v>
      </c>
      <c r="GP215">
        <f t="shared" si="188"/>
        <v>0</v>
      </c>
      <c r="GR215">
        <v>0</v>
      </c>
      <c r="GS215">
        <v>3</v>
      </c>
      <c r="GT215">
        <v>0</v>
      </c>
      <c r="GU215" t="s">
        <v>6</v>
      </c>
      <c r="GV215">
        <f t="shared" si="189"/>
        <v>0</v>
      </c>
      <c r="GW215">
        <v>1</v>
      </c>
      <c r="GX215" t="e">
        <f t="shared" si="190"/>
        <v>#REF!</v>
      </c>
      <c r="HA215">
        <v>0</v>
      </c>
      <c r="HB215">
        <v>0</v>
      </c>
      <c r="HC215">
        <f t="shared" si="191"/>
        <v>0</v>
      </c>
      <c r="HE215" t="s">
        <v>6</v>
      </c>
      <c r="HF215" t="s">
        <v>6</v>
      </c>
      <c r="HM215" t="s">
        <v>6</v>
      </c>
      <c r="HN215" t="s">
        <v>32</v>
      </c>
      <c r="HO215" t="s">
        <v>33</v>
      </c>
      <c r="HP215" t="s">
        <v>28</v>
      </c>
      <c r="HQ215" t="s">
        <v>28</v>
      </c>
      <c r="IF215">
        <v>-1</v>
      </c>
      <c r="IK215">
        <v>0</v>
      </c>
    </row>
    <row r="216" spans="1:245" x14ac:dyDescent="0.2">
      <c r="IF216">
        <v>-1</v>
      </c>
    </row>
    <row r="217" spans="1:245" x14ac:dyDescent="0.2">
      <c r="A217" s="2">
        <v>51</v>
      </c>
      <c r="B217" s="2">
        <f>B200</f>
        <v>1</v>
      </c>
      <c r="C217" s="2">
        <f>A200</f>
        <v>4</v>
      </c>
      <c r="D217" s="2">
        <f>ROW(A200)</f>
        <v>200</v>
      </c>
      <c r="E217" s="2"/>
      <c r="F217" s="2" t="str">
        <f>IF(F200&lt;&gt;"",F200,"")</f>
        <v/>
      </c>
      <c r="G217" s="2" t="str">
        <f>IF(G200&lt;&gt;"",G200,"")</f>
        <v>ПД 3.1, 3.2, 3.3</v>
      </c>
      <c r="H217" s="2">
        <v>0</v>
      </c>
      <c r="I217" s="2"/>
      <c r="J217" s="2"/>
      <c r="K217" s="2"/>
      <c r="L217" s="2"/>
      <c r="M217" s="2"/>
      <c r="N217" s="2"/>
      <c r="O217" s="2" t="e">
        <f t="shared" ref="O217:T217" si="193">ROUND(AB217,0)</f>
        <v>#REF!</v>
      </c>
      <c r="P217" s="2" t="e">
        <f t="shared" si="193"/>
        <v>#REF!</v>
      </c>
      <c r="Q217" s="2" t="e">
        <f t="shared" si="193"/>
        <v>#REF!</v>
      </c>
      <c r="R217" s="2" t="e">
        <f t="shared" si="193"/>
        <v>#REF!</v>
      </c>
      <c r="S217" s="2" t="e">
        <f t="shared" si="193"/>
        <v>#REF!</v>
      </c>
      <c r="T217" s="2" t="e">
        <f t="shared" si="193"/>
        <v>#REF!</v>
      </c>
      <c r="U217" s="2" t="e">
        <f>AH217</f>
        <v>#REF!</v>
      </c>
      <c r="V217" s="2" t="e">
        <f>AI217</f>
        <v>#REF!</v>
      </c>
      <c r="W217" s="2" t="e">
        <f>ROUND(AJ217,0)</f>
        <v>#REF!</v>
      </c>
      <c r="X217" s="2" t="e">
        <f>ROUND(AK217,0)</f>
        <v>#REF!</v>
      </c>
      <c r="Y217" s="2" t="e">
        <f>ROUND(AL217,0)</f>
        <v>#REF!</v>
      </c>
      <c r="Z217" s="2"/>
      <c r="AA217" s="2"/>
      <c r="AB217" s="2" t="e">
        <f>ROUND(SUMIF(AA204:AA215,"=74764386",O204:O215),0)</f>
        <v>#REF!</v>
      </c>
      <c r="AC217" s="2" t="e">
        <f>ROUND(SUMIF(AA204:AA215,"=74764386",P204:P215),0)</f>
        <v>#REF!</v>
      </c>
      <c r="AD217" s="2" t="e">
        <f>ROUND(SUMIF(AA204:AA215,"=74764386",Q204:Q215),0)</f>
        <v>#REF!</v>
      </c>
      <c r="AE217" s="2" t="e">
        <f>ROUND(SUMIF(AA204:AA215,"=74764386",R204:R215),0)</f>
        <v>#REF!</v>
      </c>
      <c r="AF217" s="2" t="e">
        <f>ROUND(SUMIF(AA204:AA215,"=74764386",S204:S215),0)</f>
        <v>#REF!</v>
      </c>
      <c r="AG217" s="2" t="e">
        <f>ROUND(SUMIF(AA204:AA215,"=74764386",T204:T215),0)</f>
        <v>#REF!</v>
      </c>
      <c r="AH217" s="2" t="e">
        <f>SUMIF(AA204:AA215,"=74764386",U204:U215)</f>
        <v>#REF!</v>
      </c>
      <c r="AI217" s="2" t="e">
        <f>SUMIF(AA204:AA215,"=74764386",V204:V215)</f>
        <v>#REF!</v>
      </c>
      <c r="AJ217" s="2" t="e">
        <f>ROUND(SUMIF(AA204:AA215,"=74764386",W204:W215),0)</f>
        <v>#REF!</v>
      </c>
      <c r="AK217" s="2" t="e">
        <f>ROUND(SUMIF(AA204:AA215,"=74764386",X204:X215),0)</f>
        <v>#REF!</v>
      </c>
      <c r="AL217" s="2" t="e">
        <f>ROUND(SUMIF(AA204:AA215,"=74764386",Y204:Y215),0)</f>
        <v>#REF!</v>
      </c>
      <c r="AM217" s="2"/>
      <c r="AN217" s="2"/>
      <c r="AO217" s="2">
        <f t="shared" ref="AO217:BD217" si="194">ROUND(BX217,0)</f>
        <v>0</v>
      </c>
      <c r="AP217" s="2" t="e">
        <f t="shared" si="194"/>
        <v>#REF!</v>
      </c>
      <c r="AQ217" s="2">
        <f t="shared" si="194"/>
        <v>0</v>
      </c>
      <c r="AR217" s="2" t="e">
        <f t="shared" si="194"/>
        <v>#REF!</v>
      </c>
      <c r="AS217" s="2" t="e">
        <f t="shared" si="194"/>
        <v>#REF!</v>
      </c>
      <c r="AT217" s="2">
        <f t="shared" si="194"/>
        <v>0</v>
      </c>
      <c r="AU217" s="2">
        <f t="shared" si="194"/>
        <v>0</v>
      </c>
      <c r="AV217" s="2" t="e">
        <f t="shared" si="194"/>
        <v>#REF!</v>
      </c>
      <c r="AW217" s="2" t="e">
        <f t="shared" si="194"/>
        <v>#REF!</v>
      </c>
      <c r="AX217" s="2">
        <f t="shared" si="194"/>
        <v>0</v>
      </c>
      <c r="AY217" s="2" t="e">
        <f t="shared" si="194"/>
        <v>#REF!</v>
      </c>
      <c r="AZ217" s="2" t="e">
        <f t="shared" si="194"/>
        <v>#REF!</v>
      </c>
      <c r="BA217" s="2" t="e">
        <f t="shared" si="194"/>
        <v>#REF!</v>
      </c>
      <c r="BB217" s="2">
        <f t="shared" si="194"/>
        <v>0</v>
      </c>
      <c r="BC217" s="2">
        <f t="shared" si="194"/>
        <v>0</v>
      </c>
      <c r="BD217" s="2">
        <f t="shared" si="194"/>
        <v>0</v>
      </c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>
        <f>ROUND(SUMIF(AA204:AA215,"=74764386",FQ204:FQ215),0)</f>
        <v>0</v>
      </c>
      <c r="BY217" s="2" t="e">
        <f>ROUND(SUMIF(AA204:AA215,"=74764386",FR204:FR215),0)</f>
        <v>#REF!</v>
      </c>
      <c r="BZ217" s="2">
        <f>ROUND(SUMIF(AA204:AA215,"=74764386",GL204:GL215),0)</f>
        <v>0</v>
      </c>
      <c r="CA217" s="2" t="e">
        <f>ROUND(SUMIF(AA204:AA215,"=74764386",GM204:GM215),0)</f>
        <v>#REF!</v>
      </c>
      <c r="CB217" s="2" t="e">
        <f>ROUND(SUMIF(AA204:AA215,"=74764386",GN204:GN215),0)</f>
        <v>#REF!</v>
      </c>
      <c r="CC217" s="2">
        <f>ROUND(SUMIF(AA204:AA215,"=74764386",GO204:GO215),0)</f>
        <v>0</v>
      </c>
      <c r="CD217" s="2">
        <f>ROUND(SUMIF(AA204:AA215,"=74764386",GP204:GP215),0)</f>
        <v>0</v>
      </c>
      <c r="CE217" s="2" t="e">
        <f>AC217-BX217</f>
        <v>#REF!</v>
      </c>
      <c r="CF217" s="2" t="e">
        <f>AC217-BY217</f>
        <v>#REF!</v>
      </c>
      <c r="CG217" s="2">
        <f>BX217-BZ217</f>
        <v>0</v>
      </c>
      <c r="CH217" s="2" t="e">
        <f>AC217-BX217-BY217+BZ217</f>
        <v>#REF!</v>
      </c>
      <c r="CI217" s="2" t="e">
        <f>BY217-BZ217</f>
        <v>#REF!</v>
      </c>
      <c r="CJ217" s="2" t="e">
        <f>ROUND(SUMIF(AA204:AA215,"=74764386",GX204:GX215),0)</f>
        <v>#REF!</v>
      </c>
      <c r="CK217" s="2">
        <f>ROUND(SUMIF(AA204:AA215,"=74764386",GY204:GY215),0)</f>
        <v>0</v>
      </c>
      <c r="CL217" s="2">
        <f>ROUND(SUMIF(AA204:AA215,"=74764386",GZ204:GZ215),0)</f>
        <v>0</v>
      </c>
      <c r="CM217" s="2">
        <f>ROUND(SUMIF(AA204:AA215,"=74764386",HD204:HD215),0)</f>
        <v>0</v>
      </c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>
        <v>0</v>
      </c>
      <c r="IF217">
        <v>-1</v>
      </c>
    </row>
    <row r="218" spans="1:245" x14ac:dyDescent="0.2">
      <c r="IF218">
        <v>-1</v>
      </c>
    </row>
    <row r="219" spans="1:245" x14ac:dyDescent="0.2">
      <c r="A219" s="4">
        <v>50</v>
      </c>
      <c r="B219" s="4">
        <v>0</v>
      </c>
      <c r="C219" s="4">
        <v>0</v>
      </c>
      <c r="D219" s="4">
        <v>1</v>
      </c>
      <c r="E219" s="4">
        <v>201</v>
      </c>
      <c r="F219" s="4" t="e">
        <f>ROUND(Source!O217,O219)</f>
        <v>#REF!</v>
      </c>
      <c r="G219" s="4" t="s">
        <v>148</v>
      </c>
      <c r="H219" s="4" t="s">
        <v>149</v>
      </c>
      <c r="I219" s="4"/>
      <c r="J219" s="4"/>
      <c r="K219" s="4">
        <v>201</v>
      </c>
      <c r="L219" s="4">
        <v>1</v>
      </c>
      <c r="M219" s="4">
        <v>3</v>
      </c>
      <c r="N219" s="4" t="s">
        <v>6</v>
      </c>
      <c r="O219" s="4">
        <v>0</v>
      </c>
      <c r="P219" s="4"/>
      <c r="Q219" s="4"/>
      <c r="R219" s="4"/>
      <c r="S219" s="4"/>
      <c r="T219" s="4"/>
      <c r="U219" s="4"/>
      <c r="V219" s="4"/>
      <c r="W219" s="4">
        <v>192787</v>
      </c>
      <c r="X219" s="4">
        <v>1</v>
      </c>
      <c r="Y219" s="4">
        <v>192787</v>
      </c>
      <c r="Z219" s="4"/>
      <c r="AA219" s="4"/>
      <c r="AB219" s="4"/>
      <c r="IF219">
        <v>-1</v>
      </c>
    </row>
    <row r="220" spans="1:245" x14ac:dyDescent="0.2">
      <c r="A220" s="4">
        <v>50</v>
      </c>
      <c r="B220" s="4">
        <v>0</v>
      </c>
      <c r="C220" s="4">
        <v>0</v>
      </c>
      <c r="D220" s="4">
        <v>1</v>
      </c>
      <c r="E220" s="4">
        <v>202</v>
      </c>
      <c r="F220" s="4" t="e">
        <f>ROUND(Source!P217,O220)</f>
        <v>#REF!</v>
      </c>
      <c r="G220" s="4" t="s">
        <v>150</v>
      </c>
      <c r="H220" s="4" t="s">
        <v>151</v>
      </c>
      <c r="I220" s="4"/>
      <c r="J220" s="4"/>
      <c r="K220" s="4">
        <v>202</v>
      </c>
      <c r="L220" s="4">
        <v>2</v>
      </c>
      <c r="M220" s="4">
        <v>3</v>
      </c>
      <c r="N220" s="4" t="s">
        <v>6</v>
      </c>
      <c r="O220" s="4">
        <v>0</v>
      </c>
      <c r="P220" s="4"/>
      <c r="Q220" s="4"/>
      <c r="R220" s="4"/>
      <c r="S220" s="4"/>
      <c r="T220" s="4"/>
      <c r="U220" s="4"/>
      <c r="V220" s="4"/>
      <c r="W220" s="4">
        <v>492690</v>
      </c>
      <c r="X220" s="4">
        <v>1</v>
      </c>
      <c r="Y220" s="4">
        <v>492690</v>
      </c>
      <c r="Z220" s="4"/>
      <c r="AA220" s="4"/>
      <c r="AB220" s="4"/>
      <c r="IF220">
        <v>-1</v>
      </c>
    </row>
    <row r="221" spans="1:245" x14ac:dyDescent="0.2">
      <c r="A221" s="4">
        <v>50</v>
      </c>
      <c r="B221" s="4">
        <v>0</v>
      </c>
      <c r="C221" s="4">
        <v>0</v>
      </c>
      <c r="D221" s="4">
        <v>1</v>
      </c>
      <c r="E221" s="4">
        <v>227</v>
      </c>
      <c r="F221" s="4">
        <f>ROUND(Source!AO217,O221)</f>
        <v>0</v>
      </c>
      <c r="G221" s="4" t="s">
        <v>152</v>
      </c>
      <c r="H221" s="4" t="s">
        <v>153</v>
      </c>
      <c r="I221" s="4"/>
      <c r="J221" s="4"/>
      <c r="K221" s="4">
        <v>222</v>
      </c>
      <c r="L221" s="4">
        <v>3</v>
      </c>
      <c r="M221" s="4">
        <v>3</v>
      </c>
      <c r="N221" s="4" t="s">
        <v>6</v>
      </c>
      <c r="O221" s="4">
        <v>0</v>
      </c>
      <c r="P221" s="4"/>
      <c r="Q221" s="4"/>
      <c r="R221" s="4"/>
      <c r="S221" s="4"/>
      <c r="T221" s="4"/>
      <c r="U221" s="4"/>
      <c r="V221" s="4"/>
      <c r="W221" s="4">
        <v>0</v>
      </c>
      <c r="X221" s="4">
        <v>1</v>
      </c>
      <c r="Y221" s="4">
        <v>0</v>
      </c>
      <c r="Z221" s="4"/>
      <c r="AA221" s="4"/>
      <c r="AB221" s="4"/>
      <c r="IF221">
        <v>-1</v>
      </c>
    </row>
    <row r="222" spans="1:245" x14ac:dyDescent="0.2">
      <c r="A222" s="4">
        <v>50</v>
      </c>
      <c r="B222" s="4">
        <v>0</v>
      </c>
      <c r="C222" s="4">
        <v>0</v>
      </c>
      <c r="D222" s="4">
        <v>1</v>
      </c>
      <c r="E222" s="4">
        <v>225</v>
      </c>
      <c r="F222" s="4" t="e">
        <f>ROUND(Source!AV217,O222)</f>
        <v>#REF!</v>
      </c>
      <c r="G222" s="4" t="s">
        <v>154</v>
      </c>
      <c r="H222" s="4" t="s">
        <v>155</v>
      </c>
      <c r="I222" s="4"/>
      <c r="J222" s="4"/>
      <c r="K222" s="4">
        <v>225</v>
      </c>
      <c r="L222" s="4">
        <v>4</v>
      </c>
      <c r="M222" s="4">
        <v>3</v>
      </c>
      <c r="N222" s="4" t="s">
        <v>6</v>
      </c>
      <c r="O222" s="4">
        <v>0</v>
      </c>
      <c r="P222" s="4"/>
      <c r="Q222" s="4"/>
      <c r="R222" s="4"/>
      <c r="S222" s="4"/>
      <c r="T222" s="4"/>
      <c r="U222" s="4"/>
      <c r="V222" s="4"/>
      <c r="W222" s="4">
        <v>492690</v>
      </c>
      <c r="X222" s="4">
        <v>1</v>
      </c>
      <c r="Y222" s="4">
        <v>492690</v>
      </c>
      <c r="Z222" s="4"/>
      <c r="AA222" s="4"/>
      <c r="AB222" s="4"/>
      <c r="IF222">
        <v>-1</v>
      </c>
    </row>
    <row r="223" spans="1:245" x14ac:dyDescent="0.2">
      <c r="A223" s="4">
        <v>50</v>
      </c>
      <c r="B223" s="4">
        <v>0</v>
      </c>
      <c r="C223" s="4">
        <v>0</v>
      </c>
      <c r="D223" s="4">
        <v>1</v>
      </c>
      <c r="E223" s="4">
        <v>226</v>
      </c>
      <c r="F223" s="4" t="e">
        <f>ROUND(Source!AW217,O223)</f>
        <v>#REF!</v>
      </c>
      <c r="G223" s="4" t="s">
        <v>156</v>
      </c>
      <c r="H223" s="4" t="s">
        <v>157</v>
      </c>
      <c r="I223" s="4"/>
      <c r="J223" s="4"/>
      <c r="K223" s="4">
        <v>226</v>
      </c>
      <c r="L223" s="4">
        <v>5</v>
      </c>
      <c r="M223" s="4">
        <v>3</v>
      </c>
      <c r="N223" s="4" t="s">
        <v>6</v>
      </c>
      <c r="O223" s="4">
        <v>0</v>
      </c>
      <c r="P223" s="4"/>
      <c r="Q223" s="4"/>
      <c r="R223" s="4"/>
      <c r="S223" s="4"/>
      <c r="T223" s="4"/>
      <c r="U223" s="4"/>
      <c r="V223" s="4"/>
      <c r="W223" s="4">
        <v>162052</v>
      </c>
      <c r="X223" s="4">
        <v>1</v>
      </c>
      <c r="Y223" s="4">
        <v>162052</v>
      </c>
      <c r="Z223" s="4"/>
      <c r="AA223" s="4"/>
      <c r="AB223" s="4"/>
      <c r="IF223">
        <v>-1</v>
      </c>
    </row>
    <row r="224" spans="1:245" x14ac:dyDescent="0.2">
      <c r="A224" s="4">
        <v>50</v>
      </c>
      <c r="B224" s="4">
        <v>0</v>
      </c>
      <c r="C224" s="4">
        <v>0</v>
      </c>
      <c r="D224" s="4">
        <v>1</v>
      </c>
      <c r="E224" s="4">
        <v>0</v>
      </c>
      <c r="F224" s="4">
        <f>ROUND(Source!AX217,O224)</f>
        <v>0</v>
      </c>
      <c r="G224" s="4" t="s">
        <v>158</v>
      </c>
      <c r="H224" s="4" t="s">
        <v>159</v>
      </c>
      <c r="I224" s="4"/>
      <c r="J224" s="4"/>
      <c r="K224" s="4">
        <v>227</v>
      </c>
      <c r="L224" s="4">
        <v>6</v>
      </c>
      <c r="M224" s="4">
        <v>3</v>
      </c>
      <c r="N224" s="4" t="s">
        <v>6</v>
      </c>
      <c r="O224" s="4">
        <v>0</v>
      </c>
      <c r="P224" s="4"/>
      <c r="Q224" s="4"/>
      <c r="R224" s="4"/>
      <c r="S224" s="4"/>
      <c r="T224" s="4"/>
      <c r="U224" s="4"/>
      <c r="V224" s="4"/>
      <c r="W224" s="4">
        <v>0</v>
      </c>
      <c r="X224" s="4">
        <v>1</v>
      </c>
      <c r="Y224" s="4">
        <v>0</v>
      </c>
      <c r="Z224" s="4"/>
      <c r="AA224" s="4"/>
      <c r="AB224" s="4"/>
      <c r="IF224">
        <v>-1</v>
      </c>
    </row>
    <row r="225" spans="1:240" x14ac:dyDescent="0.2">
      <c r="A225" s="4">
        <v>50</v>
      </c>
      <c r="B225" s="4">
        <v>0</v>
      </c>
      <c r="C225" s="4">
        <v>0</v>
      </c>
      <c r="D225" s="4">
        <v>1</v>
      </c>
      <c r="E225" s="4">
        <v>228</v>
      </c>
      <c r="F225" s="4" t="e">
        <f>ROUND(Source!AY217,O225)</f>
        <v>#REF!</v>
      </c>
      <c r="G225" s="4" t="s">
        <v>160</v>
      </c>
      <c r="H225" s="4" t="s">
        <v>161</v>
      </c>
      <c r="I225" s="4"/>
      <c r="J225" s="4"/>
      <c r="K225" s="4">
        <v>228</v>
      </c>
      <c r="L225" s="4">
        <v>7</v>
      </c>
      <c r="M225" s="4">
        <v>3</v>
      </c>
      <c r="N225" s="4" t="s">
        <v>6</v>
      </c>
      <c r="O225" s="4">
        <v>0</v>
      </c>
      <c r="P225" s="4"/>
      <c r="Q225" s="4"/>
      <c r="R225" s="4"/>
      <c r="S225" s="4"/>
      <c r="T225" s="4"/>
      <c r="U225" s="4"/>
      <c r="V225" s="4"/>
      <c r="W225" s="4">
        <v>162052</v>
      </c>
      <c r="X225" s="4">
        <v>1</v>
      </c>
      <c r="Y225" s="4">
        <v>162052</v>
      </c>
      <c r="Z225" s="4"/>
      <c r="AA225" s="4"/>
      <c r="AB225" s="4"/>
      <c r="IF225">
        <v>-1</v>
      </c>
    </row>
    <row r="226" spans="1:240" x14ac:dyDescent="0.2">
      <c r="A226" s="4">
        <v>50</v>
      </c>
      <c r="B226" s="4">
        <v>0</v>
      </c>
      <c r="C226" s="4">
        <v>0</v>
      </c>
      <c r="D226" s="4">
        <v>1</v>
      </c>
      <c r="E226" s="4">
        <v>216</v>
      </c>
      <c r="F226" s="4" t="e">
        <f>ROUND(Source!AP217,O226)</f>
        <v>#REF!</v>
      </c>
      <c r="G226" s="4" t="s">
        <v>162</v>
      </c>
      <c r="H226" s="4" t="s">
        <v>163</v>
      </c>
      <c r="I226" s="4"/>
      <c r="J226" s="4"/>
      <c r="K226" s="4">
        <v>216</v>
      </c>
      <c r="L226" s="4">
        <v>8</v>
      </c>
      <c r="M226" s="4">
        <v>3</v>
      </c>
      <c r="N226" s="4" t="s">
        <v>6</v>
      </c>
      <c r="O226" s="4">
        <v>0</v>
      </c>
      <c r="P226" s="4"/>
      <c r="Q226" s="4"/>
      <c r="R226" s="4"/>
      <c r="S226" s="4"/>
      <c r="T226" s="4"/>
      <c r="U226" s="4"/>
      <c r="V226" s="4"/>
      <c r="W226" s="4">
        <v>330638</v>
      </c>
      <c r="X226" s="4">
        <v>1</v>
      </c>
      <c r="Y226" s="4">
        <v>330638</v>
      </c>
      <c r="Z226" s="4"/>
      <c r="AA226" s="4"/>
      <c r="AB226" s="4"/>
      <c r="IF226">
        <v>-1</v>
      </c>
    </row>
    <row r="227" spans="1:240" x14ac:dyDescent="0.2">
      <c r="A227" s="4">
        <v>50</v>
      </c>
      <c r="B227" s="4">
        <v>0</v>
      </c>
      <c r="C227" s="4">
        <v>0</v>
      </c>
      <c r="D227" s="4">
        <v>1</v>
      </c>
      <c r="E227" s="4">
        <v>223</v>
      </c>
      <c r="F227" s="4">
        <f>ROUND(Source!AQ217,O227)</f>
        <v>0</v>
      </c>
      <c r="G227" s="4" t="s">
        <v>164</v>
      </c>
      <c r="H227" s="4" t="s">
        <v>165</v>
      </c>
      <c r="I227" s="4"/>
      <c r="J227" s="4"/>
      <c r="K227" s="4">
        <v>223</v>
      </c>
      <c r="L227" s="4">
        <v>9</v>
      </c>
      <c r="M227" s="4">
        <v>3</v>
      </c>
      <c r="N227" s="4" t="s">
        <v>6</v>
      </c>
      <c r="O227" s="4">
        <v>0</v>
      </c>
      <c r="P227" s="4"/>
      <c r="Q227" s="4"/>
      <c r="R227" s="4"/>
      <c r="S227" s="4"/>
      <c r="T227" s="4"/>
      <c r="U227" s="4"/>
      <c r="V227" s="4"/>
      <c r="W227" s="4">
        <v>0</v>
      </c>
      <c r="X227" s="4">
        <v>1</v>
      </c>
      <c r="Y227" s="4">
        <v>0</v>
      </c>
      <c r="Z227" s="4"/>
      <c r="AA227" s="4"/>
      <c r="AB227" s="4"/>
      <c r="IF227">
        <v>-1</v>
      </c>
    </row>
    <row r="228" spans="1:240" x14ac:dyDescent="0.2">
      <c r="A228" s="4">
        <v>50</v>
      </c>
      <c r="B228" s="4">
        <v>0</v>
      </c>
      <c r="C228" s="4">
        <v>0</v>
      </c>
      <c r="D228" s="4">
        <v>1</v>
      </c>
      <c r="E228" s="4">
        <v>229</v>
      </c>
      <c r="F228" s="4" t="e">
        <f>ROUND(Source!AZ217,O228)</f>
        <v>#REF!</v>
      </c>
      <c r="G228" s="4" t="s">
        <v>166</v>
      </c>
      <c r="H228" s="4" t="s">
        <v>167</v>
      </c>
      <c r="I228" s="4"/>
      <c r="J228" s="4"/>
      <c r="K228" s="4">
        <v>229</v>
      </c>
      <c r="L228" s="4">
        <v>10</v>
      </c>
      <c r="M228" s="4">
        <v>3</v>
      </c>
      <c r="N228" s="4" t="s">
        <v>6</v>
      </c>
      <c r="O228" s="4">
        <v>0</v>
      </c>
      <c r="P228" s="4"/>
      <c r="Q228" s="4"/>
      <c r="R228" s="4"/>
      <c r="S228" s="4"/>
      <c r="T228" s="4"/>
      <c r="U228" s="4"/>
      <c r="V228" s="4"/>
      <c r="W228" s="4">
        <v>330638</v>
      </c>
      <c r="X228" s="4">
        <v>1</v>
      </c>
      <c r="Y228" s="4">
        <v>330638</v>
      </c>
      <c r="Z228" s="4"/>
      <c r="AA228" s="4"/>
      <c r="AB228" s="4"/>
      <c r="IF228">
        <v>-1</v>
      </c>
    </row>
    <row r="229" spans="1:240" x14ac:dyDescent="0.2">
      <c r="A229" s="4">
        <v>50</v>
      </c>
      <c r="B229" s="4">
        <v>0</v>
      </c>
      <c r="C229" s="4">
        <v>0</v>
      </c>
      <c r="D229" s="4">
        <v>1</v>
      </c>
      <c r="E229" s="4">
        <v>203</v>
      </c>
      <c r="F229" s="4" t="e">
        <f>ROUND(Source!Q217,O229)</f>
        <v>#REF!</v>
      </c>
      <c r="G229" s="4" t="s">
        <v>168</v>
      </c>
      <c r="H229" s="4" t="s">
        <v>169</v>
      </c>
      <c r="I229" s="4"/>
      <c r="J229" s="4"/>
      <c r="K229" s="4">
        <v>203</v>
      </c>
      <c r="L229" s="4">
        <v>11</v>
      </c>
      <c r="M229" s="4">
        <v>3</v>
      </c>
      <c r="N229" s="4" t="s">
        <v>6</v>
      </c>
      <c r="O229" s="4">
        <v>0</v>
      </c>
      <c r="P229" s="4"/>
      <c r="Q229" s="4"/>
      <c r="R229" s="4"/>
      <c r="S229" s="4"/>
      <c r="T229" s="4"/>
      <c r="U229" s="4"/>
      <c r="V229" s="4"/>
      <c r="W229" s="4">
        <v>2284</v>
      </c>
      <c r="X229" s="4">
        <v>1</v>
      </c>
      <c r="Y229" s="4">
        <v>2284</v>
      </c>
      <c r="Z229" s="4"/>
      <c r="AA229" s="4"/>
      <c r="AB229" s="4"/>
      <c r="IF229">
        <v>-1</v>
      </c>
    </row>
    <row r="230" spans="1:240" x14ac:dyDescent="0.2">
      <c r="A230" s="4">
        <v>50</v>
      </c>
      <c r="B230" s="4">
        <v>0</v>
      </c>
      <c r="C230" s="4">
        <v>0</v>
      </c>
      <c r="D230" s="4">
        <v>1</v>
      </c>
      <c r="E230" s="4">
        <v>231</v>
      </c>
      <c r="F230" s="4">
        <f>ROUND(Source!BB217,O230)</f>
        <v>0</v>
      </c>
      <c r="G230" s="4" t="s">
        <v>170</v>
      </c>
      <c r="H230" s="4" t="s">
        <v>171</v>
      </c>
      <c r="I230" s="4"/>
      <c r="J230" s="4"/>
      <c r="K230" s="4">
        <v>231</v>
      </c>
      <c r="L230" s="4">
        <v>12</v>
      </c>
      <c r="M230" s="4">
        <v>3</v>
      </c>
      <c r="N230" s="4" t="s">
        <v>6</v>
      </c>
      <c r="O230" s="4">
        <v>0</v>
      </c>
      <c r="P230" s="4"/>
      <c r="Q230" s="4"/>
      <c r="R230" s="4"/>
      <c r="S230" s="4"/>
      <c r="T230" s="4"/>
      <c r="U230" s="4"/>
      <c r="V230" s="4"/>
      <c r="W230" s="4">
        <v>0</v>
      </c>
      <c r="X230" s="4">
        <v>1</v>
      </c>
      <c r="Y230" s="4">
        <v>0</v>
      </c>
      <c r="Z230" s="4"/>
      <c r="AA230" s="4"/>
      <c r="AB230" s="4"/>
      <c r="IF230">
        <v>-1</v>
      </c>
    </row>
    <row r="231" spans="1:240" x14ac:dyDescent="0.2">
      <c r="A231" s="4">
        <v>50</v>
      </c>
      <c r="B231" s="4">
        <v>0</v>
      </c>
      <c r="C231" s="4">
        <v>0</v>
      </c>
      <c r="D231" s="4">
        <v>1</v>
      </c>
      <c r="E231" s="4">
        <v>204</v>
      </c>
      <c r="F231" s="4" t="e">
        <f>ROUND(Source!R217,O231)</f>
        <v>#REF!</v>
      </c>
      <c r="G231" s="4" t="s">
        <v>172</v>
      </c>
      <c r="H231" s="4" t="s">
        <v>173</v>
      </c>
      <c r="I231" s="4"/>
      <c r="J231" s="4"/>
      <c r="K231" s="4">
        <v>204</v>
      </c>
      <c r="L231" s="4">
        <v>13</v>
      </c>
      <c r="M231" s="4">
        <v>3</v>
      </c>
      <c r="N231" s="4" t="s">
        <v>6</v>
      </c>
      <c r="O231" s="4">
        <v>0</v>
      </c>
      <c r="P231" s="4"/>
      <c r="Q231" s="4"/>
      <c r="R231" s="4"/>
      <c r="S231" s="4"/>
      <c r="T231" s="4"/>
      <c r="U231" s="4"/>
      <c r="V231" s="4"/>
      <c r="W231" s="4">
        <v>608</v>
      </c>
      <c r="X231" s="4">
        <v>1</v>
      </c>
      <c r="Y231" s="4">
        <v>608</v>
      </c>
      <c r="Z231" s="4"/>
      <c r="AA231" s="4"/>
      <c r="AB231" s="4"/>
      <c r="IF231">
        <v>-1</v>
      </c>
    </row>
    <row r="232" spans="1:240" x14ac:dyDescent="0.2">
      <c r="A232" s="4">
        <v>50</v>
      </c>
      <c r="B232" s="4">
        <v>0</v>
      </c>
      <c r="C232" s="4">
        <v>0</v>
      </c>
      <c r="D232" s="4">
        <v>1</v>
      </c>
      <c r="E232" s="4">
        <v>205</v>
      </c>
      <c r="F232" s="4" t="e">
        <f>ROUND(Source!S217,O232)</f>
        <v>#REF!</v>
      </c>
      <c r="G232" s="4" t="s">
        <v>174</v>
      </c>
      <c r="H232" s="4" t="s">
        <v>175</v>
      </c>
      <c r="I232" s="4"/>
      <c r="J232" s="4"/>
      <c r="K232" s="4">
        <v>205</v>
      </c>
      <c r="L232" s="4">
        <v>14</v>
      </c>
      <c r="M232" s="4">
        <v>3</v>
      </c>
      <c r="N232" s="4" t="s">
        <v>6</v>
      </c>
      <c r="O232" s="4">
        <v>0</v>
      </c>
      <c r="P232" s="4"/>
      <c r="Q232" s="4"/>
      <c r="R232" s="4"/>
      <c r="S232" s="4"/>
      <c r="T232" s="4"/>
      <c r="U232" s="4"/>
      <c r="V232" s="4"/>
      <c r="W232" s="4">
        <v>28451</v>
      </c>
      <c r="X232" s="4">
        <v>1</v>
      </c>
      <c r="Y232" s="4">
        <v>28451</v>
      </c>
      <c r="Z232" s="4"/>
      <c r="AA232" s="4"/>
      <c r="AB232" s="4"/>
      <c r="IF232">
        <v>-1</v>
      </c>
    </row>
    <row r="233" spans="1:240" x14ac:dyDescent="0.2">
      <c r="A233" s="4">
        <v>50</v>
      </c>
      <c r="B233" s="4">
        <v>0</v>
      </c>
      <c r="C233" s="4">
        <v>0</v>
      </c>
      <c r="D233" s="4">
        <v>1</v>
      </c>
      <c r="E233" s="4">
        <v>232</v>
      </c>
      <c r="F233" s="4">
        <f>ROUND(Source!BC217,O233)</f>
        <v>0</v>
      </c>
      <c r="G233" s="4" t="s">
        <v>176</v>
      </c>
      <c r="H233" s="4" t="s">
        <v>177</v>
      </c>
      <c r="I233" s="4"/>
      <c r="J233" s="4"/>
      <c r="K233" s="4">
        <v>232</v>
      </c>
      <c r="L233" s="4">
        <v>15</v>
      </c>
      <c r="M233" s="4">
        <v>3</v>
      </c>
      <c r="N233" s="4" t="s">
        <v>6</v>
      </c>
      <c r="O233" s="4">
        <v>0</v>
      </c>
      <c r="P233" s="4"/>
      <c r="Q233" s="4"/>
      <c r="R233" s="4"/>
      <c r="S233" s="4"/>
      <c r="T233" s="4"/>
      <c r="U233" s="4"/>
      <c r="V233" s="4"/>
      <c r="W233" s="4">
        <v>0</v>
      </c>
      <c r="X233" s="4">
        <v>1</v>
      </c>
      <c r="Y233" s="4">
        <v>0</v>
      </c>
      <c r="Z233" s="4"/>
      <c r="AA233" s="4"/>
      <c r="AB233" s="4"/>
      <c r="IF233">
        <v>-1</v>
      </c>
    </row>
    <row r="234" spans="1:240" x14ac:dyDescent="0.2">
      <c r="A234" s="4">
        <v>50</v>
      </c>
      <c r="B234" s="4">
        <v>0</v>
      </c>
      <c r="C234" s="4">
        <v>0</v>
      </c>
      <c r="D234" s="4">
        <v>1</v>
      </c>
      <c r="E234" s="4">
        <v>214</v>
      </c>
      <c r="F234" s="4" t="e">
        <f>ROUND(Source!AS217,O234)</f>
        <v>#REF!</v>
      </c>
      <c r="G234" s="4" t="s">
        <v>178</v>
      </c>
      <c r="H234" s="4" t="s">
        <v>179</v>
      </c>
      <c r="I234" s="4"/>
      <c r="J234" s="4"/>
      <c r="K234" s="4">
        <v>214</v>
      </c>
      <c r="L234" s="4">
        <v>16</v>
      </c>
      <c r="M234" s="4">
        <v>3</v>
      </c>
      <c r="N234" s="4" t="s">
        <v>6</v>
      </c>
      <c r="O234" s="4">
        <v>0</v>
      </c>
      <c r="P234" s="4"/>
      <c r="Q234" s="4"/>
      <c r="R234" s="4"/>
      <c r="S234" s="4"/>
      <c r="T234" s="4"/>
      <c r="U234" s="4"/>
      <c r="V234" s="4"/>
      <c r="W234" s="4">
        <v>248872</v>
      </c>
      <c r="X234" s="4">
        <v>1</v>
      </c>
      <c r="Y234" s="4">
        <v>248872</v>
      </c>
      <c r="Z234" s="4"/>
      <c r="AA234" s="4"/>
      <c r="AB234" s="4"/>
      <c r="IF234">
        <v>-1</v>
      </c>
    </row>
    <row r="235" spans="1:240" x14ac:dyDescent="0.2">
      <c r="A235" s="4">
        <v>50</v>
      </c>
      <c r="B235" s="4">
        <v>0</v>
      </c>
      <c r="C235" s="4">
        <v>0</v>
      </c>
      <c r="D235" s="4">
        <v>1</v>
      </c>
      <c r="E235" s="4">
        <v>215</v>
      </c>
      <c r="F235" s="4">
        <f>ROUND(Source!AT217,O235)</f>
        <v>0</v>
      </c>
      <c r="G235" s="4" t="s">
        <v>180</v>
      </c>
      <c r="H235" s="4" t="s">
        <v>181</v>
      </c>
      <c r="I235" s="4"/>
      <c r="J235" s="4"/>
      <c r="K235" s="4">
        <v>215</v>
      </c>
      <c r="L235" s="4">
        <v>17</v>
      </c>
      <c r="M235" s="4">
        <v>3</v>
      </c>
      <c r="N235" s="4" t="s">
        <v>6</v>
      </c>
      <c r="O235" s="4">
        <v>0</v>
      </c>
      <c r="P235" s="4"/>
      <c r="Q235" s="4"/>
      <c r="R235" s="4"/>
      <c r="S235" s="4"/>
      <c r="T235" s="4"/>
      <c r="U235" s="4"/>
      <c r="V235" s="4"/>
      <c r="W235" s="4">
        <v>0</v>
      </c>
      <c r="X235" s="4">
        <v>1</v>
      </c>
      <c r="Y235" s="4">
        <v>0</v>
      </c>
      <c r="Z235" s="4"/>
      <c r="AA235" s="4"/>
      <c r="AB235" s="4"/>
      <c r="IF235">
        <v>-1</v>
      </c>
    </row>
    <row r="236" spans="1:240" x14ac:dyDescent="0.2">
      <c r="A236" s="4">
        <v>50</v>
      </c>
      <c r="B236" s="4">
        <v>0</v>
      </c>
      <c r="C236" s="4">
        <v>0</v>
      </c>
      <c r="D236" s="4">
        <v>1</v>
      </c>
      <c r="E236" s="4">
        <v>217</v>
      </c>
      <c r="F236" s="4">
        <f>ROUND(Source!AU217,O236)</f>
        <v>0</v>
      </c>
      <c r="G236" s="4" t="s">
        <v>182</v>
      </c>
      <c r="H236" s="4" t="s">
        <v>183</v>
      </c>
      <c r="I236" s="4"/>
      <c r="J236" s="4"/>
      <c r="K236" s="4">
        <v>217</v>
      </c>
      <c r="L236" s="4">
        <v>18</v>
      </c>
      <c r="M236" s="4">
        <v>3</v>
      </c>
      <c r="N236" s="4" t="s">
        <v>6</v>
      </c>
      <c r="O236" s="4">
        <v>0</v>
      </c>
      <c r="P236" s="4"/>
      <c r="Q236" s="4"/>
      <c r="R236" s="4"/>
      <c r="S236" s="4"/>
      <c r="T236" s="4"/>
      <c r="U236" s="4"/>
      <c r="V236" s="4"/>
      <c r="W236" s="4">
        <v>0</v>
      </c>
      <c r="X236" s="4">
        <v>1</v>
      </c>
      <c r="Y236" s="4">
        <v>0</v>
      </c>
      <c r="Z236" s="4"/>
      <c r="AA236" s="4"/>
      <c r="AB236" s="4"/>
      <c r="IF236">
        <v>-1</v>
      </c>
    </row>
    <row r="237" spans="1:240" x14ac:dyDescent="0.2">
      <c r="A237" s="4">
        <v>50</v>
      </c>
      <c r="B237" s="4">
        <v>0</v>
      </c>
      <c r="C237" s="4">
        <v>0</v>
      </c>
      <c r="D237" s="4">
        <v>1</v>
      </c>
      <c r="E237" s="4">
        <v>230</v>
      </c>
      <c r="F237" s="4" t="e">
        <f>ROUND(Source!BA217,O237)</f>
        <v>#REF!</v>
      </c>
      <c r="G237" s="4" t="s">
        <v>184</v>
      </c>
      <c r="H237" s="4" t="s">
        <v>185</v>
      </c>
      <c r="I237" s="4"/>
      <c r="J237" s="4"/>
      <c r="K237" s="4">
        <v>230</v>
      </c>
      <c r="L237" s="4">
        <v>19</v>
      </c>
      <c r="M237" s="4">
        <v>3</v>
      </c>
      <c r="N237" s="4" t="s">
        <v>6</v>
      </c>
      <c r="O237" s="4">
        <v>0</v>
      </c>
      <c r="P237" s="4"/>
      <c r="Q237" s="4"/>
      <c r="R237" s="4"/>
      <c r="S237" s="4"/>
      <c r="T237" s="4"/>
      <c r="U237" s="4"/>
      <c r="V237" s="4"/>
      <c r="W237" s="4">
        <v>0</v>
      </c>
      <c r="X237" s="4">
        <v>1</v>
      </c>
      <c r="Y237" s="4">
        <v>0</v>
      </c>
      <c r="Z237" s="4"/>
      <c r="AA237" s="4"/>
      <c r="AB237" s="4"/>
      <c r="IF237">
        <v>-1</v>
      </c>
    </row>
    <row r="238" spans="1:240" x14ac:dyDescent="0.2">
      <c r="A238" s="4">
        <v>50</v>
      </c>
      <c r="B238" s="4">
        <v>0</v>
      </c>
      <c r="C238" s="4">
        <v>0</v>
      </c>
      <c r="D238" s="4">
        <v>1</v>
      </c>
      <c r="E238" s="4">
        <v>206</v>
      </c>
      <c r="F238" s="4" t="e">
        <f>ROUND(Source!T217,O238)</f>
        <v>#REF!</v>
      </c>
      <c r="G238" s="4" t="s">
        <v>186</v>
      </c>
      <c r="H238" s="4" t="s">
        <v>187</v>
      </c>
      <c r="I238" s="4"/>
      <c r="J238" s="4"/>
      <c r="K238" s="4">
        <v>206</v>
      </c>
      <c r="L238" s="4">
        <v>20</v>
      </c>
      <c r="M238" s="4">
        <v>3</v>
      </c>
      <c r="N238" s="4" t="s">
        <v>6</v>
      </c>
      <c r="O238" s="4">
        <v>0</v>
      </c>
      <c r="P238" s="4"/>
      <c r="Q238" s="4"/>
      <c r="R238" s="4"/>
      <c r="S238" s="4"/>
      <c r="T238" s="4"/>
      <c r="U238" s="4"/>
      <c r="V238" s="4"/>
      <c r="W238" s="4">
        <v>0</v>
      </c>
      <c r="X238" s="4">
        <v>1</v>
      </c>
      <c r="Y238" s="4">
        <v>0</v>
      </c>
      <c r="Z238" s="4"/>
      <c r="AA238" s="4"/>
      <c r="AB238" s="4"/>
      <c r="IF238">
        <v>-1</v>
      </c>
    </row>
    <row r="239" spans="1:240" x14ac:dyDescent="0.2">
      <c r="A239" s="4">
        <v>50</v>
      </c>
      <c r="B239" s="4">
        <v>0</v>
      </c>
      <c r="C239" s="4">
        <v>0</v>
      </c>
      <c r="D239" s="4">
        <v>1</v>
      </c>
      <c r="E239" s="4">
        <v>207</v>
      </c>
      <c r="F239" s="4" t="e">
        <f>ROUND(Source!U217,O239)</f>
        <v>#REF!</v>
      </c>
      <c r="G239" s="4" t="s">
        <v>188</v>
      </c>
      <c r="H239" s="4" t="s">
        <v>189</v>
      </c>
      <c r="I239" s="4"/>
      <c r="J239" s="4"/>
      <c r="K239" s="4">
        <v>207</v>
      </c>
      <c r="L239" s="4">
        <v>21</v>
      </c>
      <c r="M239" s="4">
        <v>3</v>
      </c>
      <c r="N239" s="4" t="s">
        <v>6</v>
      </c>
      <c r="O239" s="4">
        <v>7</v>
      </c>
      <c r="P239" s="4"/>
      <c r="Q239" s="4"/>
      <c r="R239" s="4"/>
      <c r="S239" s="4"/>
      <c r="T239" s="4"/>
      <c r="U239" s="4"/>
      <c r="V239" s="4"/>
      <c r="W239" s="4">
        <v>95.667264000000003</v>
      </c>
      <c r="X239" s="4">
        <v>1</v>
      </c>
      <c r="Y239" s="4">
        <v>95.667264000000003</v>
      </c>
      <c r="Z239" s="4"/>
      <c r="AA239" s="4"/>
      <c r="AB239" s="4"/>
      <c r="IF239">
        <v>-1</v>
      </c>
    </row>
    <row r="240" spans="1:240" x14ac:dyDescent="0.2">
      <c r="A240" s="4">
        <v>50</v>
      </c>
      <c r="B240" s="4">
        <v>0</v>
      </c>
      <c r="C240" s="4">
        <v>0</v>
      </c>
      <c r="D240" s="4">
        <v>1</v>
      </c>
      <c r="E240" s="4">
        <v>208</v>
      </c>
      <c r="F240" s="4" t="e">
        <f>ROUND(Source!V217,O240)</f>
        <v>#REF!</v>
      </c>
      <c r="G240" s="4" t="s">
        <v>190</v>
      </c>
      <c r="H240" s="4" t="s">
        <v>191</v>
      </c>
      <c r="I240" s="4"/>
      <c r="J240" s="4"/>
      <c r="K240" s="4">
        <v>208</v>
      </c>
      <c r="L240" s="4">
        <v>22</v>
      </c>
      <c r="M240" s="4">
        <v>3</v>
      </c>
      <c r="N240" s="4" t="s">
        <v>6</v>
      </c>
      <c r="O240" s="4">
        <v>7</v>
      </c>
      <c r="P240" s="4"/>
      <c r="Q240" s="4"/>
      <c r="R240" s="4"/>
      <c r="S240" s="4"/>
      <c r="T240" s="4"/>
      <c r="U240" s="4"/>
      <c r="V240" s="4"/>
      <c r="W240" s="4">
        <v>1.4720328</v>
      </c>
      <c r="X240" s="4">
        <v>1</v>
      </c>
      <c r="Y240" s="4">
        <v>1.4720328</v>
      </c>
      <c r="Z240" s="4"/>
      <c r="AA240" s="4"/>
      <c r="AB240" s="4"/>
      <c r="IF240">
        <v>-1</v>
      </c>
    </row>
    <row r="241" spans="1:245" x14ac:dyDescent="0.2">
      <c r="A241" s="4">
        <v>50</v>
      </c>
      <c r="B241" s="4">
        <v>0</v>
      </c>
      <c r="C241" s="4">
        <v>0</v>
      </c>
      <c r="D241" s="4">
        <v>1</v>
      </c>
      <c r="E241" s="4">
        <v>209</v>
      </c>
      <c r="F241" s="4" t="e">
        <f>ROUND(Source!W217,O241)</f>
        <v>#REF!</v>
      </c>
      <c r="G241" s="4" t="s">
        <v>192</v>
      </c>
      <c r="H241" s="4" t="s">
        <v>193</v>
      </c>
      <c r="I241" s="4"/>
      <c r="J241" s="4"/>
      <c r="K241" s="4">
        <v>209</v>
      </c>
      <c r="L241" s="4">
        <v>23</v>
      </c>
      <c r="M241" s="4">
        <v>3</v>
      </c>
      <c r="N241" s="4" t="s">
        <v>6</v>
      </c>
      <c r="O241" s="4">
        <v>0</v>
      </c>
      <c r="P241" s="4"/>
      <c r="Q241" s="4"/>
      <c r="R241" s="4"/>
      <c r="S241" s="4"/>
      <c r="T241" s="4"/>
      <c r="U241" s="4"/>
      <c r="V241" s="4"/>
      <c r="W241" s="4">
        <v>0</v>
      </c>
      <c r="X241" s="4">
        <v>1</v>
      </c>
      <c r="Y241" s="4">
        <v>0</v>
      </c>
      <c r="Z241" s="4"/>
      <c r="AA241" s="4"/>
      <c r="AB241" s="4"/>
      <c r="IF241">
        <v>-1</v>
      </c>
    </row>
    <row r="242" spans="1:245" x14ac:dyDescent="0.2">
      <c r="A242" s="4">
        <v>50</v>
      </c>
      <c r="B242" s="4">
        <v>0</v>
      </c>
      <c r="C242" s="4">
        <v>0</v>
      </c>
      <c r="D242" s="4">
        <v>1</v>
      </c>
      <c r="E242" s="4">
        <v>233</v>
      </c>
      <c r="F242" s="4">
        <f>ROUND(Source!BD217,O242)</f>
        <v>0</v>
      </c>
      <c r="G242" s="4" t="s">
        <v>194</v>
      </c>
      <c r="H242" s="4" t="s">
        <v>195</v>
      </c>
      <c r="I242" s="4"/>
      <c r="J242" s="4"/>
      <c r="K242" s="4">
        <v>233</v>
      </c>
      <c r="L242" s="4">
        <v>24</v>
      </c>
      <c r="M242" s="4">
        <v>3</v>
      </c>
      <c r="N242" s="4" t="s">
        <v>6</v>
      </c>
      <c r="O242" s="4">
        <v>0</v>
      </c>
      <c r="P242" s="4"/>
      <c r="Q242" s="4"/>
      <c r="R242" s="4"/>
      <c r="S242" s="4"/>
      <c r="T242" s="4"/>
      <c r="U242" s="4"/>
      <c r="V242" s="4"/>
      <c r="W242" s="4">
        <v>0</v>
      </c>
      <c r="X242" s="4">
        <v>1</v>
      </c>
      <c r="Y242" s="4">
        <v>0</v>
      </c>
      <c r="Z242" s="4"/>
      <c r="AA242" s="4"/>
      <c r="AB242" s="4"/>
      <c r="IF242">
        <v>-1</v>
      </c>
    </row>
    <row r="243" spans="1:245" x14ac:dyDescent="0.2">
      <c r="A243" s="4">
        <v>50</v>
      </c>
      <c r="B243" s="4">
        <v>0</v>
      </c>
      <c r="C243" s="4">
        <v>0</v>
      </c>
      <c r="D243" s="4">
        <v>1</v>
      </c>
      <c r="E243" s="4">
        <v>210</v>
      </c>
      <c r="F243" s="4" t="e">
        <f>ROUND(Source!X217,O243)</f>
        <v>#REF!</v>
      </c>
      <c r="G243" s="4" t="s">
        <v>196</v>
      </c>
      <c r="H243" s="4" t="s">
        <v>197</v>
      </c>
      <c r="I243" s="4"/>
      <c r="J243" s="4"/>
      <c r="K243" s="4">
        <v>210</v>
      </c>
      <c r="L243" s="4">
        <v>25</v>
      </c>
      <c r="M243" s="4">
        <v>3</v>
      </c>
      <c r="N243" s="4" t="s">
        <v>6</v>
      </c>
      <c r="O243" s="4">
        <v>0</v>
      </c>
      <c r="P243" s="4"/>
      <c r="Q243" s="4"/>
      <c r="R243" s="4"/>
      <c r="S243" s="4"/>
      <c r="T243" s="4"/>
      <c r="U243" s="4"/>
      <c r="V243" s="4"/>
      <c r="W243" s="4">
        <v>35162</v>
      </c>
      <c r="X243" s="4">
        <v>1</v>
      </c>
      <c r="Y243" s="4">
        <v>35162</v>
      </c>
      <c r="Z243" s="4"/>
      <c r="AA243" s="4"/>
      <c r="AB243" s="4"/>
      <c r="IF243">
        <v>-1</v>
      </c>
    </row>
    <row r="244" spans="1:245" x14ac:dyDescent="0.2">
      <c r="A244" s="4">
        <v>50</v>
      </c>
      <c r="B244" s="4">
        <v>0</v>
      </c>
      <c r="C244" s="4">
        <v>0</v>
      </c>
      <c r="D244" s="4">
        <v>1</v>
      </c>
      <c r="E244" s="4">
        <v>211</v>
      </c>
      <c r="F244" s="4" t="e">
        <f>ROUND(Source!Y217,O244)</f>
        <v>#REF!</v>
      </c>
      <c r="G244" s="4" t="s">
        <v>198</v>
      </c>
      <c r="H244" s="4" t="s">
        <v>199</v>
      </c>
      <c r="I244" s="4"/>
      <c r="J244" s="4"/>
      <c r="K244" s="4">
        <v>211</v>
      </c>
      <c r="L244" s="4">
        <v>26</v>
      </c>
      <c r="M244" s="4">
        <v>3</v>
      </c>
      <c r="N244" s="4" t="s">
        <v>6</v>
      </c>
      <c r="O244" s="4">
        <v>0</v>
      </c>
      <c r="P244" s="4"/>
      <c r="Q244" s="4"/>
      <c r="R244" s="4"/>
      <c r="S244" s="4"/>
      <c r="T244" s="4"/>
      <c r="U244" s="4"/>
      <c r="V244" s="4"/>
      <c r="W244" s="4">
        <v>20923</v>
      </c>
      <c r="X244" s="4">
        <v>1</v>
      </c>
      <c r="Y244" s="4">
        <v>20923</v>
      </c>
      <c r="Z244" s="4"/>
      <c r="AA244" s="4"/>
      <c r="AB244" s="4"/>
      <c r="IF244">
        <v>-1</v>
      </c>
    </row>
    <row r="245" spans="1:245" x14ac:dyDescent="0.2">
      <c r="A245" s="4">
        <v>50</v>
      </c>
      <c r="B245" s="4">
        <v>0</v>
      </c>
      <c r="C245" s="4">
        <v>0</v>
      </c>
      <c r="D245" s="4">
        <v>1</v>
      </c>
      <c r="E245" s="4">
        <v>224</v>
      </c>
      <c r="F245" s="4" t="e">
        <f>ROUND(Source!AR217,O245)</f>
        <v>#REF!</v>
      </c>
      <c r="G245" s="4" t="s">
        <v>200</v>
      </c>
      <c r="H245" s="4" t="s">
        <v>201</v>
      </c>
      <c r="I245" s="4"/>
      <c r="J245" s="4"/>
      <c r="K245" s="4">
        <v>224</v>
      </c>
      <c r="L245" s="4">
        <v>27</v>
      </c>
      <c r="M245" s="4">
        <v>3</v>
      </c>
      <c r="N245" s="4" t="s">
        <v>6</v>
      </c>
      <c r="O245" s="4">
        <v>0</v>
      </c>
      <c r="P245" s="4"/>
      <c r="Q245" s="4"/>
      <c r="R245" s="4"/>
      <c r="S245" s="4"/>
      <c r="T245" s="4"/>
      <c r="U245" s="4"/>
      <c r="V245" s="4"/>
      <c r="W245" s="4">
        <v>579510</v>
      </c>
      <c r="X245" s="4">
        <v>1</v>
      </c>
      <c r="Y245" s="4">
        <v>579510</v>
      </c>
      <c r="Z245" s="4"/>
      <c r="AA245" s="4"/>
      <c r="AB245" s="4"/>
      <c r="IF245">
        <v>-1</v>
      </c>
    </row>
    <row r="246" spans="1:245" x14ac:dyDescent="0.2">
      <c r="IF246">
        <v>-1</v>
      </c>
    </row>
    <row r="247" spans="1:245" x14ac:dyDescent="0.2">
      <c r="A247" s="1">
        <v>4</v>
      </c>
      <c r="B247" s="1">
        <v>1</v>
      </c>
      <c r="C247" s="1"/>
      <c r="D247" s="1">
        <f>ROW(A280)</f>
        <v>280</v>
      </c>
      <c r="E247" s="1"/>
      <c r="F247" s="1" t="s">
        <v>6</v>
      </c>
      <c r="G247" s="1" t="s">
        <v>305</v>
      </c>
      <c r="H247" s="1" t="s">
        <v>6</v>
      </c>
      <c r="I247" s="1">
        <v>0</v>
      </c>
      <c r="J247" s="1"/>
      <c r="K247" s="1">
        <v>-1</v>
      </c>
      <c r="L247" s="1"/>
      <c r="M247" s="1" t="s">
        <v>6</v>
      </c>
      <c r="N247" s="1"/>
      <c r="O247" s="1"/>
      <c r="P247" s="1"/>
      <c r="Q247" s="1"/>
      <c r="R247" s="1"/>
      <c r="S247" s="1">
        <v>0</v>
      </c>
      <c r="T247" s="1"/>
      <c r="U247" s="1" t="s">
        <v>6</v>
      </c>
      <c r="V247" s="1">
        <v>0</v>
      </c>
      <c r="W247" s="1"/>
      <c r="X247" s="1"/>
      <c r="Y247" s="1"/>
      <c r="Z247" s="1"/>
      <c r="AA247" s="1"/>
      <c r="AB247" s="1" t="s">
        <v>6</v>
      </c>
      <c r="AC247" s="1" t="s">
        <v>6</v>
      </c>
      <c r="AD247" s="1" t="s">
        <v>6</v>
      </c>
      <c r="AE247" s="1" t="s">
        <v>6</v>
      </c>
      <c r="AF247" s="1" t="s">
        <v>6</v>
      </c>
      <c r="AG247" s="1" t="s">
        <v>6</v>
      </c>
      <c r="AH247" s="1"/>
      <c r="AI247" s="1"/>
      <c r="AJ247" s="1"/>
      <c r="AK247" s="1"/>
      <c r="AL247" s="1"/>
      <c r="AM247" s="1"/>
      <c r="AN247" s="1"/>
      <c r="AO247" s="1"/>
      <c r="AP247" s="1" t="s">
        <v>6</v>
      </c>
      <c r="AQ247" s="1" t="s">
        <v>6</v>
      </c>
      <c r="AR247" s="1" t="s">
        <v>6</v>
      </c>
      <c r="AS247" s="1"/>
      <c r="AT247" s="1"/>
      <c r="AU247" s="1"/>
      <c r="AV247" s="1"/>
      <c r="AW247" s="1"/>
      <c r="AX247" s="1"/>
      <c r="AY247" s="1"/>
      <c r="AZ247" s="1" t="s">
        <v>6</v>
      </c>
      <c r="BA247" s="1"/>
      <c r="BB247" s="1" t="s">
        <v>6</v>
      </c>
      <c r="BC247" s="1" t="s">
        <v>6</v>
      </c>
      <c r="BD247" s="1" t="s">
        <v>6</v>
      </c>
      <c r="BE247" s="1" t="s">
        <v>6</v>
      </c>
      <c r="BF247" s="1" t="s">
        <v>6</v>
      </c>
      <c r="BG247" s="1" t="s">
        <v>6</v>
      </c>
      <c r="BH247" s="1" t="s">
        <v>6</v>
      </c>
      <c r="BI247" s="1" t="s">
        <v>6</v>
      </c>
      <c r="BJ247" s="1" t="s">
        <v>6</v>
      </c>
      <c r="BK247" s="1" t="s">
        <v>6</v>
      </c>
      <c r="BL247" s="1" t="s">
        <v>6</v>
      </c>
      <c r="BM247" s="1" t="s">
        <v>6</v>
      </c>
      <c r="BN247" s="1" t="s">
        <v>6</v>
      </c>
      <c r="BO247" s="1" t="s">
        <v>6</v>
      </c>
      <c r="BP247" s="1" t="s">
        <v>6</v>
      </c>
      <c r="BQ247" s="1"/>
      <c r="BR247" s="1"/>
      <c r="BS247" s="1"/>
      <c r="BT247" s="1"/>
      <c r="BU247" s="1"/>
      <c r="BV247" s="1"/>
      <c r="BW247" s="1"/>
      <c r="BX247" s="1">
        <v>0</v>
      </c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>
        <v>0</v>
      </c>
      <c r="IF247">
        <v>-1</v>
      </c>
    </row>
    <row r="248" spans="1:245" x14ac:dyDescent="0.2">
      <c r="IF248">
        <v>-1</v>
      </c>
    </row>
    <row r="249" spans="1:245" x14ac:dyDescent="0.2">
      <c r="A249" s="2">
        <v>52</v>
      </c>
      <c r="B249" s="2">
        <f t="shared" ref="B249:G249" si="195">B280</f>
        <v>1</v>
      </c>
      <c r="C249" s="2">
        <f t="shared" si="195"/>
        <v>4</v>
      </c>
      <c r="D249" s="2">
        <f t="shared" si="195"/>
        <v>247</v>
      </c>
      <c r="E249" s="2">
        <f t="shared" si="195"/>
        <v>0</v>
      </c>
      <c r="F249" s="2" t="str">
        <f t="shared" si="195"/>
        <v/>
      </c>
      <c r="G249" s="2" t="str">
        <f t="shared" si="195"/>
        <v>ПД 4.2</v>
      </c>
      <c r="H249" s="2"/>
      <c r="I249" s="2"/>
      <c r="J249" s="2"/>
      <c r="K249" s="2"/>
      <c r="L249" s="2"/>
      <c r="M249" s="2"/>
      <c r="N249" s="2"/>
      <c r="O249" s="2" t="e">
        <f t="shared" ref="O249:AT249" si="196">O280</f>
        <v>#REF!</v>
      </c>
      <c r="P249" s="2" t="e">
        <f t="shared" si="196"/>
        <v>#REF!</v>
      </c>
      <c r="Q249" s="2" t="e">
        <f t="shared" si="196"/>
        <v>#REF!</v>
      </c>
      <c r="R249" s="2" t="e">
        <f t="shared" si="196"/>
        <v>#REF!</v>
      </c>
      <c r="S249" s="2" t="e">
        <f t="shared" si="196"/>
        <v>#REF!</v>
      </c>
      <c r="T249" s="2" t="e">
        <f t="shared" si="196"/>
        <v>#REF!</v>
      </c>
      <c r="U249" s="2" t="e">
        <f t="shared" si="196"/>
        <v>#REF!</v>
      </c>
      <c r="V249" s="2" t="e">
        <f t="shared" si="196"/>
        <v>#REF!</v>
      </c>
      <c r="W249" s="2" t="e">
        <f t="shared" si="196"/>
        <v>#REF!</v>
      </c>
      <c r="X249" s="2" t="e">
        <f t="shared" si="196"/>
        <v>#REF!</v>
      </c>
      <c r="Y249" s="2" t="e">
        <f t="shared" si="196"/>
        <v>#REF!</v>
      </c>
      <c r="Z249" s="2">
        <f t="shared" si="196"/>
        <v>0</v>
      </c>
      <c r="AA249" s="2">
        <f t="shared" si="196"/>
        <v>0</v>
      </c>
      <c r="AB249" s="2" t="e">
        <f t="shared" si="196"/>
        <v>#REF!</v>
      </c>
      <c r="AC249" s="2" t="e">
        <f t="shared" si="196"/>
        <v>#REF!</v>
      </c>
      <c r="AD249" s="2" t="e">
        <f t="shared" si="196"/>
        <v>#REF!</v>
      </c>
      <c r="AE249" s="2" t="e">
        <f t="shared" si="196"/>
        <v>#REF!</v>
      </c>
      <c r="AF249" s="2" t="e">
        <f t="shared" si="196"/>
        <v>#REF!</v>
      </c>
      <c r="AG249" s="2" t="e">
        <f t="shared" si="196"/>
        <v>#REF!</v>
      </c>
      <c r="AH249" s="2" t="e">
        <f t="shared" si="196"/>
        <v>#REF!</v>
      </c>
      <c r="AI249" s="2" t="e">
        <f t="shared" si="196"/>
        <v>#REF!</v>
      </c>
      <c r="AJ249" s="2" t="e">
        <f t="shared" si="196"/>
        <v>#REF!</v>
      </c>
      <c r="AK249" s="2" t="e">
        <f t="shared" si="196"/>
        <v>#REF!</v>
      </c>
      <c r="AL249" s="2" t="e">
        <f t="shared" si="196"/>
        <v>#REF!</v>
      </c>
      <c r="AM249" s="2">
        <f t="shared" si="196"/>
        <v>0</v>
      </c>
      <c r="AN249" s="2">
        <f t="shared" si="196"/>
        <v>0</v>
      </c>
      <c r="AO249" s="2">
        <f t="shared" si="196"/>
        <v>0</v>
      </c>
      <c r="AP249" s="2" t="e">
        <f t="shared" si="196"/>
        <v>#REF!</v>
      </c>
      <c r="AQ249" s="2">
        <f t="shared" si="196"/>
        <v>0</v>
      </c>
      <c r="AR249" s="2" t="e">
        <f t="shared" si="196"/>
        <v>#REF!</v>
      </c>
      <c r="AS249" s="2" t="e">
        <f t="shared" si="196"/>
        <v>#REF!</v>
      </c>
      <c r="AT249" s="2">
        <f t="shared" si="196"/>
        <v>0</v>
      </c>
      <c r="AU249" s="2">
        <f t="shared" ref="AU249:BZ249" si="197">AU280</f>
        <v>0</v>
      </c>
      <c r="AV249" s="2" t="e">
        <f t="shared" si="197"/>
        <v>#REF!</v>
      </c>
      <c r="AW249" s="2" t="e">
        <f t="shared" si="197"/>
        <v>#REF!</v>
      </c>
      <c r="AX249" s="2">
        <f t="shared" si="197"/>
        <v>0</v>
      </c>
      <c r="AY249" s="2" t="e">
        <f t="shared" si="197"/>
        <v>#REF!</v>
      </c>
      <c r="AZ249" s="2" t="e">
        <f t="shared" si="197"/>
        <v>#REF!</v>
      </c>
      <c r="BA249" s="2" t="e">
        <f t="shared" si="197"/>
        <v>#REF!</v>
      </c>
      <c r="BB249" s="2">
        <f t="shared" si="197"/>
        <v>0</v>
      </c>
      <c r="BC249" s="2">
        <f t="shared" si="197"/>
        <v>0</v>
      </c>
      <c r="BD249" s="2">
        <f t="shared" si="197"/>
        <v>0</v>
      </c>
      <c r="BE249" s="2">
        <f t="shared" si="197"/>
        <v>0</v>
      </c>
      <c r="BF249" s="2">
        <f t="shared" si="197"/>
        <v>0</v>
      </c>
      <c r="BG249" s="2">
        <f t="shared" si="197"/>
        <v>0</v>
      </c>
      <c r="BH249" s="2">
        <f t="shared" si="197"/>
        <v>0</v>
      </c>
      <c r="BI249" s="2">
        <f t="shared" si="197"/>
        <v>0</v>
      </c>
      <c r="BJ249" s="2">
        <f t="shared" si="197"/>
        <v>0</v>
      </c>
      <c r="BK249" s="2">
        <f t="shared" si="197"/>
        <v>0</v>
      </c>
      <c r="BL249" s="2">
        <f t="shared" si="197"/>
        <v>0</v>
      </c>
      <c r="BM249" s="2">
        <f t="shared" si="197"/>
        <v>0</v>
      </c>
      <c r="BN249" s="2">
        <f t="shared" si="197"/>
        <v>0</v>
      </c>
      <c r="BO249" s="2">
        <f t="shared" si="197"/>
        <v>0</v>
      </c>
      <c r="BP249" s="2">
        <f t="shared" si="197"/>
        <v>0</v>
      </c>
      <c r="BQ249" s="2">
        <f t="shared" si="197"/>
        <v>0</v>
      </c>
      <c r="BR249" s="2">
        <f t="shared" si="197"/>
        <v>0</v>
      </c>
      <c r="BS249" s="2">
        <f t="shared" si="197"/>
        <v>0</v>
      </c>
      <c r="BT249" s="2">
        <f t="shared" si="197"/>
        <v>0</v>
      </c>
      <c r="BU249" s="2">
        <f t="shared" si="197"/>
        <v>0</v>
      </c>
      <c r="BV249" s="2">
        <f t="shared" si="197"/>
        <v>0</v>
      </c>
      <c r="BW249" s="2">
        <f t="shared" si="197"/>
        <v>0</v>
      </c>
      <c r="BX249" s="2">
        <f t="shared" si="197"/>
        <v>0</v>
      </c>
      <c r="BY249" s="2" t="e">
        <f t="shared" si="197"/>
        <v>#REF!</v>
      </c>
      <c r="BZ249" s="2">
        <f t="shared" si="197"/>
        <v>0</v>
      </c>
      <c r="CA249" s="2" t="e">
        <f t="shared" ref="CA249:DF249" si="198">CA280</f>
        <v>#REF!</v>
      </c>
      <c r="CB249" s="2" t="e">
        <f t="shared" si="198"/>
        <v>#REF!</v>
      </c>
      <c r="CC249" s="2">
        <f t="shared" si="198"/>
        <v>0</v>
      </c>
      <c r="CD249" s="2">
        <f t="shared" si="198"/>
        <v>0</v>
      </c>
      <c r="CE249" s="2" t="e">
        <f t="shared" si="198"/>
        <v>#REF!</v>
      </c>
      <c r="CF249" s="2" t="e">
        <f t="shared" si="198"/>
        <v>#REF!</v>
      </c>
      <c r="CG249" s="2">
        <f t="shared" si="198"/>
        <v>0</v>
      </c>
      <c r="CH249" s="2" t="e">
        <f t="shared" si="198"/>
        <v>#REF!</v>
      </c>
      <c r="CI249" s="2" t="e">
        <f t="shared" si="198"/>
        <v>#REF!</v>
      </c>
      <c r="CJ249" s="2" t="e">
        <f t="shared" si="198"/>
        <v>#REF!</v>
      </c>
      <c r="CK249" s="2">
        <f t="shared" si="198"/>
        <v>0</v>
      </c>
      <c r="CL249" s="2">
        <f t="shared" si="198"/>
        <v>0</v>
      </c>
      <c r="CM249" s="2">
        <f t="shared" si="198"/>
        <v>0</v>
      </c>
      <c r="CN249" s="2">
        <f t="shared" si="198"/>
        <v>0</v>
      </c>
      <c r="CO249" s="2">
        <f t="shared" si="198"/>
        <v>0</v>
      </c>
      <c r="CP249" s="2">
        <f t="shared" si="198"/>
        <v>0</v>
      </c>
      <c r="CQ249" s="2">
        <f t="shared" si="198"/>
        <v>0</v>
      </c>
      <c r="CR249" s="2">
        <f t="shared" si="198"/>
        <v>0</v>
      </c>
      <c r="CS249" s="2">
        <f t="shared" si="198"/>
        <v>0</v>
      </c>
      <c r="CT249" s="2">
        <f t="shared" si="198"/>
        <v>0</v>
      </c>
      <c r="CU249" s="2">
        <f t="shared" si="198"/>
        <v>0</v>
      </c>
      <c r="CV249" s="2">
        <f t="shared" si="198"/>
        <v>0</v>
      </c>
      <c r="CW249" s="2">
        <f t="shared" si="198"/>
        <v>0</v>
      </c>
      <c r="CX249" s="2">
        <f t="shared" si="198"/>
        <v>0</v>
      </c>
      <c r="CY249" s="2">
        <f t="shared" si="198"/>
        <v>0</v>
      </c>
      <c r="CZ249" s="2">
        <f t="shared" si="198"/>
        <v>0</v>
      </c>
      <c r="DA249" s="2">
        <f t="shared" si="198"/>
        <v>0</v>
      </c>
      <c r="DB249" s="2">
        <f t="shared" si="198"/>
        <v>0</v>
      </c>
      <c r="DC249" s="2">
        <f t="shared" si="198"/>
        <v>0</v>
      </c>
      <c r="DD249" s="2">
        <f t="shared" si="198"/>
        <v>0</v>
      </c>
      <c r="DE249" s="2">
        <f t="shared" si="198"/>
        <v>0</v>
      </c>
      <c r="DF249" s="2">
        <f t="shared" si="198"/>
        <v>0</v>
      </c>
      <c r="DG249" s="3">
        <f t="shared" ref="DG249:EL249" si="199">DG280</f>
        <v>0</v>
      </c>
      <c r="DH249" s="3">
        <f t="shared" si="199"/>
        <v>0</v>
      </c>
      <c r="DI249" s="3">
        <f t="shared" si="199"/>
        <v>0</v>
      </c>
      <c r="DJ249" s="3">
        <f t="shared" si="199"/>
        <v>0</v>
      </c>
      <c r="DK249" s="3">
        <f t="shared" si="199"/>
        <v>0</v>
      </c>
      <c r="DL249" s="3">
        <f t="shared" si="199"/>
        <v>0</v>
      </c>
      <c r="DM249" s="3">
        <f t="shared" si="199"/>
        <v>0</v>
      </c>
      <c r="DN249" s="3">
        <f t="shared" si="199"/>
        <v>0</v>
      </c>
      <c r="DO249" s="3">
        <f t="shared" si="199"/>
        <v>0</v>
      </c>
      <c r="DP249" s="3">
        <f t="shared" si="199"/>
        <v>0</v>
      </c>
      <c r="DQ249" s="3">
        <f t="shared" si="199"/>
        <v>0</v>
      </c>
      <c r="DR249" s="3">
        <f t="shared" si="199"/>
        <v>0</v>
      </c>
      <c r="DS249" s="3">
        <f t="shared" si="199"/>
        <v>0</v>
      </c>
      <c r="DT249" s="3">
        <f t="shared" si="199"/>
        <v>0</v>
      </c>
      <c r="DU249" s="3">
        <f t="shared" si="199"/>
        <v>0</v>
      </c>
      <c r="DV249" s="3">
        <f t="shared" si="199"/>
        <v>0</v>
      </c>
      <c r="DW249" s="3">
        <f t="shared" si="199"/>
        <v>0</v>
      </c>
      <c r="DX249" s="3">
        <f t="shared" si="199"/>
        <v>0</v>
      </c>
      <c r="DY249" s="3">
        <f t="shared" si="199"/>
        <v>0</v>
      </c>
      <c r="DZ249" s="3">
        <f t="shared" si="199"/>
        <v>0</v>
      </c>
      <c r="EA249" s="3">
        <f t="shared" si="199"/>
        <v>0</v>
      </c>
      <c r="EB249" s="3">
        <f t="shared" si="199"/>
        <v>0</v>
      </c>
      <c r="EC249" s="3">
        <f t="shared" si="199"/>
        <v>0</v>
      </c>
      <c r="ED249" s="3">
        <f t="shared" si="199"/>
        <v>0</v>
      </c>
      <c r="EE249" s="3">
        <f t="shared" si="199"/>
        <v>0</v>
      </c>
      <c r="EF249" s="3">
        <f t="shared" si="199"/>
        <v>0</v>
      </c>
      <c r="EG249" s="3">
        <f t="shared" si="199"/>
        <v>0</v>
      </c>
      <c r="EH249" s="3">
        <f t="shared" si="199"/>
        <v>0</v>
      </c>
      <c r="EI249" s="3">
        <f t="shared" si="199"/>
        <v>0</v>
      </c>
      <c r="EJ249" s="3">
        <f t="shared" si="199"/>
        <v>0</v>
      </c>
      <c r="EK249" s="3">
        <f t="shared" si="199"/>
        <v>0</v>
      </c>
      <c r="EL249" s="3">
        <f t="shared" si="199"/>
        <v>0</v>
      </c>
      <c r="EM249" s="3">
        <f t="shared" ref="EM249:FR249" si="200">EM280</f>
        <v>0</v>
      </c>
      <c r="EN249" s="3">
        <f t="shared" si="200"/>
        <v>0</v>
      </c>
      <c r="EO249" s="3">
        <f t="shared" si="200"/>
        <v>0</v>
      </c>
      <c r="EP249" s="3">
        <f t="shared" si="200"/>
        <v>0</v>
      </c>
      <c r="EQ249" s="3">
        <f t="shared" si="200"/>
        <v>0</v>
      </c>
      <c r="ER249" s="3">
        <f t="shared" si="200"/>
        <v>0</v>
      </c>
      <c r="ES249" s="3">
        <f t="shared" si="200"/>
        <v>0</v>
      </c>
      <c r="ET249" s="3">
        <f t="shared" si="200"/>
        <v>0</v>
      </c>
      <c r="EU249" s="3">
        <f t="shared" si="200"/>
        <v>0</v>
      </c>
      <c r="EV249" s="3">
        <f t="shared" si="200"/>
        <v>0</v>
      </c>
      <c r="EW249" s="3">
        <f t="shared" si="200"/>
        <v>0</v>
      </c>
      <c r="EX249" s="3">
        <f t="shared" si="200"/>
        <v>0</v>
      </c>
      <c r="EY249" s="3">
        <f t="shared" si="200"/>
        <v>0</v>
      </c>
      <c r="EZ249" s="3">
        <f t="shared" si="200"/>
        <v>0</v>
      </c>
      <c r="FA249" s="3">
        <f t="shared" si="200"/>
        <v>0</v>
      </c>
      <c r="FB249" s="3">
        <f t="shared" si="200"/>
        <v>0</v>
      </c>
      <c r="FC249" s="3">
        <f t="shared" si="200"/>
        <v>0</v>
      </c>
      <c r="FD249" s="3">
        <f t="shared" si="200"/>
        <v>0</v>
      </c>
      <c r="FE249" s="3">
        <f t="shared" si="200"/>
        <v>0</v>
      </c>
      <c r="FF249" s="3">
        <f t="shared" si="200"/>
        <v>0</v>
      </c>
      <c r="FG249" s="3">
        <f t="shared" si="200"/>
        <v>0</v>
      </c>
      <c r="FH249" s="3">
        <f t="shared" si="200"/>
        <v>0</v>
      </c>
      <c r="FI249" s="3">
        <f t="shared" si="200"/>
        <v>0</v>
      </c>
      <c r="FJ249" s="3">
        <f t="shared" si="200"/>
        <v>0</v>
      </c>
      <c r="FK249" s="3">
        <f t="shared" si="200"/>
        <v>0</v>
      </c>
      <c r="FL249" s="3">
        <f t="shared" si="200"/>
        <v>0</v>
      </c>
      <c r="FM249" s="3">
        <f t="shared" si="200"/>
        <v>0</v>
      </c>
      <c r="FN249" s="3">
        <f t="shared" si="200"/>
        <v>0</v>
      </c>
      <c r="FO249" s="3">
        <f t="shared" si="200"/>
        <v>0</v>
      </c>
      <c r="FP249" s="3">
        <f t="shared" si="200"/>
        <v>0</v>
      </c>
      <c r="FQ249" s="3">
        <f t="shared" si="200"/>
        <v>0</v>
      </c>
      <c r="FR249" s="3">
        <f t="shared" si="200"/>
        <v>0</v>
      </c>
      <c r="FS249" s="3">
        <f t="shared" ref="FS249:GX249" si="201">FS280</f>
        <v>0</v>
      </c>
      <c r="FT249" s="3">
        <f t="shared" si="201"/>
        <v>0</v>
      </c>
      <c r="FU249" s="3">
        <f t="shared" si="201"/>
        <v>0</v>
      </c>
      <c r="FV249" s="3">
        <f t="shared" si="201"/>
        <v>0</v>
      </c>
      <c r="FW249" s="3">
        <f t="shared" si="201"/>
        <v>0</v>
      </c>
      <c r="FX249" s="3">
        <f t="shared" si="201"/>
        <v>0</v>
      </c>
      <c r="FY249" s="3">
        <f t="shared" si="201"/>
        <v>0</v>
      </c>
      <c r="FZ249" s="3">
        <f t="shared" si="201"/>
        <v>0</v>
      </c>
      <c r="GA249" s="3">
        <f t="shared" si="201"/>
        <v>0</v>
      </c>
      <c r="GB249" s="3">
        <f t="shared" si="201"/>
        <v>0</v>
      </c>
      <c r="GC249" s="3">
        <f t="shared" si="201"/>
        <v>0</v>
      </c>
      <c r="GD249" s="3">
        <f t="shared" si="201"/>
        <v>0</v>
      </c>
      <c r="GE249" s="3">
        <f t="shared" si="201"/>
        <v>0</v>
      </c>
      <c r="GF249" s="3">
        <f t="shared" si="201"/>
        <v>0</v>
      </c>
      <c r="GG249" s="3">
        <f t="shared" si="201"/>
        <v>0</v>
      </c>
      <c r="GH249" s="3">
        <f t="shared" si="201"/>
        <v>0</v>
      </c>
      <c r="GI249" s="3">
        <f t="shared" si="201"/>
        <v>0</v>
      </c>
      <c r="GJ249" s="3">
        <f t="shared" si="201"/>
        <v>0</v>
      </c>
      <c r="GK249" s="3">
        <f t="shared" si="201"/>
        <v>0</v>
      </c>
      <c r="GL249" s="3">
        <f t="shared" si="201"/>
        <v>0</v>
      </c>
      <c r="GM249" s="3">
        <f t="shared" si="201"/>
        <v>0</v>
      </c>
      <c r="GN249" s="3">
        <f t="shared" si="201"/>
        <v>0</v>
      </c>
      <c r="GO249" s="3">
        <f t="shared" si="201"/>
        <v>0</v>
      </c>
      <c r="GP249" s="3">
        <f t="shared" si="201"/>
        <v>0</v>
      </c>
      <c r="GQ249" s="3">
        <f t="shared" si="201"/>
        <v>0</v>
      </c>
      <c r="GR249" s="3">
        <f t="shared" si="201"/>
        <v>0</v>
      </c>
      <c r="GS249" s="3">
        <f t="shared" si="201"/>
        <v>0</v>
      </c>
      <c r="GT249" s="3">
        <f t="shared" si="201"/>
        <v>0</v>
      </c>
      <c r="GU249" s="3">
        <f t="shared" si="201"/>
        <v>0</v>
      </c>
      <c r="GV249" s="3">
        <f t="shared" si="201"/>
        <v>0</v>
      </c>
      <c r="GW249" s="3">
        <f t="shared" si="201"/>
        <v>0</v>
      </c>
      <c r="GX249" s="3">
        <f t="shared" si="201"/>
        <v>0</v>
      </c>
      <c r="IF249">
        <v>-1</v>
      </c>
    </row>
    <row r="250" spans="1:245" x14ac:dyDescent="0.2">
      <c r="IF250">
        <v>-1</v>
      </c>
    </row>
    <row r="251" spans="1:245" x14ac:dyDescent="0.2">
      <c r="A251">
        <v>17</v>
      </c>
      <c r="B251">
        <v>1</v>
      </c>
      <c r="C251">
        <f>ROW(SmtRes!A303)</f>
        <v>303</v>
      </c>
      <c r="D251">
        <f>ROW(EtalonRes!A313)</f>
        <v>313</v>
      </c>
      <c r="E251" t="s">
        <v>306</v>
      </c>
      <c r="F251" t="s">
        <v>204</v>
      </c>
      <c r="G251" t="s">
        <v>205</v>
      </c>
      <c r="H251" t="s">
        <v>23</v>
      </c>
      <c r="I251">
        <f>'1.Лок.смета.и.Акт'!E758</f>
        <v>1</v>
      </c>
      <c r="J251">
        <v>0</v>
      </c>
      <c r="K251">
        <v>1</v>
      </c>
      <c r="O251">
        <f t="shared" ref="O251:O278" si="202">ROUND(CP251,0)</f>
        <v>2418</v>
      </c>
      <c r="P251">
        <f t="shared" ref="P251:P278" si="203">ROUND(CQ251*I251,0)</f>
        <v>366</v>
      </c>
      <c r="Q251">
        <f t="shared" ref="Q251:Q278" si="204">ROUND(CR251*I251,0)</f>
        <v>355</v>
      </c>
      <c r="R251">
        <f t="shared" ref="R251:R278" si="205">ROUND(CS251*I251,0)</f>
        <v>113</v>
      </c>
      <c r="S251">
        <f t="shared" ref="S251:S278" si="206">ROUND(CT251*I251,0)</f>
        <v>1697</v>
      </c>
      <c r="T251">
        <f t="shared" ref="T251:T278" si="207">ROUND(CU251*I251,0)</f>
        <v>0</v>
      </c>
      <c r="U251">
        <f t="shared" ref="U251:U278" si="208">ROUND(CV251*I251,7)</f>
        <v>5.2815000000000003</v>
      </c>
      <c r="V251">
        <f t="shared" ref="V251:V278" si="209">ROUND(CW251*I251,7)</f>
        <v>0.27300000000000002</v>
      </c>
      <c r="W251">
        <f t="shared" ref="W251:W278" si="210">ROUND(CX251*I251,0)</f>
        <v>0</v>
      </c>
      <c r="X251">
        <f t="shared" ref="X251:X278" si="211">ROUND(CY251,0)</f>
        <v>2190</v>
      </c>
      <c r="Y251">
        <f t="shared" ref="Y251:Y278" si="212">ROUND(CZ251,0)</f>
        <v>1303</v>
      </c>
      <c r="AA251">
        <v>74764386</v>
      </c>
      <c r="AB251">
        <f t="shared" ref="AB251:AB278" si="213">ROUND((AC251+AD251+AF251),2)</f>
        <v>117.78</v>
      </c>
      <c r="AC251">
        <f t="shared" ref="AC251:AC278" si="214">ROUND((ES251),2)</f>
        <v>40.18</v>
      </c>
      <c r="AD251">
        <f>ROUND(((((ET251*ROUND(1.05,7)))-((EU251*ROUND(1.05,7))))+AE251),2)</f>
        <v>26.79</v>
      </c>
      <c r="AE251">
        <f>ROUND(((EU251*ROUND(1.05,7))),2)</f>
        <v>3.37</v>
      </c>
      <c r="AF251">
        <f>ROUND(((EV251*ROUND(1.05,7))),2)</f>
        <v>50.81</v>
      </c>
      <c r="AG251">
        <f t="shared" ref="AG251:AG278" si="215">ROUND((AP251),2)</f>
        <v>0</v>
      </c>
      <c r="AH251">
        <f>((EW251*ROUND(1.05,7)))</f>
        <v>5.2815000000000003</v>
      </c>
      <c r="AI251">
        <f>((EX251*ROUND(1.05,7)))</f>
        <v>0.27300000000000002</v>
      </c>
      <c r="AJ251">
        <f t="shared" ref="AJ251:AJ278" si="216">(AS251)</f>
        <v>0</v>
      </c>
      <c r="AK251">
        <f>AL251+AM251+AO251</f>
        <v>114.08</v>
      </c>
      <c r="AL251" s="68">
        <f>'1.Лок.смета.и.Акт'!F762</f>
        <v>40.18</v>
      </c>
      <c r="AM251" s="68">
        <f>'1.Лок.смета.и.Акт'!F760</f>
        <v>25.51</v>
      </c>
      <c r="AN251" s="68">
        <f>'1.Лок.смета.и.Акт'!F761</f>
        <v>3.21</v>
      </c>
      <c r="AO251" s="68">
        <f>'1.Лок.смета.и.Акт'!F759</f>
        <v>48.39</v>
      </c>
      <c r="AP251">
        <v>0</v>
      </c>
      <c r="AQ251">
        <f>'1.Лок.смета.и.Акт'!E765</f>
        <v>5.03</v>
      </c>
      <c r="AR251">
        <v>0.26</v>
      </c>
      <c r="AS251">
        <v>0</v>
      </c>
      <c r="AT251">
        <v>121</v>
      </c>
      <c r="AU251">
        <v>72</v>
      </c>
      <c r="AV251">
        <v>1</v>
      </c>
      <c r="AW251">
        <v>1</v>
      </c>
      <c r="AZ251">
        <v>1</v>
      </c>
      <c r="BA251">
        <f>'1.Лок.смета.и.Акт'!J759</f>
        <v>33.39</v>
      </c>
      <c r="BB251">
        <f>'1.Лок.смета.и.Акт'!J760</f>
        <v>13.26</v>
      </c>
      <c r="BC251">
        <f>'1.Лок.смета.и.Акт'!J762</f>
        <v>9.11</v>
      </c>
      <c r="BD251" t="s">
        <v>6</v>
      </c>
      <c r="BE251" t="s">
        <v>6</v>
      </c>
      <c r="BF251" t="s">
        <v>6</v>
      </c>
      <c r="BG251" t="s">
        <v>6</v>
      </c>
      <c r="BH251">
        <v>0</v>
      </c>
      <c r="BI251">
        <v>1</v>
      </c>
      <c r="BJ251" t="s">
        <v>206</v>
      </c>
      <c r="BM251">
        <v>20001</v>
      </c>
      <c r="BN251">
        <v>0</v>
      </c>
      <c r="BO251" t="s">
        <v>6</v>
      </c>
      <c r="BP251">
        <v>0</v>
      </c>
      <c r="BQ251">
        <v>22</v>
      </c>
      <c r="BR251">
        <v>0</v>
      </c>
      <c r="BS251">
        <f>'1.Лок.смета.и.Акт'!J761</f>
        <v>33.39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6</v>
      </c>
      <c r="BZ251">
        <v>121</v>
      </c>
      <c r="CA251">
        <v>72</v>
      </c>
      <c r="CB251" t="s">
        <v>6</v>
      </c>
      <c r="CE251">
        <v>0</v>
      </c>
      <c r="CF251">
        <v>0</v>
      </c>
      <c r="CG251">
        <v>0</v>
      </c>
      <c r="CM251">
        <v>0</v>
      </c>
      <c r="CN251" t="s">
        <v>77</v>
      </c>
      <c r="CO251">
        <v>0</v>
      </c>
      <c r="CP251">
        <f t="shared" ref="CP251:CP278" si="217">(P251+Q251+S251)</f>
        <v>2418</v>
      </c>
      <c r="CQ251">
        <f>AC251*BC251</f>
        <v>366.03979999999996</v>
      </c>
      <c r="CR251">
        <f>AD251*BB251</f>
        <v>355.23539999999997</v>
      </c>
      <c r="CS251">
        <f t="shared" ref="CS251:CS278" si="218">AE251*BS251</f>
        <v>112.52430000000001</v>
      </c>
      <c r="CT251">
        <f t="shared" ref="CT251:CT278" si="219">AF251*BA251</f>
        <v>1696.5459000000001</v>
      </c>
      <c r="CU251">
        <f t="shared" ref="CU251:CU278" si="220">AG251</f>
        <v>0</v>
      </c>
      <c r="CV251">
        <f t="shared" ref="CV251:CV278" si="221">AH251</f>
        <v>5.2815000000000003</v>
      </c>
      <c r="CW251">
        <f t="shared" ref="CW251:CW278" si="222">AI251</f>
        <v>0.27300000000000002</v>
      </c>
      <c r="CX251">
        <f t="shared" ref="CX251:CX278" si="223">AJ251</f>
        <v>0</v>
      </c>
      <c r="CY251">
        <f>(((S251+R251)*AT251)/100)</f>
        <v>2190.1</v>
      </c>
      <c r="CZ251">
        <f>(((S251+R251)*AU251)/100)</f>
        <v>1303.2</v>
      </c>
      <c r="DB251">
        <v>19</v>
      </c>
      <c r="DC251" t="s">
        <v>6</v>
      </c>
      <c r="DD251" t="s">
        <v>6</v>
      </c>
      <c r="DE251" t="s">
        <v>78</v>
      </c>
      <c r="DF251" t="s">
        <v>78</v>
      </c>
      <c r="DG251" t="s">
        <v>78</v>
      </c>
      <c r="DH251" t="s">
        <v>6</v>
      </c>
      <c r="DI251" t="s">
        <v>78</v>
      </c>
      <c r="DJ251" t="s">
        <v>78</v>
      </c>
      <c r="DK251" t="s">
        <v>6</v>
      </c>
      <c r="DL251" t="s">
        <v>6</v>
      </c>
      <c r="DM251" t="s">
        <v>6</v>
      </c>
      <c r="DN251">
        <v>0</v>
      </c>
      <c r="DO251">
        <v>0</v>
      </c>
      <c r="DP251">
        <v>1</v>
      </c>
      <c r="DQ251">
        <v>1</v>
      </c>
      <c r="DU251">
        <v>1013</v>
      </c>
      <c r="DV251" t="s">
        <v>23</v>
      </c>
      <c r="DW251" t="str">
        <f>'1.Лок.смета.и.Акт'!D758</f>
        <v>ШТ</v>
      </c>
      <c r="DX251">
        <v>1</v>
      </c>
      <c r="DZ251" t="s">
        <v>6</v>
      </c>
      <c r="EA251" t="s">
        <v>6</v>
      </c>
      <c r="EB251" t="s">
        <v>6</v>
      </c>
      <c r="EC251" t="s">
        <v>6</v>
      </c>
      <c r="EE251">
        <v>59207217</v>
      </c>
      <c r="EF251">
        <v>22</v>
      </c>
      <c r="EG251" t="s">
        <v>27</v>
      </c>
      <c r="EH251">
        <v>16</v>
      </c>
      <c r="EI251" t="s">
        <v>28</v>
      </c>
      <c r="EJ251">
        <v>1</v>
      </c>
      <c r="EK251">
        <v>20001</v>
      </c>
      <c r="EL251" t="s">
        <v>29</v>
      </c>
      <c r="EM251" t="s">
        <v>30</v>
      </c>
      <c r="EO251" t="s">
        <v>31</v>
      </c>
      <c r="EQ251">
        <v>0</v>
      </c>
      <c r="ER251">
        <f>ES251+ET251+EV251</f>
        <v>114.08</v>
      </c>
      <c r="ES251" s="68">
        <f>'1.Лок.смета.и.Акт'!F762</f>
        <v>40.18</v>
      </c>
      <c r="ET251" s="68">
        <f>'1.Лок.смета.и.Акт'!F760</f>
        <v>25.51</v>
      </c>
      <c r="EU251" s="68">
        <f>'1.Лок.смета.и.Акт'!F761</f>
        <v>3.21</v>
      </c>
      <c r="EV251" s="68">
        <f>'1.Лок.смета.и.Акт'!F759</f>
        <v>48.39</v>
      </c>
      <c r="EW251">
        <f>'1.Лок.смета.и.Акт'!E765</f>
        <v>5.03</v>
      </c>
      <c r="EX251">
        <v>0.26</v>
      </c>
      <c r="EY251">
        <v>0</v>
      </c>
      <c r="FQ251">
        <v>0</v>
      </c>
      <c r="FR251">
        <f t="shared" ref="FR251:FR278" si="224">ROUND(IF(BI251=3,GM251,0),0)</f>
        <v>0</v>
      </c>
      <c r="FS251">
        <v>0</v>
      </c>
      <c r="FX251">
        <v>121</v>
      </c>
      <c r="FY251">
        <v>72</v>
      </c>
      <c r="GA251" t="s">
        <v>6</v>
      </c>
      <c r="GD251">
        <v>1</v>
      </c>
      <c r="GF251">
        <v>-1704944555</v>
      </c>
      <c r="GG251">
        <v>2</v>
      </c>
      <c r="GH251">
        <v>1</v>
      </c>
      <c r="GI251">
        <v>4</v>
      </c>
      <c r="GJ251">
        <v>0</v>
      </c>
      <c r="GK251">
        <v>0</v>
      </c>
      <c r="GL251">
        <f t="shared" ref="GL251:GL278" si="225">ROUND(IF(AND(BH251=3,BI251=3,FS251&lt;&gt;0),P251,0),0)</f>
        <v>0</v>
      </c>
      <c r="GM251">
        <f t="shared" ref="GM251:GM278" si="226">ROUND(O251+X251+Y251,0)+GX251</f>
        <v>5911</v>
      </c>
      <c r="GN251">
        <f t="shared" ref="GN251:GN278" si="227">IF(OR(BI251=0,BI251=1),GM251-GX251,0)</f>
        <v>5911</v>
      </c>
      <c r="GO251">
        <f t="shared" ref="GO251:GO278" si="228">IF(BI251=2,GM251-GX251,0)</f>
        <v>0</v>
      </c>
      <c r="GP251">
        <f t="shared" ref="GP251:GP278" si="229">IF(BI251=4,GM251-GX251,0)</f>
        <v>0</v>
      </c>
      <c r="GR251">
        <v>0</v>
      </c>
      <c r="GS251">
        <v>3</v>
      </c>
      <c r="GT251">
        <v>0</v>
      </c>
      <c r="GU251" t="s">
        <v>6</v>
      </c>
      <c r="GV251">
        <f t="shared" ref="GV251:GV278" si="230">ROUND((GT251),2)</f>
        <v>0</v>
      </c>
      <c r="GW251">
        <v>1</v>
      </c>
      <c r="GX251">
        <f t="shared" ref="GX251:GX278" si="231">ROUND(HC251*I251,0)</f>
        <v>0</v>
      </c>
      <c r="HA251">
        <v>0</v>
      </c>
      <c r="HB251">
        <v>0</v>
      </c>
      <c r="HC251">
        <f t="shared" ref="HC251:HC278" si="232">GV251*GW251</f>
        <v>0</v>
      </c>
      <c r="HE251" t="s">
        <v>6</v>
      </c>
      <c r="HF251" t="s">
        <v>6</v>
      </c>
      <c r="HM251" t="s">
        <v>6</v>
      </c>
      <c r="HN251" t="s">
        <v>32</v>
      </c>
      <c r="HO251" t="s">
        <v>33</v>
      </c>
      <c r="HP251" t="s">
        <v>28</v>
      </c>
      <c r="HQ251" t="s">
        <v>28</v>
      </c>
      <c r="IF251">
        <v>-1</v>
      </c>
      <c r="IK251">
        <v>0</v>
      </c>
    </row>
    <row r="252" spans="1:245" x14ac:dyDescent="0.2">
      <c r="A252">
        <v>18</v>
      </c>
      <c r="B252">
        <v>1</v>
      </c>
      <c r="C252">
        <v>302</v>
      </c>
      <c r="E252" t="s">
        <v>307</v>
      </c>
      <c r="F252" t="str">
        <f>'1.Лок.смета.и.Акт'!B766</f>
        <v>Прайс</v>
      </c>
      <c r="G252" t="s">
        <v>308</v>
      </c>
      <c r="H252" t="s">
        <v>23</v>
      </c>
      <c r="I252" t="e">
        <f>I251*J252</f>
        <v>#REF!</v>
      </c>
      <c r="J252" s="181" t="e">
        <f>#REF!</f>
        <v>#REF!</v>
      </c>
      <c r="K252">
        <v>1</v>
      </c>
      <c r="O252" t="e">
        <f t="shared" si="202"/>
        <v>#REF!</v>
      </c>
      <c r="P252" t="e">
        <f t="shared" si="203"/>
        <v>#REF!</v>
      </c>
      <c r="Q252" t="e">
        <f t="shared" si="204"/>
        <v>#REF!</v>
      </c>
      <c r="R252" t="e">
        <f t="shared" si="205"/>
        <v>#REF!</v>
      </c>
      <c r="S252" t="e">
        <f t="shared" si="206"/>
        <v>#REF!</v>
      </c>
      <c r="T252" t="e">
        <f t="shared" si="207"/>
        <v>#REF!</v>
      </c>
      <c r="U252" t="e">
        <f t="shared" si="208"/>
        <v>#REF!</v>
      </c>
      <c r="V252" t="e">
        <f t="shared" si="209"/>
        <v>#REF!</v>
      </c>
      <c r="W252" t="e">
        <f t="shared" si="210"/>
        <v>#REF!</v>
      </c>
      <c r="X252">
        <f t="shared" si="211"/>
        <v>0</v>
      </c>
      <c r="Y252">
        <f t="shared" si="212"/>
        <v>0</v>
      </c>
      <c r="AA252">
        <v>74764386</v>
      </c>
      <c r="AB252">
        <f t="shared" si="213"/>
        <v>48341.51</v>
      </c>
      <c r="AC252">
        <f t="shared" si="214"/>
        <v>48341.51</v>
      </c>
      <c r="AD252">
        <f t="shared" ref="AD252:AF253" si="233">ROUND((ET252),2)</f>
        <v>0</v>
      </c>
      <c r="AE252">
        <f t="shared" si="233"/>
        <v>0</v>
      </c>
      <c r="AF252">
        <f t="shared" si="233"/>
        <v>0</v>
      </c>
      <c r="AG252">
        <f t="shared" si="215"/>
        <v>0</v>
      </c>
      <c r="AH252">
        <f>(EW252)</f>
        <v>0</v>
      </c>
      <c r="AI252">
        <f>(EX252)</f>
        <v>0</v>
      </c>
      <c r="AJ252">
        <f t="shared" si="216"/>
        <v>0</v>
      </c>
      <c r="AK252">
        <v>48341.51</v>
      </c>
      <c r="AL252" s="68">
        <f>'1.Лок.смета.и.Акт'!F766</f>
        <v>48341.51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1</v>
      </c>
      <c r="AW252">
        <v>1</v>
      </c>
      <c r="AZ252">
        <v>1</v>
      </c>
      <c r="BA252">
        <v>1</v>
      </c>
      <c r="BB252">
        <v>1</v>
      </c>
      <c r="BC252">
        <f>'1.Лок.смета.и.Акт'!J766</f>
        <v>6.13</v>
      </c>
      <c r="BD252" t="s">
        <v>6</v>
      </c>
      <c r="BE252" t="s">
        <v>6</v>
      </c>
      <c r="BF252" t="s">
        <v>6</v>
      </c>
      <c r="BG252" t="s">
        <v>6</v>
      </c>
      <c r="BH252">
        <v>3</v>
      </c>
      <c r="BI252">
        <v>3</v>
      </c>
      <c r="BJ252" t="s">
        <v>6</v>
      </c>
      <c r="BM252">
        <v>902</v>
      </c>
      <c r="BN252">
        <v>0</v>
      </c>
      <c r="BO252" t="s">
        <v>6</v>
      </c>
      <c r="BP252">
        <v>0</v>
      </c>
      <c r="BQ252">
        <v>92</v>
      </c>
      <c r="BR252">
        <v>0</v>
      </c>
      <c r="BS252">
        <v>1</v>
      </c>
      <c r="BT252">
        <v>1</v>
      </c>
      <c r="BU252">
        <v>1</v>
      </c>
      <c r="BV252">
        <v>1</v>
      </c>
      <c r="BW252">
        <v>1</v>
      </c>
      <c r="BX252">
        <v>1</v>
      </c>
      <c r="BY252" t="s">
        <v>6</v>
      </c>
      <c r="BZ252">
        <v>121</v>
      </c>
      <c r="CA252">
        <v>72</v>
      </c>
      <c r="CB252" t="s">
        <v>6</v>
      </c>
      <c r="CE252">
        <v>0</v>
      </c>
      <c r="CF252">
        <v>0</v>
      </c>
      <c r="CG252">
        <v>0</v>
      </c>
      <c r="CM252">
        <v>0</v>
      </c>
      <c r="CN252" t="s">
        <v>6</v>
      </c>
      <c r="CO252">
        <v>0</v>
      </c>
      <c r="CP252" t="e">
        <f t="shared" si="217"/>
        <v>#REF!</v>
      </c>
      <c r="CQ252">
        <f>AC252</f>
        <v>48341.51</v>
      </c>
      <c r="CR252">
        <f>AD252</f>
        <v>0</v>
      </c>
      <c r="CS252">
        <f t="shared" si="218"/>
        <v>0</v>
      </c>
      <c r="CT252">
        <f t="shared" si="219"/>
        <v>0</v>
      </c>
      <c r="CU252">
        <f t="shared" si="220"/>
        <v>0</v>
      </c>
      <c r="CV252">
        <f t="shared" si="221"/>
        <v>0</v>
      </c>
      <c r="CW252">
        <f t="shared" si="222"/>
        <v>0</v>
      </c>
      <c r="CX252">
        <f t="shared" si="223"/>
        <v>0</v>
      </c>
      <c r="CY252">
        <f>0</f>
        <v>0</v>
      </c>
      <c r="CZ252">
        <f>0</f>
        <v>0</v>
      </c>
      <c r="DC252" t="s">
        <v>6</v>
      </c>
      <c r="DD252" t="s">
        <v>6</v>
      </c>
      <c r="DE252" t="s">
        <v>6</v>
      </c>
      <c r="DF252" t="s">
        <v>6</v>
      </c>
      <c r="DG252" t="s">
        <v>6</v>
      </c>
      <c r="DH252" t="s">
        <v>6</v>
      </c>
      <c r="DI252" t="s">
        <v>6</v>
      </c>
      <c r="DJ252" t="s">
        <v>6</v>
      </c>
      <c r="DK252" t="s">
        <v>6</v>
      </c>
      <c r="DL252" t="s">
        <v>6</v>
      </c>
      <c r="DM252" t="s">
        <v>6</v>
      </c>
      <c r="DN252">
        <v>0</v>
      </c>
      <c r="DO252">
        <v>0</v>
      </c>
      <c r="DP252">
        <v>1</v>
      </c>
      <c r="DQ252">
        <v>1</v>
      </c>
      <c r="DU252">
        <v>1013</v>
      </c>
      <c r="DV252" t="s">
        <v>23</v>
      </c>
      <c r="DW252" t="str">
        <f>'1.Лок.смета.и.Акт'!D766</f>
        <v>ШТ</v>
      </c>
      <c r="DX252">
        <v>1</v>
      </c>
      <c r="DZ252" t="s">
        <v>6</v>
      </c>
      <c r="EA252" t="s">
        <v>6</v>
      </c>
      <c r="EB252" t="s">
        <v>6</v>
      </c>
      <c r="EC252" t="s">
        <v>6</v>
      </c>
      <c r="EE252">
        <v>59207033</v>
      </c>
      <c r="EF252">
        <v>92</v>
      </c>
      <c r="EG252" t="s">
        <v>37</v>
      </c>
      <c r="EH252">
        <v>0</v>
      </c>
      <c r="EI252" t="s">
        <v>6</v>
      </c>
      <c r="EJ252">
        <v>3</v>
      </c>
      <c r="EK252">
        <v>902</v>
      </c>
      <c r="EL252" t="s">
        <v>37</v>
      </c>
      <c r="EM252" t="s">
        <v>38</v>
      </c>
      <c r="EO252" t="s">
        <v>6</v>
      </c>
      <c r="EQ252">
        <v>0</v>
      </c>
      <c r="ER252">
        <v>48341.51</v>
      </c>
      <c r="ES252" s="68">
        <f>'1.Лок.смета.и.Акт'!F766</f>
        <v>48341.51</v>
      </c>
      <c r="ET252">
        <v>0</v>
      </c>
      <c r="EU252">
        <v>0</v>
      </c>
      <c r="EV252">
        <v>0</v>
      </c>
      <c r="EW252">
        <v>0</v>
      </c>
      <c r="EX252">
        <v>0</v>
      </c>
      <c r="EZ252">
        <v>5</v>
      </c>
      <c r="FC252">
        <v>0</v>
      </c>
      <c r="FD252">
        <v>18</v>
      </c>
      <c r="FF252">
        <v>46332</v>
      </c>
      <c r="FQ252">
        <v>0</v>
      </c>
      <c r="FR252" t="e">
        <f t="shared" si="224"/>
        <v>#REF!</v>
      </c>
      <c r="FS252">
        <v>0</v>
      </c>
      <c r="FX252">
        <v>121</v>
      </c>
      <c r="FY252">
        <v>72</v>
      </c>
      <c r="GA252" t="s">
        <v>309</v>
      </c>
      <c r="GD252">
        <v>1</v>
      </c>
      <c r="GF252">
        <v>-2059100987</v>
      </c>
      <c r="GG252">
        <v>2</v>
      </c>
      <c r="GH252">
        <v>3</v>
      </c>
      <c r="GI252">
        <v>4</v>
      </c>
      <c r="GJ252">
        <v>0</v>
      </c>
      <c r="GK252">
        <v>0</v>
      </c>
      <c r="GL252">
        <f t="shared" si="225"/>
        <v>0</v>
      </c>
      <c r="GM252" t="e">
        <f t="shared" si="226"/>
        <v>#REF!</v>
      </c>
      <c r="GN252">
        <f t="shared" si="227"/>
        <v>0</v>
      </c>
      <c r="GO252">
        <f t="shared" si="228"/>
        <v>0</v>
      </c>
      <c r="GP252">
        <f t="shared" si="229"/>
        <v>0</v>
      </c>
      <c r="GR252">
        <v>1</v>
      </c>
      <c r="GS252">
        <v>1</v>
      </c>
      <c r="GT252">
        <v>0</v>
      </c>
      <c r="GU252" t="s">
        <v>6</v>
      </c>
      <c r="GV252">
        <f t="shared" si="230"/>
        <v>0</v>
      </c>
      <c r="GW252">
        <v>1</v>
      </c>
      <c r="GX252" t="e">
        <f t="shared" si="231"/>
        <v>#REF!</v>
      </c>
      <c r="HA252">
        <v>0</v>
      </c>
      <c r="HB252">
        <v>0</v>
      </c>
      <c r="HC252">
        <f t="shared" si="232"/>
        <v>0</v>
      </c>
      <c r="HE252" t="s">
        <v>40</v>
      </c>
      <c r="HF252" t="s">
        <v>41</v>
      </c>
      <c r="HH252" t="e">
        <f>ROUND(AC252*I252,0)</f>
        <v>#REF!</v>
      </c>
      <c r="HM252" t="s">
        <v>6</v>
      </c>
      <c r="HN252" t="s">
        <v>6</v>
      </c>
      <c r="HO252" t="s">
        <v>6</v>
      </c>
      <c r="HP252" t="s">
        <v>6</v>
      </c>
      <c r="HQ252" t="s">
        <v>6</v>
      </c>
      <c r="IF252">
        <v>-1</v>
      </c>
      <c r="IK252">
        <v>0</v>
      </c>
    </row>
    <row r="253" spans="1:245" x14ac:dyDescent="0.2">
      <c r="A253">
        <v>18</v>
      </c>
      <c r="B253">
        <v>1</v>
      </c>
      <c r="C253">
        <v>303</v>
      </c>
      <c r="E253" t="s">
        <v>310</v>
      </c>
      <c r="F253" t="str">
        <f>'1.Лок.смета.и.Акт'!B768</f>
        <v>Прайс</v>
      </c>
      <c r="G253" t="s">
        <v>311</v>
      </c>
      <c r="H253" t="s">
        <v>23</v>
      </c>
      <c r="I253" t="e">
        <f>I251*J253</f>
        <v>#REF!</v>
      </c>
      <c r="J253" s="181" t="e">
        <f>#REF!</f>
        <v>#REF!</v>
      </c>
      <c r="K253">
        <v>2</v>
      </c>
      <c r="O253" t="e">
        <f t="shared" si="202"/>
        <v>#REF!</v>
      </c>
      <c r="P253" t="e">
        <f t="shared" si="203"/>
        <v>#REF!</v>
      </c>
      <c r="Q253" t="e">
        <f t="shared" si="204"/>
        <v>#REF!</v>
      </c>
      <c r="R253" t="e">
        <f t="shared" si="205"/>
        <v>#REF!</v>
      </c>
      <c r="S253" t="e">
        <f t="shared" si="206"/>
        <v>#REF!</v>
      </c>
      <c r="T253" t="e">
        <f t="shared" si="207"/>
        <v>#REF!</v>
      </c>
      <c r="U253" t="e">
        <f t="shared" si="208"/>
        <v>#REF!</v>
      </c>
      <c r="V253" t="e">
        <f t="shared" si="209"/>
        <v>#REF!</v>
      </c>
      <c r="W253" t="e">
        <f t="shared" si="210"/>
        <v>#REF!</v>
      </c>
      <c r="X253">
        <f t="shared" si="211"/>
        <v>0</v>
      </c>
      <c r="Y253">
        <f t="shared" si="212"/>
        <v>0</v>
      </c>
      <c r="AA253">
        <v>74764386</v>
      </c>
      <c r="AB253">
        <f t="shared" si="213"/>
        <v>2937.25</v>
      </c>
      <c r="AC253">
        <f t="shared" si="214"/>
        <v>2937.25</v>
      </c>
      <c r="AD253">
        <f t="shared" si="233"/>
        <v>0</v>
      </c>
      <c r="AE253">
        <f t="shared" si="233"/>
        <v>0</v>
      </c>
      <c r="AF253">
        <f t="shared" si="233"/>
        <v>0</v>
      </c>
      <c r="AG253">
        <f t="shared" si="215"/>
        <v>0</v>
      </c>
      <c r="AH253">
        <f>(EW253)</f>
        <v>0</v>
      </c>
      <c r="AI253">
        <f>(EX253)</f>
        <v>0</v>
      </c>
      <c r="AJ253">
        <f t="shared" si="216"/>
        <v>0</v>
      </c>
      <c r="AK253">
        <v>2937.25</v>
      </c>
      <c r="AL253" s="68">
        <f>'1.Лок.смета.и.Акт'!F768</f>
        <v>2937.25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1</v>
      </c>
      <c r="AW253">
        <v>1</v>
      </c>
      <c r="AZ253">
        <v>1</v>
      </c>
      <c r="BA253">
        <v>1</v>
      </c>
      <c r="BB253">
        <v>1</v>
      </c>
      <c r="BC253">
        <f>'1.Лок.смета.и.Акт'!J768</f>
        <v>6.13</v>
      </c>
      <c r="BD253" t="s">
        <v>6</v>
      </c>
      <c r="BE253" t="s">
        <v>6</v>
      </c>
      <c r="BF253" t="s">
        <v>6</v>
      </c>
      <c r="BG253" t="s">
        <v>6</v>
      </c>
      <c r="BH253">
        <v>3</v>
      </c>
      <c r="BI253">
        <v>3</v>
      </c>
      <c r="BJ253" t="s">
        <v>6</v>
      </c>
      <c r="BM253">
        <v>902</v>
      </c>
      <c r="BN253">
        <v>0</v>
      </c>
      <c r="BO253" t="s">
        <v>6</v>
      </c>
      <c r="BP253">
        <v>0</v>
      </c>
      <c r="BQ253">
        <v>92</v>
      </c>
      <c r="BR253">
        <v>0</v>
      </c>
      <c r="BS253">
        <v>1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6</v>
      </c>
      <c r="BZ253">
        <v>121</v>
      </c>
      <c r="CA253">
        <v>72</v>
      </c>
      <c r="CB253" t="s">
        <v>6</v>
      </c>
      <c r="CE253">
        <v>0</v>
      </c>
      <c r="CF253">
        <v>0</v>
      </c>
      <c r="CG253">
        <v>0</v>
      </c>
      <c r="CM253">
        <v>0</v>
      </c>
      <c r="CN253" t="s">
        <v>6</v>
      </c>
      <c r="CO253">
        <v>0</v>
      </c>
      <c r="CP253" t="e">
        <f t="shared" si="217"/>
        <v>#REF!</v>
      </c>
      <c r="CQ253">
        <f>AC253</f>
        <v>2937.25</v>
      </c>
      <c r="CR253">
        <f>AD253</f>
        <v>0</v>
      </c>
      <c r="CS253">
        <f t="shared" si="218"/>
        <v>0</v>
      </c>
      <c r="CT253">
        <f t="shared" si="219"/>
        <v>0</v>
      </c>
      <c r="CU253">
        <f t="shared" si="220"/>
        <v>0</v>
      </c>
      <c r="CV253">
        <f t="shared" si="221"/>
        <v>0</v>
      </c>
      <c r="CW253">
        <f t="shared" si="222"/>
        <v>0</v>
      </c>
      <c r="CX253">
        <f t="shared" si="223"/>
        <v>0</v>
      </c>
      <c r="CY253">
        <f>0</f>
        <v>0</v>
      </c>
      <c r="CZ253">
        <f>0</f>
        <v>0</v>
      </c>
      <c r="DC253" t="s">
        <v>6</v>
      </c>
      <c r="DD253" t="s">
        <v>6</v>
      </c>
      <c r="DE253" t="s">
        <v>6</v>
      </c>
      <c r="DF253" t="s">
        <v>6</v>
      </c>
      <c r="DG253" t="s">
        <v>6</v>
      </c>
      <c r="DH253" t="s">
        <v>6</v>
      </c>
      <c r="DI253" t="s">
        <v>6</v>
      </c>
      <c r="DJ253" t="s">
        <v>6</v>
      </c>
      <c r="DK253" t="s">
        <v>6</v>
      </c>
      <c r="DL253" t="s">
        <v>6</v>
      </c>
      <c r="DM253" t="s">
        <v>6</v>
      </c>
      <c r="DN253">
        <v>0</v>
      </c>
      <c r="DO253">
        <v>0</v>
      </c>
      <c r="DP253">
        <v>1</v>
      </c>
      <c r="DQ253">
        <v>1</v>
      </c>
      <c r="DU253">
        <v>1013</v>
      </c>
      <c r="DV253" t="s">
        <v>23</v>
      </c>
      <c r="DW253" t="str">
        <f>'1.Лок.смета.и.Акт'!D768</f>
        <v>ШТ</v>
      </c>
      <c r="DX253">
        <v>1</v>
      </c>
      <c r="DZ253" t="s">
        <v>6</v>
      </c>
      <c r="EA253" t="s">
        <v>6</v>
      </c>
      <c r="EB253" t="s">
        <v>6</v>
      </c>
      <c r="EC253" t="s">
        <v>6</v>
      </c>
      <c r="EE253">
        <v>59207033</v>
      </c>
      <c r="EF253">
        <v>92</v>
      </c>
      <c r="EG253" t="s">
        <v>37</v>
      </c>
      <c r="EH253">
        <v>0</v>
      </c>
      <c r="EI253" t="s">
        <v>6</v>
      </c>
      <c r="EJ253">
        <v>3</v>
      </c>
      <c r="EK253">
        <v>902</v>
      </c>
      <c r="EL253" t="s">
        <v>37</v>
      </c>
      <c r="EM253" t="s">
        <v>38</v>
      </c>
      <c r="EO253" t="s">
        <v>6</v>
      </c>
      <c r="EQ253">
        <v>0</v>
      </c>
      <c r="ER253">
        <v>2937.25</v>
      </c>
      <c r="ES253" s="68">
        <f>'1.Лок.смета.и.Акт'!F768</f>
        <v>2937.25</v>
      </c>
      <c r="ET253">
        <v>0</v>
      </c>
      <c r="EU253">
        <v>0</v>
      </c>
      <c r="EV253">
        <v>0</v>
      </c>
      <c r="EW253">
        <v>0</v>
      </c>
      <c r="EX253">
        <v>0</v>
      </c>
      <c r="EZ253">
        <v>5</v>
      </c>
      <c r="FC253">
        <v>0</v>
      </c>
      <c r="FD253">
        <v>18</v>
      </c>
      <c r="FF253">
        <v>2815.15</v>
      </c>
      <c r="FQ253">
        <v>0</v>
      </c>
      <c r="FR253" t="e">
        <f t="shared" si="224"/>
        <v>#REF!</v>
      </c>
      <c r="FS253">
        <v>0</v>
      </c>
      <c r="FX253">
        <v>121</v>
      </c>
      <c r="FY253">
        <v>72</v>
      </c>
      <c r="GA253" t="s">
        <v>312</v>
      </c>
      <c r="GD253">
        <v>1</v>
      </c>
      <c r="GF253">
        <v>1414743678</v>
      </c>
      <c r="GG253">
        <v>2</v>
      </c>
      <c r="GH253">
        <v>3</v>
      </c>
      <c r="GI253">
        <v>4</v>
      </c>
      <c r="GJ253">
        <v>0</v>
      </c>
      <c r="GK253">
        <v>0</v>
      </c>
      <c r="GL253">
        <f t="shared" si="225"/>
        <v>0</v>
      </c>
      <c r="GM253" t="e">
        <f t="shared" si="226"/>
        <v>#REF!</v>
      </c>
      <c r="GN253">
        <f t="shared" si="227"/>
        <v>0</v>
      </c>
      <c r="GO253">
        <f t="shared" si="228"/>
        <v>0</v>
      </c>
      <c r="GP253">
        <f t="shared" si="229"/>
        <v>0</v>
      </c>
      <c r="GR253">
        <v>1</v>
      </c>
      <c r="GS253">
        <v>1</v>
      </c>
      <c r="GT253">
        <v>0</v>
      </c>
      <c r="GU253" t="s">
        <v>6</v>
      </c>
      <c r="GV253">
        <f t="shared" si="230"/>
        <v>0</v>
      </c>
      <c r="GW253">
        <v>1</v>
      </c>
      <c r="GX253" t="e">
        <f t="shared" si="231"/>
        <v>#REF!</v>
      </c>
      <c r="HA253">
        <v>0</v>
      </c>
      <c r="HB253">
        <v>0</v>
      </c>
      <c r="HC253">
        <f t="shared" si="232"/>
        <v>0</v>
      </c>
      <c r="HE253" t="s">
        <v>40</v>
      </c>
      <c r="HF253" t="s">
        <v>41</v>
      </c>
      <c r="HH253" t="e">
        <f>ROUND(AC253*I253,0)</f>
        <v>#REF!</v>
      </c>
      <c r="HM253" t="s">
        <v>6</v>
      </c>
      <c r="HN253" t="s">
        <v>6</v>
      </c>
      <c r="HO253" t="s">
        <v>6</v>
      </c>
      <c r="HP253" t="s">
        <v>6</v>
      </c>
      <c r="HQ253" t="s">
        <v>6</v>
      </c>
      <c r="IF253">
        <v>-1</v>
      </c>
      <c r="IK253">
        <v>0</v>
      </c>
    </row>
    <row r="254" spans="1:245" x14ac:dyDescent="0.2">
      <c r="A254">
        <v>17</v>
      </c>
      <c r="B254">
        <v>1</v>
      </c>
      <c r="C254">
        <f>ROW(SmtRes!A309)</f>
        <v>309</v>
      </c>
      <c r="D254">
        <f>ROW(EtalonRes!A319)</f>
        <v>319</v>
      </c>
      <c r="E254" t="s">
        <v>313</v>
      </c>
      <c r="F254" t="s">
        <v>50</v>
      </c>
      <c r="G254" t="s">
        <v>51</v>
      </c>
      <c r="H254" t="s">
        <v>52</v>
      </c>
      <c r="I254">
        <f>'1.Лок.смета.и.Акт'!E773</f>
        <v>0.66</v>
      </c>
      <c r="J254">
        <v>0</v>
      </c>
      <c r="K254">
        <v>0.66</v>
      </c>
      <c r="O254">
        <f t="shared" si="202"/>
        <v>1183</v>
      </c>
      <c r="P254">
        <f t="shared" si="203"/>
        <v>14</v>
      </c>
      <c r="Q254">
        <f t="shared" si="204"/>
        <v>6</v>
      </c>
      <c r="R254">
        <f t="shared" si="205"/>
        <v>3</v>
      </c>
      <c r="S254">
        <f t="shared" si="206"/>
        <v>1163</v>
      </c>
      <c r="T254">
        <f t="shared" si="207"/>
        <v>0</v>
      </c>
      <c r="U254">
        <f t="shared" si="208"/>
        <v>3.98475</v>
      </c>
      <c r="V254">
        <f t="shared" si="209"/>
        <v>6.9300000000000004E-3</v>
      </c>
      <c r="W254">
        <f t="shared" si="210"/>
        <v>0</v>
      </c>
      <c r="X254">
        <f t="shared" si="211"/>
        <v>1411</v>
      </c>
      <c r="Y254">
        <f t="shared" si="212"/>
        <v>840</v>
      </c>
      <c r="AA254">
        <v>74764386</v>
      </c>
      <c r="AB254">
        <f t="shared" si="213"/>
        <v>55.86</v>
      </c>
      <c r="AC254">
        <f t="shared" si="214"/>
        <v>2.39</v>
      </c>
      <c r="AD254">
        <f>ROUND(((((ET254*ROUND(1.05,7)))-((EU254*ROUND(1.05,7))))+AE254),2)</f>
        <v>0.7</v>
      </c>
      <c r="AE254">
        <f>ROUND(((EU254*ROUND(1.05,7))),2)</f>
        <v>0.13</v>
      </c>
      <c r="AF254">
        <f>ROUND(((EV254*ROUND(1.05,7))),2)</f>
        <v>52.77</v>
      </c>
      <c r="AG254">
        <f t="shared" si="215"/>
        <v>0</v>
      </c>
      <c r="AH254">
        <f>((EW254*ROUND(1.05,7)))</f>
        <v>6.0375000000000005</v>
      </c>
      <c r="AI254">
        <f>((EX254*ROUND(1.05,7)))</f>
        <v>1.0500000000000001E-2</v>
      </c>
      <c r="AJ254">
        <f t="shared" si="216"/>
        <v>0</v>
      </c>
      <c r="AK254">
        <f>AL254+AM254+AO254</f>
        <v>53.309999999999995</v>
      </c>
      <c r="AL254" s="68">
        <f>'1.Лок.смета.и.Акт'!F777</f>
        <v>2.39</v>
      </c>
      <c r="AM254" s="68">
        <f>'1.Лок.смета.и.Акт'!F775</f>
        <v>0.66</v>
      </c>
      <c r="AN254" s="68">
        <f>'1.Лок.смета.и.Акт'!F776</f>
        <v>0.12</v>
      </c>
      <c r="AO254" s="68">
        <f>'1.Лок.смета.и.Акт'!F774</f>
        <v>50.26</v>
      </c>
      <c r="AP254">
        <v>0</v>
      </c>
      <c r="AQ254">
        <f>'1.Лок.смета.и.Акт'!E780</f>
        <v>5.75</v>
      </c>
      <c r="AR254">
        <v>0.01</v>
      </c>
      <c r="AS254">
        <v>0</v>
      </c>
      <c r="AT254">
        <v>121</v>
      </c>
      <c r="AU254">
        <v>72</v>
      </c>
      <c r="AV254">
        <v>1</v>
      </c>
      <c r="AW254">
        <v>1</v>
      </c>
      <c r="AZ254">
        <v>1</v>
      </c>
      <c r="BA254">
        <f>'1.Лок.смета.и.Акт'!J774</f>
        <v>33.39</v>
      </c>
      <c r="BB254">
        <f>'1.Лок.смета.и.Акт'!J775</f>
        <v>13.26</v>
      </c>
      <c r="BC254">
        <f>'1.Лок.смета.и.Акт'!J777</f>
        <v>9.11</v>
      </c>
      <c r="BD254" t="s">
        <v>6</v>
      </c>
      <c r="BE254" t="s">
        <v>6</v>
      </c>
      <c r="BF254" t="s">
        <v>6</v>
      </c>
      <c r="BG254" t="s">
        <v>6</v>
      </c>
      <c r="BH254">
        <v>0</v>
      </c>
      <c r="BI254">
        <v>1</v>
      </c>
      <c r="BJ254" t="s">
        <v>53</v>
      </c>
      <c r="BM254">
        <v>20001</v>
      </c>
      <c r="BN254">
        <v>0</v>
      </c>
      <c r="BO254" t="s">
        <v>6</v>
      </c>
      <c r="BP254">
        <v>0</v>
      </c>
      <c r="BQ254">
        <v>22</v>
      </c>
      <c r="BR254">
        <v>0</v>
      </c>
      <c r="BS254">
        <f>'1.Лок.смета.и.Акт'!J776</f>
        <v>33.39</v>
      </c>
      <c r="BT254">
        <v>1</v>
      </c>
      <c r="BU254">
        <v>1</v>
      </c>
      <c r="BV254">
        <v>1</v>
      </c>
      <c r="BW254">
        <v>1</v>
      </c>
      <c r="BX254">
        <v>1</v>
      </c>
      <c r="BY254" t="s">
        <v>6</v>
      </c>
      <c r="BZ254">
        <v>121</v>
      </c>
      <c r="CA254">
        <v>72</v>
      </c>
      <c r="CB254" t="s">
        <v>6</v>
      </c>
      <c r="CE254">
        <v>0</v>
      </c>
      <c r="CF254">
        <v>0</v>
      </c>
      <c r="CG254">
        <v>0</v>
      </c>
      <c r="CM254">
        <v>0</v>
      </c>
      <c r="CN254" t="s">
        <v>25</v>
      </c>
      <c r="CO254">
        <v>0</v>
      </c>
      <c r="CP254">
        <f t="shared" si="217"/>
        <v>1183</v>
      </c>
      <c r="CQ254">
        <f>AC254*BC254</f>
        <v>21.7729</v>
      </c>
      <c r="CR254">
        <f>AD254*BB254</f>
        <v>9.282</v>
      </c>
      <c r="CS254">
        <f t="shared" si="218"/>
        <v>4.3407</v>
      </c>
      <c r="CT254">
        <f t="shared" si="219"/>
        <v>1761.9903000000002</v>
      </c>
      <c r="CU254">
        <f t="shared" si="220"/>
        <v>0</v>
      </c>
      <c r="CV254">
        <f t="shared" si="221"/>
        <v>6.0375000000000005</v>
      </c>
      <c r="CW254">
        <f t="shared" si="222"/>
        <v>1.0500000000000001E-2</v>
      </c>
      <c r="CX254">
        <f t="shared" si="223"/>
        <v>0</v>
      </c>
      <c r="CY254">
        <f>(((S254+R254)*AT254)/100)</f>
        <v>1410.86</v>
      </c>
      <c r="CZ254">
        <f>(((S254+R254)*AU254)/100)</f>
        <v>839.52</v>
      </c>
      <c r="DC254" t="s">
        <v>6</v>
      </c>
      <c r="DD254" t="s">
        <v>6</v>
      </c>
      <c r="DE254" t="s">
        <v>26</v>
      </c>
      <c r="DF254" t="s">
        <v>26</v>
      </c>
      <c r="DG254" t="s">
        <v>26</v>
      </c>
      <c r="DH254" t="s">
        <v>6</v>
      </c>
      <c r="DI254" t="s">
        <v>26</v>
      </c>
      <c r="DJ254" t="s">
        <v>26</v>
      </c>
      <c r="DK254" t="s">
        <v>6</v>
      </c>
      <c r="DL254" t="s">
        <v>6</v>
      </c>
      <c r="DM254" t="s">
        <v>6</v>
      </c>
      <c r="DN254">
        <v>0</v>
      </c>
      <c r="DO254">
        <v>0</v>
      </c>
      <c r="DP254">
        <v>1</v>
      </c>
      <c r="DQ254">
        <v>1</v>
      </c>
      <c r="DU254">
        <v>1005</v>
      </c>
      <c r="DV254" t="s">
        <v>52</v>
      </c>
      <c r="DW254" t="str">
        <f>'1.Лок.смета.и.Акт'!D773</f>
        <v>м2</v>
      </c>
      <c r="DX254">
        <v>1</v>
      </c>
      <c r="DZ254" t="s">
        <v>6</v>
      </c>
      <c r="EA254" t="s">
        <v>6</v>
      </c>
      <c r="EB254" t="s">
        <v>6</v>
      </c>
      <c r="EC254" t="s">
        <v>6</v>
      </c>
      <c r="EE254">
        <v>59207217</v>
      </c>
      <c r="EF254">
        <v>22</v>
      </c>
      <c r="EG254" t="s">
        <v>27</v>
      </c>
      <c r="EH254">
        <v>16</v>
      </c>
      <c r="EI254" t="s">
        <v>28</v>
      </c>
      <c r="EJ254">
        <v>1</v>
      </c>
      <c r="EK254">
        <v>20001</v>
      </c>
      <c r="EL254" t="s">
        <v>29</v>
      </c>
      <c r="EM254" t="s">
        <v>30</v>
      </c>
      <c r="EO254" t="s">
        <v>31</v>
      </c>
      <c r="EQ254">
        <v>0</v>
      </c>
      <c r="ER254">
        <f>ES254+ET254+EV254</f>
        <v>53.309999999999995</v>
      </c>
      <c r="ES254" s="68">
        <f>'1.Лок.смета.и.Акт'!F777</f>
        <v>2.39</v>
      </c>
      <c r="ET254" s="68">
        <f>'1.Лок.смета.и.Акт'!F775</f>
        <v>0.66</v>
      </c>
      <c r="EU254" s="68">
        <f>'1.Лок.смета.и.Акт'!F776</f>
        <v>0.12</v>
      </c>
      <c r="EV254" s="68">
        <f>'1.Лок.смета.и.Акт'!F774</f>
        <v>50.26</v>
      </c>
      <c r="EW254">
        <f>'1.Лок.смета.и.Акт'!E780</f>
        <v>5.75</v>
      </c>
      <c r="EX254">
        <v>0.01</v>
      </c>
      <c r="EY254">
        <v>0</v>
      </c>
      <c r="FQ254">
        <v>0</v>
      </c>
      <c r="FR254">
        <f t="shared" si="224"/>
        <v>0</v>
      </c>
      <c r="FS254">
        <v>0</v>
      </c>
      <c r="FX254">
        <v>121</v>
      </c>
      <c r="FY254">
        <v>72</v>
      </c>
      <c r="GA254" t="s">
        <v>6</v>
      </c>
      <c r="GD254">
        <v>1</v>
      </c>
      <c r="GF254">
        <v>-1520975047</v>
      </c>
      <c r="GG254">
        <v>2</v>
      </c>
      <c r="GH254">
        <v>1</v>
      </c>
      <c r="GI254">
        <v>4</v>
      </c>
      <c r="GJ254">
        <v>0</v>
      </c>
      <c r="GK254">
        <v>0</v>
      </c>
      <c r="GL254">
        <f t="shared" si="225"/>
        <v>0</v>
      </c>
      <c r="GM254">
        <f t="shared" si="226"/>
        <v>3434</v>
      </c>
      <c r="GN254">
        <f t="shared" si="227"/>
        <v>3434</v>
      </c>
      <c r="GO254">
        <f t="shared" si="228"/>
        <v>0</v>
      </c>
      <c r="GP254">
        <f t="shared" si="229"/>
        <v>0</v>
      </c>
      <c r="GR254">
        <v>0</v>
      </c>
      <c r="GS254">
        <v>3</v>
      </c>
      <c r="GT254">
        <v>0</v>
      </c>
      <c r="GU254" t="s">
        <v>6</v>
      </c>
      <c r="GV254">
        <f t="shared" si="230"/>
        <v>0</v>
      </c>
      <c r="GW254">
        <v>1</v>
      </c>
      <c r="GX254">
        <f t="shared" si="231"/>
        <v>0</v>
      </c>
      <c r="HA254">
        <v>0</v>
      </c>
      <c r="HB254">
        <v>0</v>
      </c>
      <c r="HC254">
        <f t="shared" si="232"/>
        <v>0</v>
      </c>
      <c r="HE254" t="s">
        <v>6</v>
      </c>
      <c r="HF254" t="s">
        <v>6</v>
      </c>
      <c r="HM254" t="s">
        <v>6</v>
      </c>
      <c r="HN254" t="s">
        <v>32</v>
      </c>
      <c r="HO254" t="s">
        <v>33</v>
      </c>
      <c r="HP254" t="s">
        <v>28</v>
      </c>
      <c r="HQ254" t="s">
        <v>28</v>
      </c>
      <c r="IF254">
        <v>-1</v>
      </c>
      <c r="IK254">
        <v>0</v>
      </c>
    </row>
    <row r="255" spans="1:245" x14ac:dyDescent="0.2">
      <c r="A255">
        <v>18</v>
      </c>
      <c r="B255">
        <v>1</v>
      </c>
      <c r="C255">
        <v>309</v>
      </c>
      <c r="E255" t="s">
        <v>314</v>
      </c>
      <c r="F255" t="str">
        <f>'1.Лок.смета.и.Акт'!B781</f>
        <v>Прайс</v>
      </c>
      <c r="G255" t="s">
        <v>315</v>
      </c>
      <c r="H255" t="s">
        <v>23</v>
      </c>
      <c r="I255" t="e">
        <f>I254*J255</f>
        <v>#REF!</v>
      </c>
      <c r="J255" s="181" t="e">
        <f>#REF!</f>
        <v>#REF!</v>
      </c>
      <c r="K255">
        <v>3.030303</v>
      </c>
      <c r="O255" t="e">
        <f t="shared" si="202"/>
        <v>#REF!</v>
      </c>
      <c r="P255" t="e">
        <f t="shared" si="203"/>
        <v>#REF!</v>
      </c>
      <c r="Q255" t="e">
        <f t="shared" si="204"/>
        <v>#REF!</v>
      </c>
      <c r="R255" t="e">
        <f t="shared" si="205"/>
        <v>#REF!</v>
      </c>
      <c r="S255" t="e">
        <f t="shared" si="206"/>
        <v>#REF!</v>
      </c>
      <c r="T255" t="e">
        <f t="shared" si="207"/>
        <v>#REF!</v>
      </c>
      <c r="U255" t="e">
        <f t="shared" si="208"/>
        <v>#REF!</v>
      </c>
      <c r="V255" t="e">
        <f t="shared" si="209"/>
        <v>#REF!</v>
      </c>
      <c r="W255" t="e">
        <f t="shared" si="210"/>
        <v>#REF!</v>
      </c>
      <c r="X255" t="e">
        <f t="shared" si="211"/>
        <v>#REF!</v>
      </c>
      <c r="Y255" t="e">
        <f t="shared" si="212"/>
        <v>#REF!</v>
      </c>
      <c r="AA255">
        <v>74764386</v>
      </c>
      <c r="AB255">
        <f t="shared" si="213"/>
        <v>4846.92</v>
      </c>
      <c r="AC255">
        <f t="shared" si="214"/>
        <v>4846.92</v>
      </c>
      <c r="AD255">
        <f>ROUND((((ET255)-(EU255))+AE255),2)</f>
        <v>0</v>
      </c>
      <c r="AE255">
        <f>ROUND((EU255),2)</f>
        <v>0</v>
      </c>
      <c r="AF255">
        <f>ROUND((EV255),2)</f>
        <v>0</v>
      </c>
      <c r="AG255">
        <f t="shared" si="215"/>
        <v>0</v>
      </c>
      <c r="AH255">
        <f>(EW255)</f>
        <v>0</v>
      </c>
      <c r="AI255">
        <f>(EX255)</f>
        <v>0</v>
      </c>
      <c r="AJ255">
        <f t="shared" si="216"/>
        <v>0</v>
      </c>
      <c r="AK255">
        <v>4846.92</v>
      </c>
      <c r="AL255" s="68">
        <f>'1.Лок.смета.и.Акт'!F781</f>
        <v>4846.92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121</v>
      </c>
      <c r="AU255">
        <v>65</v>
      </c>
      <c r="AV255">
        <v>1</v>
      </c>
      <c r="AW255">
        <v>1</v>
      </c>
      <c r="AZ255">
        <v>1</v>
      </c>
      <c r="BA255">
        <v>1</v>
      </c>
      <c r="BB255">
        <v>1</v>
      </c>
      <c r="BC255">
        <f>'1.Лок.смета.и.Акт'!J781</f>
        <v>9.11</v>
      </c>
      <c r="BD255" t="s">
        <v>6</v>
      </c>
      <c r="BE255" t="s">
        <v>6</v>
      </c>
      <c r="BF255" t="s">
        <v>6</v>
      </c>
      <c r="BG255" t="s">
        <v>6</v>
      </c>
      <c r="BH255">
        <v>3</v>
      </c>
      <c r="BI255">
        <v>1</v>
      </c>
      <c r="BJ255" t="s">
        <v>6</v>
      </c>
      <c r="BM255">
        <v>20001</v>
      </c>
      <c r="BN255">
        <v>0</v>
      </c>
      <c r="BO255" t="s">
        <v>6</v>
      </c>
      <c r="BP255">
        <v>0</v>
      </c>
      <c r="BQ255">
        <v>22</v>
      </c>
      <c r="BR255">
        <v>0</v>
      </c>
      <c r="BS255">
        <v>1</v>
      </c>
      <c r="BT255">
        <v>1</v>
      </c>
      <c r="BU255">
        <v>1</v>
      </c>
      <c r="BV255">
        <v>1</v>
      </c>
      <c r="BW255">
        <v>1</v>
      </c>
      <c r="BX255">
        <v>1</v>
      </c>
      <c r="BY255" t="s">
        <v>6</v>
      </c>
      <c r="BZ255">
        <v>121</v>
      </c>
      <c r="CA255">
        <v>65</v>
      </c>
      <c r="CB255" t="s">
        <v>6</v>
      </c>
      <c r="CE255">
        <v>0</v>
      </c>
      <c r="CF255">
        <v>0</v>
      </c>
      <c r="CG255">
        <v>0</v>
      </c>
      <c r="CM255">
        <v>0</v>
      </c>
      <c r="CN255" t="s">
        <v>6</v>
      </c>
      <c r="CO255">
        <v>0</v>
      </c>
      <c r="CP255" t="e">
        <f t="shared" si="217"/>
        <v>#REF!</v>
      </c>
      <c r="CQ255">
        <f>AC255</f>
        <v>4846.92</v>
      </c>
      <c r="CR255">
        <f>AD255</f>
        <v>0</v>
      </c>
      <c r="CS255">
        <f t="shared" si="218"/>
        <v>0</v>
      </c>
      <c r="CT255">
        <f t="shared" si="219"/>
        <v>0</v>
      </c>
      <c r="CU255">
        <f t="shared" si="220"/>
        <v>0</v>
      </c>
      <c r="CV255">
        <f t="shared" si="221"/>
        <v>0</v>
      </c>
      <c r="CW255">
        <f t="shared" si="222"/>
        <v>0</v>
      </c>
      <c r="CX255">
        <f t="shared" si="223"/>
        <v>0</v>
      </c>
      <c r="CY255" t="e">
        <f>(((S255+R255)*AT255)/100)</f>
        <v>#REF!</v>
      </c>
      <c r="CZ255" t="e">
        <f>(((S255+R255)*AU255)/100)</f>
        <v>#REF!</v>
      </c>
      <c r="DC255" t="s">
        <v>6</v>
      </c>
      <c r="DD255" t="s">
        <v>6</v>
      </c>
      <c r="DE255" t="s">
        <v>6</v>
      </c>
      <c r="DF255" t="s">
        <v>6</v>
      </c>
      <c r="DG255" t="s">
        <v>6</v>
      </c>
      <c r="DH255" t="s">
        <v>6</v>
      </c>
      <c r="DI255" t="s">
        <v>6</v>
      </c>
      <c r="DJ255" t="s">
        <v>6</v>
      </c>
      <c r="DK255" t="s">
        <v>6</v>
      </c>
      <c r="DL255" t="s">
        <v>6</v>
      </c>
      <c r="DM255" t="s">
        <v>6</v>
      </c>
      <c r="DN255">
        <v>0</v>
      </c>
      <c r="DO255">
        <v>0</v>
      </c>
      <c r="DP255">
        <v>1</v>
      </c>
      <c r="DQ255">
        <v>1</v>
      </c>
      <c r="DU255">
        <v>1013</v>
      </c>
      <c r="DV255" t="s">
        <v>23</v>
      </c>
      <c r="DW255" t="str">
        <f>'1.Лок.смета.и.Акт'!D781</f>
        <v>ШТ</v>
      </c>
      <c r="DX255">
        <v>1</v>
      </c>
      <c r="DZ255" t="s">
        <v>6</v>
      </c>
      <c r="EA255" t="s">
        <v>6</v>
      </c>
      <c r="EB255" t="s">
        <v>6</v>
      </c>
      <c r="EC255" t="s">
        <v>6</v>
      </c>
      <c r="EE255">
        <v>59207217</v>
      </c>
      <c r="EF255">
        <v>22</v>
      </c>
      <c r="EG255" t="s">
        <v>27</v>
      </c>
      <c r="EH255">
        <v>16</v>
      </c>
      <c r="EI255" t="s">
        <v>28</v>
      </c>
      <c r="EJ255">
        <v>1</v>
      </c>
      <c r="EK255">
        <v>20001</v>
      </c>
      <c r="EL255" t="s">
        <v>29</v>
      </c>
      <c r="EM255" t="s">
        <v>30</v>
      </c>
      <c r="EO255" t="s">
        <v>6</v>
      </c>
      <c r="EQ255">
        <v>0</v>
      </c>
      <c r="ER255">
        <v>4846.92</v>
      </c>
      <c r="ES255" s="68">
        <f>'1.Лок.смета.и.Акт'!F781</f>
        <v>4846.92</v>
      </c>
      <c r="ET255">
        <v>0</v>
      </c>
      <c r="EU255">
        <v>0</v>
      </c>
      <c r="EV255">
        <v>0</v>
      </c>
      <c r="EW255">
        <v>0</v>
      </c>
      <c r="EX255">
        <v>0</v>
      </c>
      <c r="EZ255">
        <v>5</v>
      </c>
      <c r="FC255">
        <v>0</v>
      </c>
      <c r="FD255">
        <v>18</v>
      </c>
      <c r="FF255">
        <v>4609</v>
      </c>
      <c r="FQ255">
        <v>0</v>
      </c>
      <c r="FR255">
        <f t="shared" si="224"/>
        <v>0</v>
      </c>
      <c r="FS255">
        <v>0</v>
      </c>
      <c r="FX255">
        <v>121</v>
      </c>
      <c r="FY255">
        <v>65</v>
      </c>
      <c r="GA255" t="s">
        <v>316</v>
      </c>
      <c r="GD255">
        <v>1</v>
      </c>
      <c r="GF255">
        <v>1529981408</v>
      </c>
      <c r="GG255">
        <v>2</v>
      </c>
      <c r="GH255">
        <v>3</v>
      </c>
      <c r="GI255">
        <v>4</v>
      </c>
      <c r="GJ255">
        <v>0</v>
      </c>
      <c r="GK255">
        <v>0</v>
      </c>
      <c r="GL255">
        <f t="shared" si="225"/>
        <v>0</v>
      </c>
      <c r="GM255" t="e">
        <f t="shared" si="226"/>
        <v>#REF!</v>
      </c>
      <c r="GN255" t="e">
        <f t="shared" si="227"/>
        <v>#REF!</v>
      </c>
      <c r="GO255">
        <f t="shared" si="228"/>
        <v>0</v>
      </c>
      <c r="GP255">
        <f t="shared" si="229"/>
        <v>0</v>
      </c>
      <c r="GR255">
        <v>1</v>
      </c>
      <c r="GS255">
        <v>1</v>
      </c>
      <c r="GT255">
        <v>0</v>
      </c>
      <c r="GU255" t="s">
        <v>6</v>
      </c>
      <c r="GV255">
        <f t="shared" si="230"/>
        <v>0</v>
      </c>
      <c r="GW255">
        <v>1</v>
      </c>
      <c r="GX255" t="e">
        <f t="shared" si="231"/>
        <v>#REF!</v>
      </c>
      <c r="HA255">
        <v>0</v>
      </c>
      <c r="HB255">
        <v>0</v>
      </c>
      <c r="HC255">
        <f t="shared" si="232"/>
        <v>0</v>
      </c>
      <c r="HE255" t="s">
        <v>40</v>
      </c>
      <c r="HF255" t="s">
        <v>42</v>
      </c>
      <c r="HG255" t="e">
        <f>ROUND(AC255*I255,0)</f>
        <v>#REF!</v>
      </c>
      <c r="HM255" t="s">
        <v>6</v>
      </c>
      <c r="HN255" t="s">
        <v>32</v>
      </c>
      <c r="HO255" t="s">
        <v>33</v>
      </c>
      <c r="HP255" t="s">
        <v>28</v>
      </c>
      <c r="HQ255" t="s">
        <v>28</v>
      </c>
      <c r="IF255">
        <v>-1</v>
      </c>
      <c r="IK255">
        <v>0</v>
      </c>
    </row>
    <row r="256" spans="1:245" x14ac:dyDescent="0.2">
      <c r="A256">
        <v>17</v>
      </c>
      <c r="B256">
        <v>1</v>
      </c>
      <c r="C256">
        <f>ROW(SmtRes!A316)</f>
        <v>316</v>
      </c>
      <c r="D256">
        <f>ROW(EtalonRes!A326)</f>
        <v>326</v>
      </c>
      <c r="E256" t="s">
        <v>317</v>
      </c>
      <c r="F256" t="s">
        <v>318</v>
      </c>
      <c r="G256" t="s">
        <v>319</v>
      </c>
      <c r="H256" t="s">
        <v>23</v>
      </c>
      <c r="I256">
        <f>'1.Лок.смета.и.Акт'!E786</f>
        <v>1</v>
      </c>
      <c r="J256">
        <v>0</v>
      </c>
      <c r="K256">
        <v>1</v>
      </c>
      <c r="O256">
        <f t="shared" si="202"/>
        <v>622</v>
      </c>
      <c r="P256">
        <f t="shared" si="203"/>
        <v>92</v>
      </c>
      <c r="Q256">
        <f t="shared" si="204"/>
        <v>27</v>
      </c>
      <c r="R256">
        <f t="shared" si="205"/>
        <v>4</v>
      </c>
      <c r="S256">
        <f t="shared" si="206"/>
        <v>503</v>
      </c>
      <c r="T256">
        <f t="shared" si="207"/>
        <v>0</v>
      </c>
      <c r="U256">
        <f t="shared" si="208"/>
        <v>1.68</v>
      </c>
      <c r="V256">
        <f t="shared" si="209"/>
        <v>1.0500000000000001E-2</v>
      </c>
      <c r="W256">
        <f t="shared" si="210"/>
        <v>0</v>
      </c>
      <c r="X256">
        <f t="shared" si="211"/>
        <v>613</v>
      </c>
      <c r="Y256">
        <f t="shared" si="212"/>
        <v>365</v>
      </c>
      <c r="AA256">
        <v>74764386</v>
      </c>
      <c r="AB256">
        <f t="shared" si="213"/>
        <v>27.18</v>
      </c>
      <c r="AC256">
        <f t="shared" si="214"/>
        <v>10.1</v>
      </c>
      <c r="AD256">
        <f>ROUND(((((ET256*ROUND(1.05,7)))-((EU256*ROUND(1.05,7))))+AE256),2)</f>
        <v>2.0099999999999998</v>
      </c>
      <c r="AE256">
        <f>ROUND(((EU256*ROUND(1.05,7))),2)</f>
        <v>0.13</v>
      </c>
      <c r="AF256">
        <f>ROUND(((EV256*ROUND(1.05,7))),2)</f>
        <v>15.07</v>
      </c>
      <c r="AG256">
        <f t="shared" si="215"/>
        <v>0</v>
      </c>
      <c r="AH256">
        <f>((EW256*ROUND(1.05,7)))</f>
        <v>1.6800000000000002</v>
      </c>
      <c r="AI256">
        <f>((EX256*ROUND(1.05,7)))</f>
        <v>1.0500000000000001E-2</v>
      </c>
      <c r="AJ256">
        <f t="shared" si="216"/>
        <v>0</v>
      </c>
      <c r="AK256">
        <f>AL256+AM256+AO256</f>
        <v>26.36</v>
      </c>
      <c r="AL256" s="68">
        <f>'1.Лок.смета.и.Акт'!F790</f>
        <v>10.1</v>
      </c>
      <c r="AM256" s="68">
        <f>'1.Лок.смета.и.Акт'!F788</f>
        <v>1.91</v>
      </c>
      <c r="AN256" s="68">
        <f>'1.Лок.смета.и.Акт'!F789</f>
        <v>0.12</v>
      </c>
      <c r="AO256" s="68">
        <f>'1.Лок.смета.и.Акт'!F787</f>
        <v>14.35</v>
      </c>
      <c r="AP256">
        <v>0</v>
      </c>
      <c r="AQ256">
        <f>'1.Лок.смета.и.Акт'!E793</f>
        <v>1.6</v>
      </c>
      <c r="AR256">
        <v>0.01</v>
      </c>
      <c r="AS256">
        <v>0</v>
      </c>
      <c r="AT256">
        <v>121</v>
      </c>
      <c r="AU256">
        <v>72</v>
      </c>
      <c r="AV256">
        <v>1</v>
      </c>
      <c r="AW256">
        <v>1</v>
      </c>
      <c r="AZ256">
        <v>1</v>
      </c>
      <c r="BA256">
        <f>'1.Лок.смета.и.Акт'!J787</f>
        <v>33.39</v>
      </c>
      <c r="BB256">
        <f>'1.Лок.смета.и.Акт'!J788</f>
        <v>13.26</v>
      </c>
      <c r="BC256">
        <f>'1.Лок.смета.и.Акт'!J790</f>
        <v>9.11</v>
      </c>
      <c r="BD256" t="s">
        <v>6</v>
      </c>
      <c r="BE256" t="s">
        <v>6</v>
      </c>
      <c r="BF256" t="s">
        <v>6</v>
      </c>
      <c r="BG256" t="s">
        <v>6</v>
      </c>
      <c r="BH256">
        <v>0</v>
      </c>
      <c r="BI256">
        <v>1</v>
      </c>
      <c r="BJ256" t="s">
        <v>320</v>
      </c>
      <c r="BM256">
        <v>20001</v>
      </c>
      <c r="BN256">
        <v>0</v>
      </c>
      <c r="BO256" t="s">
        <v>6</v>
      </c>
      <c r="BP256">
        <v>0</v>
      </c>
      <c r="BQ256">
        <v>22</v>
      </c>
      <c r="BR256">
        <v>0</v>
      </c>
      <c r="BS256">
        <f>'1.Лок.смета.и.Акт'!J789</f>
        <v>33.39</v>
      </c>
      <c r="BT256">
        <v>1</v>
      </c>
      <c r="BU256">
        <v>1</v>
      </c>
      <c r="BV256">
        <v>1</v>
      </c>
      <c r="BW256">
        <v>1</v>
      </c>
      <c r="BX256">
        <v>1</v>
      </c>
      <c r="BY256" t="s">
        <v>6</v>
      </c>
      <c r="BZ256">
        <v>121</v>
      </c>
      <c r="CA256">
        <v>72</v>
      </c>
      <c r="CB256" t="s">
        <v>6</v>
      </c>
      <c r="CE256">
        <v>0</v>
      </c>
      <c r="CF256">
        <v>0</v>
      </c>
      <c r="CG256">
        <v>0</v>
      </c>
      <c r="CM256">
        <v>0</v>
      </c>
      <c r="CN256" t="s">
        <v>77</v>
      </c>
      <c r="CO256">
        <v>0</v>
      </c>
      <c r="CP256">
        <f t="shared" si="217"/>
        <v>622</v>
      </c>
      <c r="CQ256">
        <f>AC256*BC256</f>
        <v>92.010999999999996</v>
      </c>
      <c r="CR256">
        <f>AD256*BB256</f>
        <v>26.652599999999996</v>
      </c>
      <c r="CS256">
        <f t="shared" si="218"/>
        <v>4.3407</v>
      </c>
      <c r="CT256">
        <f t="shared" si="219"/>
        <v>503.18729999999999</v>
      </c>
      <c r="CU256">
        <f t="shared" si="220"/>
        <v>0</v>
      </c>
      <c r="CV256">
        <f t="shared" si="221"/>
        <v>1.6800000000000002</v>
      </c>
      <c r="CW256">
        <f t="shared" si="222"/>
        <v>1.0500000000000001E-2</v>
      </c>
      <c r="CX256">
        <f t="shared" si="223"/>
        <v>0</v>
      </c>
      <c r="CY256">
        <f>(((S256+R256)*AT256)/100)</f>
        <v>613.47</v>
      </c>
      <c r="CZ256">
        <f>(((S256+R256)*AU256)/100)</f>
        <v>365.04</v>
      </c>
      <c r="DB256">
        <v>20</v>
      </c>
      <c r="DC256" t="s">
        <v>6</v>
      </c>
      <c r="DD256" t="s">
        <v>6</v>
      </c>
      <c r="DE256" t="s">
        <v>78</v>
      </c>
      <c r="DF256" t="s">
        <v>78</v>
      </c>
      <c r="DG256" t="s">
        <v>78</v>
      </c>
      <c r="DH256" t="s">
        <v>6</v>
      </c>
      <c r="DI256" t="s">
        <v>78</v>
      </c>
      <c r="DJ256" t="s">
        <v>78</v>
      </c>
      <c r="DK256" t="s">
        <v>6</v>
      </c>
      <c r="DL256" t="s">
        <v>6</v>
      </c>
      <c r="DM256" t="s">
        <v>6</v>
      </c>
      <c r="DN256">
        <v>0</v>
      </c>
      <c r="DO256">
        <v>0</v>
      </c>
      <c r="DP256">
        <v>1</v>
      </c>
      <c r="DQ256">
        <v>1</v>
      </c>
      <c r="DU256">
        <v>1013</v>
      </c>
      <c r="DV256" t="s">
        <v>23</v>
      </c>
      <c r="DW256" t="str">
        <f>'1.Лок.смета.и.Акт'!D786</f>
        <v>ШТ</v>
      </c>
      <c r="DX256">
        <v>1</v>
      </c>
      <c r="DZ256" t="s">
        <v>6</v>
      </c>
      <c r="EA256" t="s">
        <v>6</v>
      </c>
      <c r="EB256" t="s">
        <v>6</v>
      </c>
      <c r="EC256" t="s">
        <v>6</v>
      </c>
      <c r="EE256">
        <v>59207217</v>
      </c>
      <c r="EF256">
        <v>22</v>
      </c>
      <c r="EG256" t="s">
        <v>27</v>
      </c>
      <c r="EH256">
        <v>16</v>
      </c>
      <c r="EI256" t="s">
        <v>28</v>
      </c>
      <c r="EJ256">
        <v>1</v>
      </c>
      <c r="EK256">
        <v>20001</v>
      </c>
      <c r="EL256" t="s">
        <v>29</v>
      </c>
      <c r="EM256" t="s">
        <v>30</v>
      </c>
      <c r="EO256" t="s">
        <v>31</v>
      </c>
      <c r="EQ256">
        <v>0</v>
      </c>
      <c r="ER256">
        <f>ES256+ET256+EV256</f>
        <v>26.36</v>
      </c>
      <c r="ES256" s="68">
        <f>'1.Лок.смета.и.Акт'!F790</f>
        <v>10.1</v>
      </c>
      <c r="ET256" s="68">
        <f>'1.Лок.смета.и.Акт'!F788</f>
        <v>1.91</v>
      </c>
      <c r="EU256" s="68">
        <f>'1.Лок.смета.и.Акт'!F789</f>
        <v>0.12</v>
      </c>
      <c r="EV256" s="68">
        <f>'1.Лок.смета.и.Акт'!F787</f>
        <v>14.35</v>
      </c>
      <c r="EW256">
        <f>'1.Лок.смета.и.Акт'!E793</f>
        <v>1.6</v>
      </c>
      <c r="EX256">
        <v>0.01</v>
      </c>
      <c r="EY256">
        <v>0</v>
      </c>
      <c r="FQ256">
        <v>0</v>
      </c>
      <c r="FR256">
        <f t="shared" si="224"/>
        <v>0</v>
      </c>
      <c r="FS256">
        <v>0</v>
      </c>
      <c r="FX256">
        <v>121</v>
      </c>
      <c r="FY256">
        <v>72</v>
      </c>
      <c r="GA256" t="s">
        <v>6</v>
      </c>
      <c r="GD256">
        <v>1</v>
      </c>
      <c r="GF256">
        <v>-1258225464</v>
      </c>
      <c r="GG256">
        <v>2</v>
      </c>
      <c r="GH256">
        <v>1</v>
      </c>
      <c r="GI256">
        <v>4</v>
      </c>
      <c r="GJ256">
        <v>0</v>
      </c>
      <c r="GK256">
        <v>0</v>
      </c>
      <c r="GL256">
        <f t="shared" si="225"/>
        <v>0</v>
      </c>
      <c r="GM256">
        <f t="shared" si="226"/>
        <v>1600</v>
      </c>
      <c r="GN256">
        <f t="shared" si="227"/>
        <v>1600</v>
      </c>
      <c r="GO256">
        <f t="shared" si="228"/>
        <v>0</v>
      </c>
      <c r="GP256">
        <f t="shared" si="229"/>
        <v>0</v>
      </c>
      <c r="GR256">
        <v>0</v>
      </c>
      <c r="GS256">
        <v>3</v>
      </c>
      <c r="GT256">
        <v>0</v>
      </c>
      <c r="GU256" t="s">
        <v>6</v>
      </c>
      <c r="GV256">
        <f t="shared" si="230"/>
        <v>0</v>
      </c>
      <c r="GW256">
        <v>1</v>
      </c>
      <c r="GX256">
        <f t="shared" si="231"/>
        <v>0</v>
      </c>
      <c r="HA256">
        <v>0</v>
      </c>
      <c r="HB256">
        <v>0</v>
      </c>
      <c r="HC256">
        <f t="shared" si="232"/>
        <v>0</v>
      </c>
      <c r="HE256" t="s">
        <v>6</v>
      </c>
      <c r="HF256" t="s">
        <v>6</v>
      </c>
      <c r="HM256" t="s">
        <v>6</v>
      </c>
      <c r="HN256" t="s">
        <v>32</v>
      </c>
      <c r="HO256" t="s">
        <v>33</v>
      </c>
      <c r="HP256" t="s">
        <v>28</v>
      </c>
      <c r="HQ256" t="s">
        <v>28</v>
      </c>
      <c r="IF256">
        <v>-1</v>
      </c>
      <c r="IK256">
        <v>0</v>
      </c>
    </row>
    <row r="257" spans="1:245" x14ac:dyDescent="0.2">
      <c r="A257">
        <v>18</v>
      </c>
      <c r="B257">
        <v>1</v>
      </c>
      <c r="C257">
        <v>316</v>
      </c>
      <c r="E257" t="s">
        <v>321</v>
      </c>
      <c r="F257" t="str">
        <f>'1.Лок.смета.и.Акт'!B794</f>
        <v>Прайс</v>
      </c>
      <c r="G257" t="s">
        <v>322</v>
      </c>
      <c r="H257" t="s">
        <v>23</v>
      </c>
      <c r="I257" t="e">
        <f>I256*J257</f>
        <v>#REF!</v>
      </c>
      <c r="J257" s="181" t="e">
        <f>#REF!</f>
        <v>#REF!</v>
      </c>
      <c r="K257">
        <v>1</v>
      </c>
      <c r="O257" t="e">
        <f t="shared" si="202"/>
        <v>#REF!</v>
      </c>
      <c r="P257" t="e">
        <f t="shared" si="203"/>
        <v>#REF!</v>
      </c>
      <c r="Q257" t="e">
        <f t="shared" si="204"/>
        <v>#REF!</v>
      </c>
      <c r="R257" t="e">
        <f t="shared" si="205"/>
        <v>#REF!</v>
      </c>
      <c r="S257" t="e">
        <f t="shared" si="206"/>
        <v>#REF!</v>
      </c>
      <c r="T257" t="e">
        <f t="shared" si="207"/>
        <v>#REF!</v>
      </c>
      <c r="U257" t="e">
        <f t="shared" si="208"/>
        <v>#REF!</v>
      </c>
      <c r="V257" t="e">
        <f t="shared" si="209"/>
        <v>#REF!</v>
      </c>
      <c r="W257" t="e">
        <f t="shared" si="210"/>
        <v>#REF!</v>
      </c>
      <c r="X257">
        <f t="shared" si="211"/>
        <v>0</v>
      </c>
      <c r="Y257">
        <f t="shared" si="212"/>
        <v>0</v>
      </c>
      <c r="AA257">
        <v>74764386</v>
      </c>
      <c r="AB257">
        <f t="shared" si="213"/>
        <v>11924.7</v>
      </c>
      <c r="AC257">
        <f t="shared" si="214"/>
        <v>11924.7</v>
      </c>
      <c r="AD257">
        <f>ROUND((ET257),2)</f>
        <v>0</v>
      </c>
      <c r="AE257">
        <f>ROUND((EU257),2)</f>
        <v>0</v>
      </c>
      <c r="AF257">
        <f>ROUND((EV257),2)</f>
        <v>0</v>
      </c>
      <c r="AG257">
        <f t="shared" si="215"/>
        <v>0</v>
      </c>
      <c r="AH257">
        <f>(EW257)</f>
        <v>0</v>
      </c>
      <c r="AI257">
        <f>(EX257)</f>
        <v>0</v>
      </c>
      <c r="AJ257">
        <f t="shared" si="216"/>
        <v>0</v>
      </c>
      <c r="AK257">
        <v>11924.699999999999</v>
      </c>
      <c r="AL257" s="68">
        <f>'1.Лок.смета.и.Акт'!F794</f>
        <v>11924.699999999999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1</v>
      </c>
      <c r="AW257">
        <v>1</v>
      </c>
      <c r="AZ257">
        <v>1</v>
      </c>
      <c r="BA257">
        <v>1</v>
      </c>
      <c r="BB257">
        <v>1</v>
      </c>
      <c r="BC257">
        <f>'1.Лок.смета.и.Акт'!J794</f>
        <v>6.13</v>
      </c>
      <c r="BD257" t="s">
        <v>6</v>
      </c>
      <c r="BE257" t="s">
        <v>6</v>
      </c>
      <c r="BF257" t="s">
        <v>6</v>
      </c>
      <c r="BG257" t="s">
        <v>6</v>
      </c>
      <c r="BH257">
        <v>3</v>
      </c>
      <c r="BI257">
        <v>3</v>
      </c>
      <c r="BJ257" t="s">
        <v>6</v>
      </c>
      <c r="BM257">
        <v>902</v>
      </c>
      <c r="BN257">
        <v>0</v>
      </c>
      <c r="BO257" t="s">
        <v>6</v>
      </c>
      <c r="BP257">
        <v>0</v>
      </c>
      <c r="BQ257">
        <v>92</v>
      </c>
      <c r="BR257">
        <v>0</v>
      </c>
      <c r="BS257">
        <v>1</v>
      </c>
      <c r="BT257">
        <v>1</v>
      </c>
      <c r="BU257">
        <v>1</v>
      </c>
      <c r="BV257">
        <v>1</v>
      </c>
      <c r="BW257">
        <v>1</v>
      </c>
      <c r="BX257">
        <v>1</v>
      </c>
      <c r="BY257" t="s">
        <v>6</v>
      </c>
      <c r="BZ257">
        <v>0</v>
      </c>
      <c r="CA257">
        <v>0</v>
      </c>
      <c r="CB257" t="s">
        <v>6</v>
      </c>
      <c r="CE257">
        <v>0</v>
      </c>
      <c r="CF257">
        <v>0</v>
      </c>
      <c r="CG257">
        <v>0</v>
      </c>
      <c r="CM257">
        <v>0</v>
      </c>
      <c r="CN257" t="s">
        <v>6</v>
      </c>
      <c r="CO257">
        <v>0</v>
      </c>
      <c r="CP257" t="e">
        <f t="shared" si="217"/>
        <v>#REF!</v>
      </c>
      <c r="CQ257">
        <f>AC257</f>
        <v>11924.7</v>
      </c>
      <c r="CR257">
        <f>AD257</f>
        <v>0</v>
      </c>
      <c r="CS257">
        <f t="shared" si="218"/>
        <v>0</v>
      </c>
      <c r="CT257">
        <f t="shared" si="219"/>
        <v>0</v>
      </c>
      <c r="CU257">
        <f t="shared" si="220"/>
        <v>0</v>
      </c>
      <c r="CV257">
        <f t="shared" si="221"/>
        <v>0</v>
      </c>
      <c r="CW257">
        <f t="shared" si="222"/>
        <v>0</v>
      </c>
      <c r="CX257">
        <f t="shared" si="223"/>
        <v>0</v>
      </c>
      <c r="CY257">
        <f>0</f>
        <v>0</v>
      </c>
      <c r="CZ257">
        <f>0</f>
        <v>0</v>
      </c>
      <c r="DC257" t="s">
        <v>6</v>
      </c>
      <c r="DD257" t="s">
        <v>6</v>
      </c>
      <c r="DE257" t="s">
        <v>6</v>
      </c>
      <c r="DF257" t="s">
        <v>6</v>
      </c>
      <c r="DG257" t="s">
        <v>6</v>
      </c>
      <c r="DH257" t="s">
        <v>6</v>
      </c>
      <c r="DI257" t="s">
        <v>6</v>
      </c>
      <c r="DJ257" t="s">
        <v>6</v>
      </c>
      <c r="DK257" t="s">
        <v>6</v>
      </c>
      <c r="DL257" t="s">
        <v>6</v>
      </c>
      <c r="DM257" t="s">
        <v>6</v>
      </c>
      <c r="DN257">
        <v>0</v>
      </c>
      <c r="DO257">
        <v>0</v>
      </c>
      <c r="DP257">
        <v>1</v>
      </c>
      <c r="DQ257">
        <v>1</v>
      </c>
      <c r="DU257">
        <v>1013</v>
      </c>
      <c r="DV257" t="s">
        <v>23</v>
      </c>
      <c r="DW257" t="str">
        <f>'1.Лок.смета.и.Акт'!D794</f>
        <v>ШТ</v>
      </c>
      <c r="DX257">
        <v>1</v>
      </c>
      <c r="DZ257" t="s">
        <v>6</v>
      </c>
      <c r="EA257" t="s">
        <v>6</v>
      </c>
      <c r="EB257" t="s">
        <v>6</v>
      </c>
      <c r="EC257" t="s">
        <v>6</v>
      </c>
      <c r="EE257">
        <v>59207033</v>
      </c>
      <c r="EF257">
        <v>92</v>
      </c>
      <c r="EG257" t="s">
        <v>37</v>
      </c>
      <c r="EH257">
        <v>0</v>
      </c>
      <c r="EI257" t="s">
        <v>6</v>
      </c>
      <c r="EJ257">
        <v>3</v>
      </c>
      <c r="EK257">
        <v>902</v>
      </c>
      <c r="EL257" t="s">
        <v>37</v>
      </c>
      <c r="EM257" t="s">
        <v>38</v>
      </c>
      <c r="EO257" t="s">
        <v>6</v>
      </c>
      <c r="EQ257">
        <v>0</v>
      </c>
      <c r="ER257">
        <v>11924.699999999999</v>
      </c>
      <c r="ES257" s="68">
        <f>'1.Лок.смета.и.Акт'!F794</f>
        <v>11924.699999999999</v>
      </c>
      <c r="ET257">
        <v>0</v>
      </c>
      <c r="EU257">
        <v>0</v>
      </c>
      <c r="EV257">
        <v>0</v>
      </c>
      <c r="EW257">
        <v>0</v>
      </c>
      <c r="EX257">
        <v>0</v>
      </c>
      <c r="EZ257">
        <v>5</v>
      </c>
      <c r="FC257">
        <v>0</v>
      </c>
      <c r="FD257">
        <v>18</v>
      </c>
      <c r="FF257">
        <v>11429</v>
      </c>
      <c r="FQ257">
        <v>0</v>
      </c>
      <c r="FR257" t="e">
        <f t="shared" si="224"/>
        <v>#REF!</v>
      </c>
      <c r="FS257">
        <v>0</v>
      </c>
      <c r="FX257">
        <v>0</v>
      </c>
      <c r="FY257">
        <v>0</v>
      </c>
      <c r="GA257" t="s">
        <v>323</v>
      </c>
      <c r="GD257">
        <v>1</v>
      </c>
      <c r="GF257">
        <v>-1221239457</v>
      </c>
      <c r="GG257">
        <v>2</v>
      </c>
      <c r="GH257">
        <v>3</v>
      </c>
      <c r="GI257">
        <v>4</v>
      </c>
      <c r="GJ257">
        <v>0</v>
      </c>
      <c r="GK257">
        <v>0</v>
      </c>
      <c r="GL257">
        <f t="shared" si="225"/>
        <v>0</v>
      </c>
      <c r="GM257" t="e">
        <f t="shared" si="226"/>
        <v>#REF!</v>
      </c>
      <c r="GN257">
        <f t="shared" si="227"/>
        <v>0</v>
      </c>
      <c r="GO257">
        <f t="shared" si="228"/>
        <v>0</v>
      </c>
      <c r="GP257">
        <f t="shared" si="229"/>
        <v>0</v>
      </c>
      <c r="GR257">
        <v>1</v>
      </c>
      <c r="GS257">
        <v>1</v>
      </c>
      <c r="GT257">
        <v>0</v>
      </c>
      <c r="GU257" t="s">
        <v>6</v>
      </c>
      <c r="GV257">
        <f t="shared" si="230"/>
        <v>0</v>
      </c>
      <c r="GW257">
        <v>1</v>
      </c>
      <c r="GX257" t="e">
        <f t="shared" si="231"/>
        <v>#REF!</v>
      </c>
      <c r="HA257">
        <v>0</v>
      </c>
      <c r="HB257">
        <v>0</v>
      </c>
      <c r="HC257">
        <f t="shared" si="232"/>
        <v>0</v>
      </c>
      <c r="HE257" t="s">
        <v>40</v>
      </c>
      <c r="HF257" t="s">
        <v>41</v>
      </c>
      <c r="HH257" t="e">
        <f>ROUND(AC257*I257,0)</f>
        <v>#REF!</v>
      </c>
      <c r="HM257" t="s">
        <v>6</v>
      </c>
      <c r="HN257" t="s">
        <v>6</v>
      </c>
      <c r="HO257" t="s">
        <v>6</v>
      </c>
      <c r="HP257" t="s">
        <v>6</v>
      </c>
      <c r="HQ257" t="s">
        <v>6</v>
      </c>
      <c r="IF257">
        <v>-1</v>
      </c>
      <c r="IK257">
        <v>0</v>
      </c>
    </row>
    <row r="258" spans="1:245" x14ac:dyDescent="0.2">
      <c r="A258">
        <v>17</v>
      </c>
      <c r="B258">
        <v>1</v>
      </c>
      <c r="C258">
        <f>ROW(SmtRes!A326)</f>
        <v>326</v>
      </c>
      <c r="D258">
        <f>ROW(EtalonRes!A337)</f>
        <v>337</v>
      </c>
      <c r="E258" t="s">
        <v>324</v>
      </c>
      <c r="F258" t="s">
        <v>325</v>
      </c>
      <c r="G258" t="s">
        <v>326</v>
      </c>
      <c r="H258" t="s">
        <v>23</v>
      </c>
      <c r="I258">
        <f>'1.Лок.смета.и.Акт'!E799</f>
        <v>1</v>
      </c>
      <c r="J258">
        <v>0</v>
      </c>
      <c r="K258">
        <v>1</v>
      </c>
      <c r="O258">
        <f t="shared" si="202"/>
        <v>3581</v>
      </c>
      <c r="P258">
        <f t="shared" si="203"/>
        <v>262</v>
      </c>
      <c r="Q258">
        <f t="shared" si="204"/>
        <v>176</v>
      </c>
      <c r="R258">
        <f t="shared" si="205"/>
        <v>22</v>
      </c>
      <c r="S258">
        <f t="shared" si="206"/>
        <v>3143</v>
      </c>
      <c r="T258">
        <f t="shared" si="207"/>
        <v>0</v>
      </c>
      <c r="U258">
        <f t="shared" si="208"/>
        <v>9.7859999999999996</v>
      </c>
      <c r="V258">
        <f t="shared" si="209"/>
        <v>5.2499999999999998E-2</v>
      </c>
      <c r="W258">
        <f t="shared" si="210"/>
        <v>0</v>
      </c>
      <c r="X258">
        <f t="shared" si="211"/>
        <v>3830</v>
      </c>
      <c r="Y258">
        <f t="shared" si="212"/>
        <v>2279</v>
      </c>
      <c r="AA258">
        <v>74764386</v>
      </c>
      <c r="AB258">
        <f t="shared" si="213"/>
        <v>136.16999999999999</v>
      </c>
      <c r="AC258">
        <f t="shared" si="214"/>
        <v>28.79</v>
      </c>
      <c r="AD258">
        <f>ROUND(((((ET258*ROUND(1.05,7)))-((EU258*ROUND(1.05,7))))+AE258),2)</f>
        <v>13.24</v>
      </c>
      <c r="AE258">
        <f>ROUND(((EU258*ROUND(1.05,7))),2)</f>
        <v>0.65</v>
      </c>
      <c r="AF258">
        <f>ROUND(((EV258*ROUND(1.05,7))),2)</f>
        <v>94.14</v>
      </c>
      <c r="AG258">
        <f t="shared" si="215"/>
        <v>0</v>
      </c>
      <c r="AH258">
        <f>((EW258*ROUND(1.05,7)))</f>
        <v>9.7860000000000014</v>
      </c>
      <c r="AI258">
        <f>((EX258*ROUND(1.05,7)))</f>
        <v>5.2500000000000005E-2</v>
      </c>
      <c r="AJ258">
        <f t="shared" si="216"/>
        <v>0</v>
      </c>
      <c r="AK258">
        <f>AL258+AM258+AO258</f>
        <v>131.06</v>
      </c>
      <c r="AL258" s="68">
        <f>'1.Лок.смета.и.Акт'!F803</f>
        <v>28.79</v>
      </c>
      <c r="AM258" s="68">
        <f>'1.Лок.смета.и.Акт'!F801</f>
        <v>12.61</v>
      </c>
      <c r="AN258" s="68">
        <f>'1.Лок.смета.и.Акт'!F802</f>
        <v>0.62</v>
      </c>
      <c r="AO258" s="68">
        <f>'1.Лок.смета.и.Акт'!F800</f>
        <v>89.66</v>
      </c>
      <c r="AP258">
        <v>0</v>
      </c>
      <c r="AQ258">
        <f>'1.Лок.смета.и.Акт'!E806</f>
        <v>9.32</v>
      </c>
      <c r="AR258">
        <v>0.05</v>
      </c>
      <c r="AS258">
        <v>0</v>
      </c>
      <c r="AT258">
        <v>121</v>
      </c>
      <c r="AU258">
        <v>72</v>
      </c>
      <c r="AV258">
        <v>1</v>
      </c>
      <c r="AW258">
        <v>1</v>
      </c>
      <c r="AZ258">
        <v>1</v>
      </c>
      <c r="BA258">
        <f>'1.Лок.смета.и.Акт'!J800</f>
        <v>33.39</v>
      </c>
      <c r="BB258">
        <f>'1.Лок.смета.и.Акт'!J801</f>
        <v>13.26</v>
      </c>
      <c r="BC258">
        <f>'1.Лок.смета.и.Акт'!J803</f>
        <v>9.11</v>
      </c>
      <c r="BD258" t="s">
        <v>6</v>
      </c>
      <c r="BE258" t="s">
        <v>6</v>
      </c>
      <c r="BF258" t="s">
        <v>6</v>
      </c>
      <c r="BG258" t="s">
        <v>6</v>
      </c>
      <c r="BH258">
        <v>0</v>
      </c>
      <c r="BI258">
        <v>1</v>
      </c>
      <c r="BJ258" t="s">
        <v>327</v>
      </c>
      <c r="BM258">
        <v>20001</v>
      </c>
      <c r="BN258">
        <v>0</v>
      </c>
      <c r="BO258" t="s">
        <v>6</v>
      </c>
      <c r="BP258">
        <v>0</v>
      </c>
      <c r="BQ258">
        <v>22</v>
      </c>
      <c r="BR258">
        <v>0</v>
      </c>
      <c r="BS258">
        <f>'1.Лок.смета.и.Акт'!J802</f>
        <v>33.39</v>
      </c>
      <c r="BT258">
        <v>1</v>
      </c>
      <c r="BU258">
        <v>1</v>
      </c>
      <c r="BV258">
        <v>1</v>
      </c>
      <c r="BW258">
        <v>1</v>
      </c>
      <c r="BX258">
        <v>1</v>
      </c>
      <c r="BY258" t="s">
        <v>6</v>
      </c>
      <c r="BZ258">
        <v>121</v>
      </c>
      <c r="CA258">
        <v>72</v>
      </c>
      <c r="CB258" t="s">
        <v>6</v>
      </c>
      <c r="CE258">
        <v>0</v>
      </c>
      <c r="CF258">
        <v>0</v>
      </c>
      <c r="CG258">
        <v>0</v>
      </c>
      <c r="CM258">
        <v>0</v>
      </c>
      <c r="CN258" t="s">
        <v>77</v>
      </c>
      <c r="CO258">
        <v>0</v>
      </c>
      <c r="CP258">
        <f t="shared" si="217"/>
        <v>3581</v>
      </c>
      <c r="CQ258">
        <f>AC258*BC258</f>
        <v>262.27689999999996</v>
      </c>
      <c r="CR258">
        <f>AD258*BB258</f>
        <v>175.5624</v>
      </c>
      <c r="CS258">
        <f t="shared" si="218"/>
        <v>21.703500000000002</v>
      </c>
      <c r="CT258">
        <f t="shared" si="219"/>
        <v>3143.3346000000001</v>
      </c>
      <c r="CU258">
        <f t="shared" si="220"/>
        <v>0</v>
      </c>
      <c r="CV258">
        <f t="shared" si="221"/>
        <v>9.7860000000000014</v>
      </c>
      <c r="CW258">
        <f t="shared" si="222"/>
        <v>5.2500000000000005E-2</v>
      </c>
      <c r="CX258">
        <f t="shared" si="223"/>
        <v>0</v>
      </c>
      <c r="CY258">
        <f>(((S258+R258)*AT258)/100)</f>
        <v>3829.65</v>
      </c>
      <c r="CZ258">
        <f>(((S258+R258)*AU258)/100)</f>
        <v>2278.8000000000002</v>
      </c>
      <c r="DB258">
        <v>21</v>
      </c>
      <c r="DC258" t="s">
        <v>6</v>
      </c>
      <c r="DD258" t="s">
        <v>6</v>
      </c>
      <c r="DE258" t="s">
        <v>78</v>
      </c>
      <c r="DF258" t="s">
        <v>78</v>
      </c>
      <c r="DG258" t="s">
        <v>78</v>
      </c>
      <c r="DH258" t="s">
        <v>6</v>
      </c>
      <c r="DI258" t="s">
        <v>78</v>
      </c>
      <c r="DJ258" t="s">
        <v>78</v>
      </c>
      <c r="DK258" t="s">
        <v>6</v>
      </c>
      <c r="DL258" t="s">
        <v>6</v>
      </c>
      <c r="DM258" t="s">
        <v>6</v>
      </c>
      <c r="DN258">
        <v>0</v>
      </c>
      <c r="DO258">
        <v>0</v>
      </c>
      <c r="DP258">
        <v>1</v>
      </c>
      <c r="DQ258">
        <v>1</v>
      </c>
      <c r="DU258">
        <v>1013</v>
      </c>
      <c r="DV258" t="s">
        <v>23</v>
      </c>
      <c r="DW258" t="str">
        <f>'1.Лок.смета.и.Акт'!D799</f>
        <v>ШТ</v>
      </c>
      <c r="DX258">
        <v>1</v>
      </c>
      <c r="DZ258" t="s">
        <v>6</v>
      </c>
      <c r="EA258" t="s">
        <v>6</v>
      </c>
      <c r="EB258" t="s">
        <v>6</v>
      </c>
      <c r="EC258" t="s">
        <v>6</v>
      </c>
      <c r="EE258">
        <v>59207217</v>
      </c>
      <c r="EF258">
        <v>22</v>
      </c>
      <c r="EG258" t="s">
        <v>27</v>
      </c>
      <c r="EH258">
        <v>16</v>
      </c>
      <c r="EI258" t="s">
        <v>28</v>
      </c>
      <c r="EJ258">
        <v>1</v>
      </c>
      <c r="EK258">
        <v>20001</v>
      </c>
      <c r="EL258" t="s">
        <v>29</v>
      </c>
      <c r="EM258" t="s">
        <v>30</v>
      </c>
      <c r="EO258" t="s">
        <v>31</v>
      </c>
      <c r="EQ258">
        <v>0</v>
      </c>
      <c r="ER258">
        <f>ES258+ET258+EV258</f>
        <v>131.06</v>
      </c>
      <c r="ES258" s="68">
        <f>'1.Лок.смета.и.Акт'!F803</f>
        <v>28.79</v>
      </c>
      <c r="ET258" s="68">
        <f>'1.Лок.смета.и.Акт'!F801</f>
        <v>12.61</v>
      </c>
      <c r="EU258" s="68">
        <f>'1.Лок.смета.и.Акт'!F802</f>
        <v>0.62</v>
      </c>
      <c r="EV258" s="68">
        <f>'1.Лок.смета.и.Акт'!F800</f>
        <v>89.66</v>
      </c>
      <c r="EW258">
        <f>'1.Лок.смета.и.Акт'!E806</f>
        <v>9.32</v>
      </c>
      <c r="EX258">
        <v>0.05</v>
      </c>
      <c r="EY258">
        <v>0</v>
      </c>
      <c r="FQ258">
        <v>0</v>
      </c>
      <c r="FR258">
        <f t="shared" si="224"/>
        <v>0</v>
      </c>
      <c r="FS258">
        <v>0</v>
      </c>
      <c r="FX258">
        <v>121</v>
      </c>
      <c r="FY258">
        <v>72</v>
      </c>
      <c r="GA258" t="s">
        <v>6</v>
      </c>
      <c r="GD258">
        <v>1</v>
      </c>
      <c r="GF258">
        <v>1065055892</v>
      </c>
      <c r="GG258">
        <v>2</v>
      </c>
      <c r="GH258">
        <v>1</v>
      </c>
      <c r="GI258">
        <v>4</v>
      </c>
      <c r="GJ258">
        <v>0</v>
      </c>
      <c r="GK258">
        <v>0</v>
      </c>
      <c r="GL258">
        <f t="shared" si="225"/>
        <v>0</v>
      </c>
      <c r="GM258">
        <f t="shared" si="226"/>
        <v>9690</v>
      </c>
      <c r="GN258">
        <f t="shared" si="227"/>
        <v>9690</v>
      </c>
      <c r="GO258">
        <f t="shared" si="228"/>
        <v>0</v>
      </c>
      <c r="GP258">
        <f t="shared" si="229"/>
        <v>0</v>
      </c>
      <c r="GR258">
        <v>0</v>
      </c>
      <c r="GS258">
        <v>3</v>
      </c>
      <c r="GT258">
        <v>0</v>
      </c>
      <c r="GU258" t="s">
        <v>6</v>
      </c>
      <c r="GV258">
        <f t="shared" si="230"/>
        <v>0</v>
      </c>
      <c r="GW258">
        <v>1</v>
      </c>
      <c r="GX258">
        <f t="shared" si="231"/>
        <v>0</v>
      </c>
      <c r="HA258">
        <v>0</v>
      </c>
      <c r="HB258">
        <v>0</v>
      </c>
      <c r="HC258">
        <f t="shared" si="232"/>
        <v>0</v>
      </c>
      <c r="HE258" t="s">
        <v>6</v>
      </c>
      <c r="HF258" t="s">
        <v>6</v>
      </c>
      <c r="HM258" t="s">
        <v>6</v>
      </c>
      <c r="HN258" t="s">
        <v>32</v>
      </c>
      <c r="HO258" t="s">
        <v>33</v>
      </c>
      <c r="HP258" t="s">
        <v>28</v>
      </c>
      <c r="HQ258" t="s">
        <v>28</v>
      </c>
      <c r="IF258">
        <v>-1</v>
      </c>
      <c r="IK258">
        <v>0</v>
      </c>
    </row>
    <row r="259" spans="1:245" x14ac:dyDescent="0.2">
      <c r="A259">
        <v>18</v>
      </c>
      <c r="B259">
        <v>1</v>
      </c>
      <c r="C259">
        <v>326</v>
      </c>
      <c r="E259" t="s">
        <v>328</v>
      </c>
      <c r="F259" t="str">
        <f>'1.Лок.смета.и.Акт'!B807</f>
        <v>Прайс</v>
      </c>
      <c r="G259" t="s">
        <v>329</v>
      </c>
      <c r="H259" t="s">
        <v>23</v>
      </c>
      <c r="I259" t="e">
        <f>I258*J259</f>
        <v>#REF!</v>
      </c>
      <c r="J259" s="181" t="e">
        <f>#REF!</f>
        <v>#REF!</v>
      </c>
      <c r="K259">
        <v>1</v>
      </c>
      <c r="O259" t="e">
        <f t="shared" si="202"/>
        <v>#REF!</v>
      </c>
      <c r="P259" t="e">
        <f t="shared" si="203"/>
        <v>#REF!</v>
      </c>
      <c r="Q259" t="e">
        <f t="shared" si="204"/>
        <v>#REF!</v>
      </c>
      <c r="R259" t="e">
        <f t="shared" si="205"/>
        <v>#REF!</v>
      </c>
      <c r="S259" t="e">
        <f t="shared" si="206"/>
        <v>#REF!</v>
      </c>
      <c r="T259" t="e">
        <f t="shared" si="207"/>
        <v>#REF!</v>
      </c>
      <c r="U259" t="e">
        <f t="shared" si="208"/>
        <v>#REF!</v>
      </c>
      <c r="V259" t="e">
        <f t="shared" si="209"/>
        <v>#REF!</v>
      </c>
      <c r="W259" t="e">
        <f t="shared" si="210"/>
        <v>#REF!</v>
      </c>
      <c r="X259" t="e">
        <f t="shared" si="211"/>
        <v>#REF!</v>
      </c>
      <c r="Y259" t="e">
        <f t="shared" si="212"/>
        <v>#REF!</v>
      </c>
      <c r="AA259">
        <v>74764386</v>
      </c>
      <c r="AB259">
        <f t="shared" si="213"/>
        <v>4372.6400000000003</v>
      </c>
      <c r="AC259">
        <f t="shared" si="214"/>
        <v>4372.6400000000003</v>
      </c>
      <c r="AD259">
        <f>ROUND((((ET259)-(EU259))+AE259),2)</f>
        <v>0</v>
      </c>
      <c r="AE259">
        <f>ROUND((EU259),2)</f>
        <v>0</v>
      </c>
      <c r="AF259">
        <f>ROUND((EV259),2)</f>
        <v>0</v>
      </c>
      <c r="AG259">
        <f t="shared" si="215"/>
        <v>0</v>
      </c>
      <c r="AH259">
        <f>(EW259)</f>
        <v>0</v>
      </c>
      <c r="AI259">
        <f>(EX259)</f>
        <v>0</v>
      </c>
      <c r="AJ259">
        <f t="shared" si="216"/>
        <v>0</v>
      </c>
      <c r="AK259">
        <v>4372.6399999999994</v>
      </c>
      <c r="AL259" s="68">
        <f>'1.Лок.смета.и.Акт'!F807</f>
        <v>4372.6399999999994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121</v>
      </c>
      <c r="AU259">
        <v>65</v>
      </c>
      <c r="AV259">
        <v>1</v>
      </c>
      <c r="AW259">
        <v>1</v>
      </c>
      <c r="AZ259">
        <v>1</v>
      </c>
      <c r="BA259">
        <v>1</v>
      </c>
      <c r="BB259">
        <v>1</v>
      </c>
      <c r="BC259">
        <f>'1.Лок.смета.и.Акт'!J807</f>
        <v>9.11</v>
      </c>
      <c r="BD259" t="s">
        <v>6</v>
      </c>
      <c r="BE259" t="s">
        <v>6</v>
      </c>
      <c r="BF259" t="s">
        <v>6</v>
      </c>
      <c r="BG259" t="s">
        <v>6</v>
      </c>
      <c r="BH259">
        <v>3</v>
      </c>
      <c r="BI259">
        <v>1</v>
      </c>
      <c r="BJ259" t="s">
        <v>6</v>
      </c>
      <c r="BM259">
        <v>20001</v>
      </c>
      <c r="BN259">
        <v>0</v>
      </c>
      <c r="BO259" t="s">
        <v>6</v>
      </c>
      <c r="BP259">
        <v>0</v>
      </c>
      <c r="BQ259">
        <v>22</v>
      </c>
      <c r="BR259">
        <v>0</v>
      </c>
      <c r="BS259">
        <v>1</v>
      </c>
      <c r="BT259">
        <v>1</v>
      </c>
      <c r="BU259">
        <v>1</v>
      </c>
      <c r="BV259">
        <v>1</v>
      </c>
      <c r="BW259">
        <v>1</v>
      </c>
      <c r="BX259">
        <v>1</v>
      </c>
      <c r="BY259" t="s">
        <v>6</v>
      </c>
      <c r="BZ259">
        <v>121</v>
      </c>
      <c r="CA259">
        <v>65</v>
      </c>
      <c r="CB259" t="s">
        <v>6</v>
      </c>
      <c r="CE259">
        <v>0</v>
      </c>
      <c r="CF259">
        <v>0</v>
      </c>
      <c r="CG259">
        <v>0</v>
      </c>
      <c r="CM259">
        <v>0</v>
      </c>
      <c r="CN259" t="s">
        <v>6</v>
      </c>
      <c r="CO259">
        <v>0</v>
      </c>
      <c r="CP259" t="e">
        <f t="shared" si="217"/>
        <v>#REF!</v>
      </c>
      <c r="CQ259">
        <f>AC259</f>
        <v>4372.6400000000003</v>
      </c>
      <c r="CR259">
        <f>AD259</f>
        <v>0</v>
      </c>
      <c r="CS259">
        <f t="shared" si="218"/>
        <v>0</v>
      </c>
      <c r="CT259">
        <f t="shared" si="219"/>
        <v>0</v>
      </c>
      <c r="CU259">
        <f t="shared" si="220"/>
        <v>0</v>
      </c>
      <c r="CV259">
        <f t="shared" si="221"/>
        <v>0</v>
      </c>
      <c r="CW259">
        <f t="shared" si="222"/>
        <v>0</v>
      </c>
      <c r="CX259">
        <f t="shared" si="223"/>
        <v>0</v>
      </c>
      <c r="CY259" t="e">
        <f>(((S259+R259)*AT259)/100)</f>
        <v>#REF!</v>
      </c>
      <c r="CZ259" t="e">
        <f>(((S259+R259)*AU259)/100)</f>
        <v>#REF!</v>
      </c>
      <c r="DC259" t="s">
        <v>6</v>
      </c>
      <c r="DD259" t="s">
        <v>6</v>
      </c>
      <c r="DE259" t="s">
        <v>6</v>
      </c>
      <c r="DF259" t="s">
        <v>6</v>
      </c>
      <c r="DG259" t="s">
        <v>6</v>
      </c>
      <c r="DH259" t="s">
        <v>6</v>
      </c>
      <c r="DI259" t="s">
        <v>6</v>
      </c>
      <c r="DJ259" t="s">
        <v>6</v>
      </c>
      <c r="DK259" t="s">
        <v>6</v>
      </c>
      <c r="DL259" t="s">
        <v>6</v>
      </c>
      <c r="DM259" t="s">
        <v>6</v>
      </c>
      <c r="DN259">
        <v>0</v>
      </c>
      <c r="DO259">
        <v>0</v>
      </c>
      <c r="DP259">
        <v>1</v>
      </c>
      <c r="DQ259">
        <v>1</v>
      </c>
      <c r="DU259">
        <v>1013</v>
      </c>
      <c r="DV259" t="s">
        <v>23</v>
      </c>
      <c r="DW259" t="str">
        <f>'1.Лок.смета.и.Акт'!D807</f>
        <v>ШТ</v>
      </c>
      <c r="DX259">
        <v>1</v>
      </c>
      <c r="DZ259" t="s">
        <v>6</v>
      </c>
      <c r="EA259" t="s">
        <v>6</v>
      </c>
      <c r="EB259" t="s">
        <v>6</v>
      </c>
      <c r="EC259" t="s">
        <v>6</v>
      </c>
      <c r="EE259">
        <v>59207217</v>
      </c>
      <c r="EF259">
        <v>22</v>
      </c>
      <c r="EG259" t="s">
        <v>27</v>
      </c>
      <c r="EH259">
        <v>16</v>
      </c>
      <c r="EI259" t="s">
        <v>28</v>
      </c>
      <c r="EJ259">
        <v>1</v>
      </c>
      <c r="EK259">
        <v>20001</v>
      </c>
      <c r="EL259" t="s">
        <v>29</v>
      </c>
      <c r="EM259" t="s">
        <v>30</v>
      </c>
      <c r="EO259" t="s">
        <v>6</v>
      </c>
      <c r="EQ259">
        <v>0</v>
      </c>
      <c r="ER259">
        <v>4372.6399999999994</v>
      </c>
      <c r="ES259" s="68">
        <f>'1.Лок.смета.и.Акт'!F807</f>
        <v>4372.6399999999994</v>
      </c>
      <c r="ET259">
        <v>0</v>
      </c>
      <c r="EU259">
        <v>0</v>
      </c>
      <c r="EV259">
        <v>0</v>
      </c>
      <c r="EW259">
        <v>0</v>
      </c>
      <c r="EX259">
        <v>0</v>
      </c>
      <c r="EZ259">
        <v>5</v>
      </c>
      <c r="FC259">
        <v>0</v>
      </c>
      <c r="FD259">
        <v>18</v>
      </c>
      <c r="FF259">
        <v>4158</v>
      </c>
      <c r="FQ259">
        <v>0</v>
      </c>
      <c r="FR259">
        <f t="shared" si="224"/>
        <v>0</v>
      </c>
      <c r="FS259">
        <v>0</v>
      </c>
      <c r="FX259">
        <v>121</v>
      </c>
      <c r="FY259">
        <v>65</v>
      </c>
      <c r="GA259" t="s">
        <v>330</v>
      </c>
      <c r="GD259">
        <v>1</v>
      </c>
      <c r="GF259">
        <v>-19171133</v>
      </c>
      <c r="GG259">
        <v>2</v>
      </c>
      <c r="GH259">
        <v>3</v>
      </c>
      <c r="GI259">
        <v>4</v>
      </c>
      <c r="GJ259">
        <v>0</v>
      </c>
      <c r="GK259">
        <v>0</v>
      </c>
      <c r="GL259">
        <f t="shared" si="225"/>
        <v>0</v>
      </c>
      <c r="GM259" t="e">
        <f t="shared" si="226"/>
        <v>#REF!</v>
      </c>
      <c r="GN259" t="e">
        <f t="shared" si="227"/>
        <v>#REF!</v>
      </c>
      <c r="GO259">
        <f t="shared" si="228"/>
        <v>0</v>
      </c>
      <c r="GP259">
        <f t="shared" si="229"/>
        <v>0</v>
      </c>
      <c r="GR259">
        <v>1</v>
      </c>
      <c r="GS259">
        <v>1</v>
      </c>
      <c r="GT259">
        <v>0</v>
      </c>
      <c r="GU259" t="s">
        <v>6</v>
      </c>
      <c r="GV259">
        <f t="shared" si="230"/>
        <v>0</v>
      </c>
      <c r="GW259">
        <v>1</v>
      </c>
      <c r="GX259" t="e">
        <f t="shared" si="231"/>
        <v>#REF!</v>
      </c>
      <c r="HA259">
        <v>0</v>
      </c>
      <c r="HB259">
        <v>0</v>
      </c>
      <c r="HC259">
        <f t="shared" si="232"/>
        <v>0</v>
      </c>
      <c r="HE259" t="s">
        <v>40</v>
      </c>
      <c r="HF259" t="s">
        <v>42</v>
      </c>
      <c r="HG259" t="e">
        <f>ROUND(AC259*I259,0)</f>
        <v>#REF!</v>
      </c>
      <c r="HM259" t="s">
        <v>6</v>
      </c>
      <c r="HN259" t="s">
        <v>32</v>
      </c>
      <c r="HO259" t="s">
        <v>33</v>
      </c>
      <c r="HP259" t="s">
        <v>28</v>
      </c>
      <c r="HQ259" t="s">
        <v>28</v>
      </c>
      <c r="IF259">
        <v>-1</v>
      </c>
      <c r="IK259">
        <v>0</v>
      </c>
    </row>
    <row r="260" spans="1:245" x14ac:dyDescent="0.2">
      <c r="A260">
        <v>17</v>
      </c>
      <c r="B260">
        <v>1</v>
      </c>
      <c r="C260">
        <f>ROW(SmtRes!A339)</f>
        <v>339</v>
      </c>
      <c r="D260">
        <f>ROW(EtalonRes!A350)</f>
        <v>350</v>
      </c>
      <c r="E260" t="s">
        <v>331</v>
      </c>
      <c r="F260" t="s">
        <v>332</v>
      </c>
      <c r="G260" t="s">
        <v>333</v>
      </c>
      <c r="H260" t="s">
        <v>23</v>
      </c>
      <c r="I260">
        <f>'1.Лок.смета.и.Акт'!E812</f>
        <v>1</v>
      </c>
      <c r="J260">
        <v>0</v>
      </c>
      <c r="K260">
        <v>1</v>
      </c>
      <c r="O260">
        <f t="shared" si="202"/>
        <v>3301</v>
      </c>
      <c r="P260">
        <f t="shared" si="203"/>
        <v>866</v>
      </c>
      <c r="Q260">
        <f t="shared" si="204"/>
        <v>185</v>
      </c>
      <c r="R260">
        <f t="shared" si="205"/>
        <v>47</v>
      </c>
      <c r="S260">
        <f t="shared" si="206"/>
        <v>2250</v>
      </c>
      <c r="T260">
        <f t="shared" si="207"/>
        <v>0</v>
      </c>
      <c r="U260">
        <f t="shared" si="208"/>
        <v>7.0034999999999998</v>
      </c>
      <c r="V260">
        <f t="shared" si="209"/>
        <v>0.11550000000000001</v>
      </c>
      <c r="W260">
        <f t="shared" si="210"/>
        <v>0</v>
      </c>
      <c r="X260">
        <f t="shared" si="211"/>
        <v>2779</v>
      </c>
      <c r="Y260">
        <f t="shared" si="212"/>
        <v>1654</v>
      </c>
      <c r="AA260">
        <v>74764386</v>
      </c>
      <c r="AB260">
        <f t="shared" si="213"/>
        <v>176.36</v>
      </c>
      <c r="AC260">
        <f t="shared" si="214"/>
        <v>95.03</v>
      </c>
      <c r="AD260">
        <f>ROUND(((((ET260*ROUND(1.05,7)))-((EU260*ROUND(1.05,7))))+AE260),2)</f>
        <v>13.95</v>
      </c>
      <c r="AE260">
        <f>ROUND(((EU260*ROUND(1.05,7))),2)</f>
        <v>1.42</v>
      </c>
      <c r="AF260">
        <f>ROUND(((EV260*ROUND(1.05,7))),2)</f>
        <v>67.38</v>
      </c>
      <c r="AG260">
        <f t="shared" si="215"/>
        <v>0</v>
      </c>
      <c r="AH260">
        <f>((EW260*ROUND(1.05,7)))</f>
        <v>7.0034999999999998</v>
      </c>
      <c r="AI260">
        <f>((EX260*ROUND(1.05,7)))</f>
        <v>0.11550000000000001</v>
      </c>
      <c r="AJ260">
        <f t="shared" si="216"/>
        <v>0</v>
      </c>
      <c r="AK260">
        <f>AL260+AM260+AO260</f>
        <v>172.48000000000002</v>
      </c>
      <c r="AL260" s="68">
        <f>'1.Лок.смета.и.Акт'!F816</f>
        <v>95.03</v>
      </c>
      <c r="AM260" s="68">
        <f>'1.Лок.смета.и.Акт'!F814</f>
        <v>13.28</v>
      </c>
      <c r="AN260" s="68">
        <f>'1.Лок.смета.и.Акт'!F815</f>
        <v>1.35</v>
      </c>
      <c r="AO260" s="68">
        <f>'1.Лок.смета.и.Акт'!F813</f>
        <v>64.17</v>
      </c>
      <c r="AP260">
        <v>0</v>
      </c>
      <c r="AQ260">
        <f>'1.Лок.смета.и.Акт'!E819</f>
        <v>6.67</v>
      </c>
      <c r="AR260">
        <v>0.11</v>
      </c>
      <c r="AS260">
        <v>0</v>
      </c>
      <c r="AT260">
        <v>121</v>
      </c>
      <c r="AU260">
        <v>72</v>
      </c>
      <c r="AV260">
        <v>1</v>
      </c>
      <c r="AW260">
        <v>1</v>
      </c>
      <c r="AZ260">
        <v>1</v>
      </c>
      <c r="BA260">
        <f>'1.Лок.смета.и.Акт'!J813</f>
        <v>33.39</v>
      </c>
      <c r="BB260">
        <f>'1.Лок.смета.и.Акт'!J814</f>
        <v>13.26</v>
      </c>
      <c r="BC260">
        <f>'1.Лок.смета.и.Акт'!J816</f>
        <v>9.11</v>
      </c>
      <c r="BD260" t="s">
        <v>6</v>
      </c>
      <c r="BE260" t="s">
        <v>6</v>
      </c>
      <c r="BF260" t="s">
        <v>6</v>
      </c>
      <c r="BG260" t="s">
        <v>6</v>
      </c>
      <c r="BH260">
        <v>0</v>
      </c>
      <c r="BI260">
        <v>1</v>
      </c>
      <c r="BJ260" t="s">
        <v>334</v>
      </c>
      <c r="BM260">
        <v>20001</v>
      </c>
      <c r="BN260">
        <v>0</v>
      </c>
      <c r="BO260" t="s">
        <v>6</v>
      </c>
      <c r="BP260">
        <v>0</v>
      </c>
      <c r="BQ260">
        <v>22</v>
      </c>
      <c r="BR260">
        <v>0</v>
      </c>
      <c r="BS260">
        <f>'1.Лок.смета.и.Акт'!J815</f>
        <v>33.39</v>
      </c>
      <c r="BT260">
        <v>1</v>
      </c>
      <c r="BU260">
        <v>1</v>
      </c>
      <c r="BV260">
        <v>1</v>
      </c>
      <c r="BW260">
        <v>1</v>
      </c>
      <c r="BX260">
        <v>1</v>
      </c>
      <c r="BY260" t="s">
        <v>6</v>
      </c>
      <c r="BZ260">
        <v>121</v>
      </c>
      <c r="CA260">
        <v>72</v>
      </c>
      <c r="CB260" t="s">
        <v>6</v>
      </c>
      <c r="CE260">
        <v>0</v>
      </c>
      <c r="CF260">
        <v>0</v>
      </c>
      <c r="CG260">
        <v>0</v>
      </c>
      <c r="CM260">
        <v>0</v>
      </c>
      <c r="CN260" t="s">
        <v>25</v>
      </c>
      <c r="CO260">
        <v>0</v>
      </c>
      <c r="CP260">
        <f t="shared" si="217"/>
        <v>3301</v>
      </c>
      <c r="CQ260">
        <f>AC260*BC260</f>
        <v>865.72329999999999</v>
      </c>
      <c r="CR260">
        <f>AD260*BB260</f>
        <v>184.97699999999998</v>
      </c>
      <c r="CS260">
        <f t="shared" si="218"/>
        <v>47.413800000000002</v>
      </c>
      <c r="CT260">
        <f t="shared" si="219"/>
        <v>2249.8181999999997</v>
      </c>
      <c r="CU260">
        <f t="shared" si="220"/>
        <v>0</v>
      </c>
      <c r="CV260">
        <f t="shared" si="221"/>
        <v>7.0034999999999998</v>
      </c>
      <c r="CW260">
        <f t="shared" si="222"/>
        <v>0.11550000000000001</v>
      </c>
      <c r="CX260">
        <f t="shared" si="223"/>
        <v>0</v>
      </c>
      <c r="CY260">
        <f>(((S260+R260)*AT260)/100)</f>
        <v>2779.37</v>
      </c>
      <c r="CZ260">
        <f>(((S260+R260)*AU260)/100)</f>
        <v>1653.84</v>
      </c>
      <c r="DC260" t="s">
        <v>6</v>
      </c>
      <c r="DD260" t="s">
        <v>6</v>
      </c>
      <c r="DE260" t="s">
        <v>26</v>
      </c>
      <c r="DF260" t="s">
        <v>26</v>
      </c>
      <c r="DG260" t="s">
        <v>26</v>
      </c>
      <c r="DH260" t="s">
        <v>6</v>
      </c>
      <c r="DI260" t="s">
        <v>26</v>
      </c>
      <c r="DJ260" t="s">
        <v>26</v>
      </c>
      <c r="DK260" t="s">
        <v>6</v>
      </c>
      <c r="DL260" t="s">
        <v>6</v>
      </c>
      <c r="DM260" t="s">
        <v>6</v>
      </c>
      <c r="DN260">
        <v>0</v>
      </c>
      <c r="DO260">
        <v>0</v>
      </c>
      <c r="DP260">
        <v>1</v>
      </c>
      <c r="DQ260">
        <v>1</v>
      </c>
      <c r="DU260">
        <v>1013</v>
      </c>
      <c r="DV260" t="s">
        <v>23</v>
      </c>
      <c r="DW260" t="str">
        <f>'1.Лок.смета.и.Акт'!D812</f>
        <v>ШТ</v>
      </c>
      <c r="DX260">
        <v>1</v>
      </c>
      <c r="DZ260" t="s">
        <v>6</v>
      </c>
      <c r="EA260" t="s">
        <v>6</v>
      </c>
      <c r="EB260" t="s">
        <v>6</v>
      </c>
      <c r="EC260" t="s">
        <v>6</v>
      </c>
      <c r="EE260">
        <v>59207217</v>
      </c>
      <c r="EF260">
        <v>22</v>
      </c>
      <c r="EG260" t="s">
        <v>27</v>
      </c>
      <c r="EH260">
        <v>16</v>
      </c>
      <c r="EI260" t="s">
        <v>28</v>
      </c>
      <c r="EJ260">
        <v>1</v>
      </c>
      <c r="EK260">
        <v>20001</v>
      </c>
      <c r="EL260" t="s">
        <v>29</v>
      </c>
      <c r="EM260" t="s">
        <v>30</v>
      </c>
      <c r="EO260" t="s">
        <v>31</v>
      </c>
      <c r="EQ260">
        <v>0</v>
      </c>
      <c r="ER260">
        <f>ES260+ET260+EV260</f>
        <v>172.48000000000002</v>
      </c>
      <c r="ES260" s="68">
        <f>'1.Лок.смета.и.Акт'!F816</f>
        <v>95.03</v>
      </c>
      <c r="ET260" s="68">
        <f>'1.Лок.смета.и.Акт'!F814</f>
        <v>13.28</v>
      </c>
      <c r="EU260" s="68">
        <f>'1.Лок.смета.и.Акт'!F815</f>
        <v>1.35</v>
      </c>
      <c r="EV260" s="68">
        <f>'1.Лок.смета.и.Акт'!F813</f>
        <v>64.17</v>
      </c>
      <c r="EW260">
        <f>'1.Лок.смета.и.Акт'!E819</f>
        <v>6.67</v>
      </c>
      <c r="EX260">
        <v>0.11</v>
      </c>
      <c r="EY260">
        <v>0</v>
      </c>
      <c r="FQ260">
        <v>0</v>
      </c>
      <c r="FR260">
        <f t="shared" si="224"/>
        <v>0</v>
      </c>
      <c r="FS260">
        <v>0</v>
      </c>
      <c r="FX260">
        <v>121</v>
      </c>
      <c r="FY260">
        <v>72</v>
      </c>
      <c r="GA260" t="s">
        <v>6</v>
      </c>
      <c r="GD260">
        <v>1</v>
      </c>
      <c r="GF260">
        <v>504853124</v>
      </c>
      <c r="GG260">
        <v>2</v>
      </c>
      <c r="GH260">
        <v>1</v>
      </c>
      <c r="GI260">
        <v>4</v>
      </c>
      <c r="GJ260">
        <v>0</v>
      </c>
      <c r="GK260">
        <v>0</v>
      </c>
      <c r="GL260">
        <f t="shared" si="225"/>
        <v>0</v>
      </c>
      <c r="GM260">
        <f t="shared" si="226"/>
        <v>7734</v>
      </c>
      <c r="GN260">
        <f t="shared" si="227"/>
        <v>7734</v>
      </c>
      <c r="GO260">
        <f t="shared" si="228"/>
        <v>0</v>
      </c>
      <c r="GP260">
        <f t="shared" si="229"/>
        <v>0</v>
      </c>
      <c r="GR260">
        <v>0</v>
      </c>
      <c r="GS260">
        <v>3</v>
      </c>
      <c r="GT260">
        <v>0</v>
      </c>
      <c r="GU260" t="s">
        <v>6</v>
      </c>
      <c r="GV260">
        <f t="shared" si="230"/>
        <v>0</v>
      </c>
      <c r="GW260">
        <v>1</v>
      </c>
      <c r="GX260">
        <f t="shared" si="231"/>
        <v>0</v>
      </c>
      <c r="HA260">
        <v>0</v>
      </c>
      <c r="HB260">
        <v>0</v>
      </c>
      <c r="HC260">
        <f t="shared" si="232"/>
        <v>0</v>
      </c>
      <c r="HE260" t="s">
        <v>6</v>
      </c>
      <c r="HF260" t="s">
        <v>6</v>
      </c>
      <c r="HM260" t="s">
        <v>6</v>
      </c>
      <c r="HN260" t="s">
        <v>32</v>
      </c>
      <c r="HO260" t="s">
        <v>33</v>
      </c>
      <c r="HP260" t="s">
        <v>28</v>
      </c>
      <c r="HQ260" t="s">
        <v>28</v>
      </c>
      <c r="IF260">
        <v>-1</v>
      </c>
      <c r="IK260">
        <v>0</v>
      </c>
    </row>
    <row r="261" spans="1:245" x14ac:dyDescent="0.2">
      <c r="A261">
        <v>18</v>
      </c>
      <c r="B261">
        <v>1</v>
      </c>
      <c r="C261">
        <v>339</v>
      </c>
      <c r="E261" t="s">
        <v>335</v>
      </c>
      <c r="F261" t="str">
        <f>'1.Лок.смета.и.Акт'!B820</f>
        <v>Прайс</v>
      </c>
      <c r="G261" t="s">
        <v>336</v>
      </c>
      <c r="H261" t="s">
        <v>23</v>
      </c>
      <c r="I261" t="e">
        <f>I260*J261</f>
        <v>#REF!</v>
      </c>
      <c r="J261" s="181" t="e">
        <f>#REF!</f>
        <v>#REF!</v>
      </c>
      <c r="K261">
        <v>1</v>
      </c>
      <c r="O261" t="e">
        <f t="shared" si="202"/>
        <v>#REF!</v>
      </c>
      <c r="P261" t="e">
        <f t="shared" si="203"/>
        <v>#REF!</v>
      </c>
      <c r="Q261" t="e">
        <f t="shared" si="204"/>
        <v>#REF!</v>
      </c>
      <c r="R261" t="e">
        <f t="shared" si="205"/>
        <v>#REF!</v>
      </c>
      <c r="S261" t="e">
        <f t="shared" si="206"/>
        <v>#REF!</v>
      </c>
      <c r="T261" t="e">
        <f t="shared" si="207"/>
        <v>#REF!</v>
      </c>
      <c r="U261" t="e">
        <f t="shared" si="208"/>
        <v>#REF!</v>
      </c>
      <c r="V261" t="e">
        <f t="shared" si="209"/>
        <v>#REF!</v>
      </c>
      <c r="W261" t="e">
        <f t="shared" si="210"/>
        <v>#REF!</v>
      </c>
      <c r="X261" t="e">
        <f t="shared" si="211"/>
        <v>#REF!</v>
      </c>
      <c r="Y261" t="e">
        <f t="shared" si="212"/>
        <v>#REF!</v>
      </c>
      <c r="AA261">
        <v>74764386</v>
      </c>
      <c r="AB261">
        <f t="shared" si="213"/>
        <v>18036.25</v>
      </c>
      <c r="AC261">
        <f t="shared" si="214"/>
        <v>18036.25</v>
      </c>
      <c r="AD261">
        <f>ROUND((((ET261)-(EU261))+AE261),2)</f>
        <v>0</v>
      </c>
      <c r="AE261">
        <f>ROUND((EU261),2)</f>
        <v>0</v>
      </c>
      <c r="AF261">
        <f>ROUND((EV261),2)</f>
        <v>0</v>
      </c>
      <c r="AG261">
        <f t="shared" si="215"/>
        <v>0</v>
      </c>
      <c r="AH261">
        <f>(EW261)</f>
        <v>0</v>
      </c>
      <c r="AI261">
        <f>(EX261)</f>
        <v>0</v>
      </c>
      <c r="AJ261">
        <f t="shared" si="216"/>
        <v>0</v>
      </c>
      <c r="AK261">
        <v>18036.25</v>
      </c>
      <c r="AL261" s="68">
        <f>'1.Лок.смета.и.Акт'!F820</f>
        <v>18036.25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1</v>
      </c>
      <c r="AW261">
        <v>1</v>
      </c>
      <c r="AZ261">
        <v>1</v>
      </c>
      <c r="BA261">
        <v>1</v>
      </c>
      <c r="BB261">
        <v>1</v>
      </c>
      <c r="BC261">
        <f>'1.Лок.смета.и.Акт'!J820</f>
        <v>6.13</v>
      </c>
      <c r="BD261" t="s">
        <v>6</v>
      </c>
      <c r="BE261" t="s">
        <v>6</v>
      </c>
      <c r="BF261" t="s">
        <v>6</v>
      </c>
      <c r="BG261" t="s">
        <v>6</v>
      </c>
      <c r="BH261">
        <v>3</v>
      </c>
      <c r="BI261">
        <v>3</v>
      </c>
      <c r="BJ261" t="s">
        <v>337</v>
      </c>
      <c r="BM261">
        <v>600001</v>
      </c>
      <c r="BN261">
        <v>0</v>
      </c>
      <c r="BO261" t="s">
        <v>6</v>
      </c>
      <c r="BP261">
        <v>0</v>
      </c>
      <c r="BQ261">
        <v>5</v>
      </c>
      <c r="BR261">
        <v>0</v>
      </c>
      <c r="BS261">
        <v>1</v>
      </c>
      <c r="BT261">
        <v>1</v>
      </c>
      <c r="BU261">
        <v>1</v>
      </c>
      <c r="BV261">
        <v>1</v>
      </c>
      <c r="BW261">
        <v>1</v>
      </c>
      <c r="BX261">
        <v>1</v>
      </c>
      <c r="BY261" t="s">
        <v>6</v>
      </c>
      <c r="BZ261">
        <v>121</v>
      </c>
      <c r="CA261">
        <v>72</v>
      </c>
      <c r="CB261" t="s">
        <v>6</v>
      </c>
      <c r="CE261">
        <v>0</v>
      </c>
      <c r="CF261">
        <v>0</v>
      </c>
      <c r="CG261">
        <v>0</v>
      </c>
      <c r="CM261">
        <v>0</v>
      </c>
      <c r="CN261" t="s">
        <v>6</v>
      </c>
      <c r="CO261">
        <v>0</v>
      </c>
      <c r="CP261" t="e">
        <f t="shared" si="217"/>
        <v>#REF!</v>
      </c>
      <c r="CQ261">
        <f>AC261</f>
        <v>18036.25</v>
      </c>
      <c r="CR261">
        <f>AD261</f>
        <v>0</v>
      </c>
      <c r="CS261">
        <f t="shared" si="218"/>
        <v>0</v>
      </c>
      <c r="CT261">
        <f t="shared" si="219"/>
        <v>0</v>
      </c>
      <c r="CU261">
        <f t="shared" si="220"/>
        <v>0</v>
      </c>
      <c r="CV261">
        <f t="shared" si="221"/>
        <v>0</v>
      </c>
      <c r="CW261">
        <f t="shared" si="222"/>
        <v>0</v>
      </c>
      <c r="CX261">
        <f t="shared" si="223"/>
        <v>0</v>
      </c>
      <c r="CY261" t="e">
        <f>(((S261+R261)*AT261)/100)</f>
        <v>#REF!</v>
      </c>
      <c r="CZ261" t="e">
        <f>(((S261+R261)*AU261)/100)</f>
        <v>#REF!</v>
      </c>
      <c r="DC261" t="s">
        <v>6</v>
      </c>
      <c r="DD261" t="s">
        <v>6</v>
      </c>
      <c r="DE261" t="s">
        <v>6</v>
      </c>
      <c r="DF261" t="s">
        <v>6</v>
      </c>
      <c r="DG261" t="s">
        <v>6</v>
      </c>
      <c r="DH261" t="s">
        <v>6</v>
      </c>
      <c r="DI261" t="s">
        <v>6</v>
      </c>
      <c r="DJ261" t="s">
        <v>6</v>
      </c>
      <c r="DK261" t="s">
        <v>6</v>
      </c>
      <c r="DL261" t="s">
        <v>6</v>
      </c>
      <c r="DM261" t="s">
        <v>6</v>
      </c>
      <c r="DN261">
        <v>0</v>
      </c>
      <c r="DO261">
        <v>0</v>
      </c>
      <c r="DP261">
        <v>1</v>
      </c>
      <c r="DQ261">
        <v>1</v>
      </c>
      <c r="DU261">
        <v>1013</v>
      </c>
      <c r="DV261" t="s">
        <v>23</v>
      </c>
      <c r="DW261" t="str">
        <f>'1.Лок.смета.и.Акт'!D820</f>
        <v>ШТ</v>
      </c>
      <c r="DX261">
        <v>1</v>
      </c>
      <c r="DZ261" t="s">
        <v>6</v>
      </c>
      <c r="EA261" t="s">
        <v>6</v>
      </c>
      <c r="EB261" t="s">
        <v>6</v>
      </c>
      <c r="EC261" t="s">
        <v>6</v>
      </c>
      <c r="EE261">
        <v>59207441</v>
      </c>
      <c r="EF261">
        <v>5</v>
      </c>
      <c r="EG261" t="s">
        <v>338</v>
      </c>
      <c r="EH261">
        <v>0</v>
      </c>
      <c r="EI261" t="s">
        <v>6</v>
      </c>
      <c r="EJ261">
        <v>3</v>
      </c>
      <c r="EK261">
        <v>600001</v>
      </c>
      <c r="EL261" t="s">
        <v>339</v>
      </c>
      <c r="EM261" t="s">
        <v>340</v>
      </c>
      <c r="EO261" t="s">
        <v>6</v>
      </c>
      <c r="EQ261">
        <v>0</v>
      </c>
      <c r="ER261">
        <v>18036.25</v>
      </c>
      <c r="ES261" s="68">
        <f>'1.Лок.смета.и.Акт'!F820</f>
        <v>18036.25</v>
      </c>
      <c r="ET261">
        <v>0</v>
      </c>
      <c r="EU261">
        <v>0</v>
      </c>
      <c r="EV261">
        <v>0</v>
      </c>
      <c r="EW261">
        <v>0</v>
      </c>
      <c r="EX261">
        <v>0</v>
      </c>
      <c r="EZ261">
        <v>5</v>
      </c>
      <c r="FC261">
        <v>0</v>
      </c>
      <c r="FD261">
        <v>18</v>
      </c>
      <c r="FF261">
        <v>17286.5</v>
      </c>
      <c r="FQ261">
        <v>0</v>
      </c>
      <c r="FR261" t="e">
        <f t="shared" si="224"/>
        <v>#REF!</v>
      </c>
      <c r="FS261">
        <v>0</v>
      </c>
      <c r="FX261">
        <v>121</v>
      </c>
      <c r="FY261">
        <v>72</v>
      </c>
      <c r="GA261" t="s">
        <v>341</v>
      </c>
      <c r="GD261">
        <v>1</v>
      </c>
      <c r="GF261">
        <v>-1292746362</v>
      </c>
      <c r="GG261">
        <v>2</v>
      </c>
      <c r="GH261">
        <v>3</v>
      </c>
      <c r="GI261">
        <v>4</v>
      </c>
      <c r="GJ261">
        <v>0</v>
      </c>
      <c r="GK261">
        <v>0</v>
      </c>
      <c r="GL261">
        <f t="shared" si="225"/>
        <v>0</v>
      </c>
      <c r="GM261" t="e">
        <f t="shared" si="226"/>
        <v>#REF!</v>
      </c>
      <c r="GN261">
        <f t="shared" si="227"/>
        <v>0</v>
      </c>
      <c r="GO261">
        <f t="shared" si="228"/>
        <v>0</v>
      </c>
      <c r="GP261">
        <f t="shared" si="229"/>
        <v>0</v>
      </c>
      <c r="GR261">
        <v>1</v>
      </c>
      <c r="GS261">
        <v>1</v>
      </c>
      <c r="GT261">
        <v>0</v>
      </c>
      <c r="GU261" t="s">
        <v>6</v>
      </c>
      <c r="GV261">
        <f t="shared" si="230"/>
        <v>0</v>
      </c>
      <c r="GW261">
        <v>1</v>
      </c>
      <c r="GX261" t="e">
        <f t="shared" si="231"/>
        <v>#REF!</v>
      </c>
      <c r="HA261">
        <v>0</v>
      </c>
      <c r="HB261">
        <v>0</v>
      </c>
      <c r="HC261">
        <f t="shared" si="232"/>
        <v>0</v>
      </c>
      <c r="HE261" t="s">
        <v>40</v>
      </c>
      <c r="HF261" t="s">
        <v>41</v>
      </c>
      <c r="HH261" t="e">
        <f>ROUND(AC261*I261,0)</f>
        <v>#REF!</v>
      </c>
      <c r="HM261" t="s">
        <v>6</v>
      </c>
      <c r="HN261" t="s">
        <v>6</v>
      </c>
      <c r="HO261" t="s">
        <v>6</v>
      </c>
      <c r="HP261" t="s">
        <v>6</v>
      </c>
      <c r="HQ261" t="s">
        <v>6</v>
      </c>
      <c r="IF261">
        <v>-1</v>
      </c>
      <c r="IK261">
        <v>0</v>
      </c>
    </row>
    <row r="262" spans="1:245" x14ac:dyDescent="0.2">
      <c r="A262">
        <v>17</v>
      </c>
      <c r="B262">
        <v>1</v>
      </c>
      <c r="C262">
        <f>ROW(SmtRes!A347)</f>
        <v>347</v>
      </c>
      <c r="D262">
        <f>ROW(EtalonRes!A357)</f>
        <v>357</v>
      </c>
      <c r="E262" t="s">
        <v>342</v>
      </c>
      <c r="F262" t="s">
        <v>343</v>
      </c>
      <c r="G262" t="s">
        <v>344</v>
      </c>
      <c r="H262" t="s">
        <v>23</v>
      </c>
      <c r="I262">
        <f>'1.Лок.смета.и.Акт'!E825</f>
        <v>1</v>
      </c>
      <c r="J262">
        <v>0</v>
      </c>
      <c r="K262">
        <v>1</v>
      </c>
      <c r="O262">
        <f t="shared" si="202"/>
        <v>1341</v>
      </c>
      <c r="P262">
        <f t="shared" si="203"/>
        <v>18</v>
      </c>
      <c r="Q262">
        <f t="shared" si="204"/>
        <v>92</v>
      </c>
      <c r="R262">
        <f t="shared" si="205"/>
        <v>21</v>
      </c>
      <c r="S262">
        <f t="shared" si="206"/>
        <v>1231</v>
      </c>
      <c r="T262">
        <f t="shared" si="207"/>
        <v>0</v>
      </c>
      <c r="U262">
        <f t="shared" si="208"/>
        <v>3.8325</v>
      </c>
      <c r="V262">
        <f t="shared" si="209"/>
        <v>5.2499999999999998E-2</v>
      </c>
      <c r="W262">
        <f t="shared" si="210"/>
        <v>0</v>
      </c>
      <c r="X262">
        <f t="shared" si="211"/>
        <v>1515</v>
      </c>
      <c r="Y262">
        <f t="shared" si="212"/>
        <v>901</v>
      </c>
      <c r="AA262">
        <v>74764386</v>
      </c>
      <c r="AB262">
        <f t="shared" si="213"/>
        <v>45.85</v>
      </c>
      <c r="AC262">
        <f t="shared" si="214"/>
        <v>2.0299999999999998</v>
      </c>
      <c r="AD262">
        <f>ROUND(((((ET262*ROUND(1.05,7)))-((EU262*ROUND(1.05,7))))+AE262),2)</f>
        <v>6.95</v>
      </c>
      <c r="AE262">
        <f>ROUND(((EU262*ROUND(1.05,7))),2)</f>
        <v>0.63</v>
      </c>
      <c r="AF262">
        <f>ROUND(((EV262*ROUND(1.05,7))),2)</f>
        <v>36.869999999999997</v>
      </c>
      <c r="AG262">
        <f t="shared" si="215"/>
        <v>0</v>
      </c>
      <c r="AH262">
        <f>((EW262*ROUND(1.05,7)))</f>
        <v>3.8325</v>
      </c>
      <c r="AI262">
        <f>((EX262*ROUND(1.05,7)))</f>
        <v>5.2500000000000005E-2</v>
      </c>
      <c r="AJ262">
        <f t="shared" si="216"/>
        <v>0</v>
      </c>
      <c r="AK262">
        <f>AL262+AM262+AO262</f>
        <v>43.76</v>
      </c>
      <c r="AL262" s="68">
        <f>'1.Лок.смета.и.Акт'!F829</f>
        <v>2.0299999999999998</v>
      </c>
      <c r="AM262" s="68">
        <f>'1.Лок.смета.и.Акт'!F827</f>
        <v>6.62</v>
      </c>
      <c r="AN262" s="68">
        <f>'1.Лок.смета.и.Акт'!F828</f>
        <v>0.6</v>
      </c>
      <c r="AO262" s="68">
        <f>'1.Лок.смета.и.Акт'!F826</f>
        <v>35.11</v>
      </c>
      <c r="AP262">
        <v>0</v>
      </c>
      <c r="AQ262">
        <f>'1.Лок.смета.и.Акт'!E832</f>
        <v>3.65</v>
      </c>
      <c r="AR262">
        <v>0.05</v>
      </c>
      <c r="AS262">
        <v>0</v>
      </c>
      <c r="AT262">
        <v>121</v>
      </c>
      <c r="AU262">
        <v>72</v>
      </c>
      <c r="AV262">
        <v>1</v>
      </c>
      <c r="AW262">
        <v>1</v>
      </c>
      <c r="AZ262">
        <v>1</v>
      </c>
      <c r="BA262">
        <f>'1.Лок.смета.и.Акт'!J826</f>
        <v>33.39</v>
      </c>
      <c r="BB262">
        <f>'1.Лок.смета.и.Акт'!J827</f>
        <v>13.26</v>
      </c>
      <c r="BC262">
        <f>'1.Лок.смета.и.Акт'!J829</f>
        <v>9.11</v>
      </c>
      <c r="BD262" t="s">
        <v>6</v>
      </c>
      <c r="BE262" t="s">
        <v>6</v>
      </c>
      <c r="BF262" t="s">
        <v>6</v>
      </c>
      <c r="BG262" t="s">
        <v>6</v>
      </c>
      <c r="BH262">
        <v>0</v>
      </c>
      <c r="BI262">
        <v>1</v>
      </c>
      <c r="BJ262" t="s">
        <v>345</v>
      </c>
      <c r="BM262">
        <v>20001</v>
      </c>
      <c r="BN262">
        <v>0</v>
      </c>
      <c r="BO262" t="s">
        <v>6</v>
      </c>
      <c r="BP262">
        <v>0</v>
      </c>
      <c r="BQ262">
        <v>22</v>
      </c>
      <c r="BR262">
        <v>0</v>
      </c>
      <c r="BS262">
        <f>'1.Лок.смета.и.Акт'!J828</f>
        <v>33.39</v>
      </c>
      <c r="BT262">
        <v>1</v>
      </c>
      <c r="BU262">
        <v>1</v>
      </c>
      <c r="BV262">
        <v>1</v>
      </c>
      <c r="BW262">
        <v>1</v>
      </c>
      <c r="BX262">
        <v>1</v>
      </c>
      <c r="BY262" t="s">
        <v>6</v>
      </c>
      <c r="BZ262">
        <v>121</v>
      </c>
      <c r="CA262">
        <v>72</v>
      </c>
      <c r="CB262" t="s">
        <v>6</v>
      </c>
      <c r="CE262">
        <v>0</v>
      </c>
      <c r="CF262">
        <v>0</v>
      </c>
      <c r="CG262">
        <v>0</v>
      </c>
      <c r="CM262">
        <v>0</v>
      </c>
      <c r="CN262" t="s">
        <v>77</v>
      </c>
      <c r="CO262">
        <v>0</v>
      </c>
      <c r="CP262">
        <f t="shared" si="217"/>
        <v>1341</v>
      </c>
      <c r="CQ262">
        <f>AC262*BC262</f>
        <v>18.493299999999998</v>
      </c>
      <c r="CR262">
        <f>AD262*BB262</f>
        <v>92.156999999999996</v>
      </c>
      <c r="CS262">
        <f t="shared" si="218"/>
        <v>21.035700000000002</v>
      </c>
      <c r="CT262">
        <f t="shared" si="219"/>
        <v>1231.0892999999999</v>
      </c>
      <c r="CU262">
        <f t="shared" si="220"/>
        <v>0</v>
      </c>
      <c r="CV262">
        <f t="shared" si="221"/>
        <v>3.8325</v>
      </c>
      <c r="CW262">
        <f t="shared" si="222"/>
        <v>5.2500000000000005E-2</v>
      </c>
      <c r="CX262">
        <f t="shared" si="223"/>
        <v>0</v>
      </c>
      <c r="CY262">
        <f>(((S262+R262)*AT262)/100)</f>
        <v>1514.92</v>
      </c>
      <c r="CZ262">
        <f>(((S262+R262)*AU262)/100)</f>
        <v>901.44</v>
      </c>
      <c r="DB262">
        <v>22</v>
      </c>
      <c r="DC262" t="s">
        <v>6</v>
      </c>
      <c r="DD262" t="s">
        <v>6</v>
      </c>
      <c r="DE262" t="s">
        <v>78</v>
      </c>
      <c r="DF262" t="s">
        <v>78</v>
      </c>
      <c r="DG262" t="s">
        <v>78</v>
      </c>
      <c r="DH262" t="s">
        <v>6</v>
      </c>
      <c r="DI262" t="s">
        <v>78</v>
      </c>
      <c r="DJ262" t="s">
        <v>78</v>
      </c>
      <c r="DK262" t="s">
        <v>6</v>
      </c>
      <c r="DL262" t="s">
        <v>6</v>
      </c>
      <c r="DM262" t="s">
        <v>6</v>
      </c>
      <c r="DN262">
        <v>0</v>
      </c>
      <c r="DO262">
        <v>0</v>
      </c>
      <c r="DP262">
        <v>1</v>
      </c>
      <c r="DQ262">
        <v>1</v>
      </c>
      <c r="DU262">
        <v>1013</v>
      </c>
      <c r="DV262" t="s">
        <v>23</v>
      </c>
      <c r="DW262" t="str">
        <f>'1.Лок.смета.и.Акт'!D825</f>
        <v>ШТ</v>
      </c>
      <c r="DX262">
        <v>1</v>
      </c>
      <c r="DZ262" t="s">
        <v>6</v>
      </c>
      <c r="EA262" t="s">
        <v>6</v>
      </c>
      <c r="EB262" t="s">
        <v>6</v>
      </c>
      <c r="EC262" t="s">
        <v>6</v>
      </c>
      <c r="EE262">
        <v>59207217</v>
      </c>
      <c r="EF262">
        <v>22</v>
      </c>
      <c r="EG262" t="s">
        <v>27</v>
      </c>
      <c r="EH262">
        <v>16</v>
      </c>
      <c r="EI262" t="s">
        <v>28</v>
      </c>
      <c r="EJ262">
        <v>1</v>
      </c>
      <c r="EK262">
        <v>20001</v>
      </c>
      <c r="EL262" t="s">
        <v>29</v>
      </c>
      <c r="EM262" t="s">
        <v>30</v>
      </c>
      <c r="EO262" t="s">
        <v>31</v>
      </c>
      <c r="EQ262">
        <v>0</v>
      </c>
      <c r="ER262">
        <f>ES262+ET262+EV262</f>
        <v>43.76</v>
      </c>
      <c r="ES262" s="68">
        <f>'1.Лок.смета.и.Акт'!F829</f>
        <v>2.0299999999999998</v>
      </c>
      <c r="ET262" s="68">
        <f>'1.Лок.смета.и.Акт'!F827</f>
        <v>6.62</v>
      </c>
      <c r="EU262" s="68">
        <f>'1.Лок.смета.и.Акт'!F828</f>
        <v>0.6</v>
      </c>
      <c r="EV262" s="68">
        <f>'1.Лок.смета.и.Акт'!F826</f>
        <v>35.11</v>
      </c>
      <c r="EW262">
        <f>'1.Лок.смета.и.Акт'!E832</f>
        <v>3.65</v>
      </c>
      <c r="EX262">
        <v>0.05</v>
      </c>
      <c r="EY262">
        <v>0</v>
      </c>
      <c r="FQ262">
        <v>0</v>
      </c>
      <c r="FR262">
        <f t="shared" si="224"/>
        <v>0</v>
      </c>
      <c r="FS262">
        <v>0</v>
      </c>
      <c r="FX262">
        <v>121</v>
      </c>
      <c r="FY262">
        <v>72</v>
      </c>
      <c r="GA262" t="s">
        <v>6</v>
      </c>
      <c r="GD262">
        <v>1</v>
      </c>
      <c r="GF262">
        <v>-2090890730</v>
      </c>
      <c r="GG262">
        <v>2</v>
      </c>
      <c r="GH262">
        <v>1</v>
      </c>
      <c r="GI262">
        <v>4</v>
      </c>
      <c r="GJ262">
        <v>0</v>
      </c>
      <c r="GK262">
        <v>0</v>
      </c>
      <c r="GL262">
        <f t="shared" si="225"/>
        <v>0</v>
      </c>
      <c r="GM262">
        <f t="shared" si="226"/>
        <v>3757</v>
      </c>
      <c r="GN262">
        <f t="shared" si="227"/>
        <v>3757</v>
      </c>
      <c r="GO262">
        <f t="shared" si="228"/>
        <v>0</v>
      </c>
      <c r="GP262">
        <f t="shared" si="229"/>
        <v>0</v>
      </c>
      <c r="GR262">
        <v>0</v>
      </c>
      <c r="GS262">
        <v>3</v>
      </c>
      <c r="GT262">
        <v>0</v>
      </c>
      <c r="GU262" t="s">
        <v>6</v>
      </c>
      <c r="GV262">
        <f t="shared" si="230"/>
        <v>0</v>
      </c>
      <c r="GW262">
        <v>1</v>
      </c>
      <c r="GX262">
        <f t="shared" si="231"/>
        <v>0</v>
      </c>
      <c r="HA262">
        <v>0</v>
      </c>
      <c r="HB262">
        <v>0</v>
      </c>
      <c r="HC262">
        <f t="shared" si="232"/>
        <v>0</v>
      </c>
      <c r="HE262" t="s">
        <v>6</v>
      </c>
      <c r="HF262" t="s">
        <v>6</v>
      </c>
      <c r="HM262" t="s">
        <v>6</v>
      </c>
      <c r="HN262" t="s">
        <v>32</v>
      </c>
      <c r="HO262" t="s">
        <v>33</v>
      </c>
      <c r="HP262" t="s">
        <v>28</v>
      </c>
      <c r="HQ262" t="s">
        <v>28</v>
      </c>
      <c r="IF262">
        <v>-1</v>
      </c>
      <c r="IK262">
        <v>0</v>
      </c>
    </row>
    <row r="263" spans="1:245" x14ac:dyDescent="0.2">
      <c r="A263">
        <v>18</v>
      </c>
      <c r="B263">
        <v>1</v>
      </c>
      <c r="C263">
        <v>347</v>
      </c>
      <c r="E263" t="s">
        <v>346</v>
      </c>
      <c r="F263" t="str">
        <f>'1.Лок.смета.и.Акт'!B833</f>
        <v>Прайс</v>
      </c>
      <c r="G263" t="s">
        <v>347</v>
      </c>
      <c r="H263" t="s">
        <v>23</v>
      </c>
      <c r="I263" t="e">
        <f>I262*J263</f>
        <v>#REF!</v>
      </c>
      <c r="J263" s="181" t="e">
        <f>#REF!</f>
        <v>#REF!</v>
      </c>
      <c r="K263">
        <v>1</v>
      </c>
      <c r="O263" t="e">
        <f t="shared" si="202"/>
        <v>#REF!</v>
      </c>
      <c r="P263" t="e">
        <f t="shared" si="203"/>
        <v>#REF!</v>
      </c>
      <c r="Q263" t="e">
        <f t="shared" si="204"/>
        <v>#REF!</v>
      </c>
      <c r="R263" t="e">
        <f t="shared" si="205"/>
        <v>#REF!</v>
      </c>
      <c r="S263" t="e">
        <f t="shared" si="206"/>
        <v>#REF!</v>
      </c>
      <c r="T263" t="e">
        <f t="shared" si="207"/>
        <v>#REF!</v>
      </c>
      <c r="U263" t="e">
        <f t="shared" si="208"/>
        <v>#REF!</v>
      </c>
      <c r="V263" t="e">
        <f t="shared" si="209"/>
        <v>#REF!</v>
      </c>
      <c r="W263" t="e">
        <f t="shared" si="210"/>
        <v>#REF!</v>
      </c>
      <c r="X263">
        <f t="shared" si="211"/>
        <v>0</v>
      </c>
      <c r="Y263">
        <f t="shared" si="212"/>
        <v>0</v>
      </c>
      <c r="AA263">
        <v>74764386</v>
      </c>
      <c r="AB263">
        <f t="shared" si="213"/>
        <v>26150.560000000001</v>
      </c>
      <c r="AC263">
        <f t="shared" si="214"/>
        <v>26150.560000000001</v>
      </c>
      <c r="AD263">
        <f>ROUND((ET263),2)</f>
        <v>0</v>
      </c>
      <c r="AE263">
        <f>ROUND((EU263),2)</f>
        <v>0</v>
      </c>
      <c r="AF263">
        <f>ROUND((EV263),2)</f>
        <v>0</v>
      </c>
      <c r="AG263">
        <f t="shared" si="215"/>
        <v>0</v>
      </c>
      <c r="AH263">
        <f>(EW263)</f>
        <v>0</v>
      </c>
      <c r="AI263">
        <f>(EX263)</f>
        <v>0</v>
      </c>
      <c r="AJ263">
        <f t="shared" si="216"/>
        <v>0</v>
      </c>
      <c r="AK263">
        <v>26150.560000000001</v>
      </c>
      <c r="AL263" s="68">
        <f>'1.Лок.смета.и.Акт'!F833</f>
        <v>26150.560000000001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1</v>
      </c>
      <c r="AW263">
        <v>1</v>
      </c>
      <c r="AZ263">
        <v>1</v>
      </c>
      <c r="BA263">
        <v>1</v>
      </c>
      <c r="BB263">
        <v>1</v>
      </c>
      <c r="BC263">
        <f>'1.Лок.смета.и.Акт'!J833</f>
        <v>6.13</v>
      </c>
      <c r="BD263" t="s">
        <v>6</v>
      </c>
      <c r="BE263" t="s">
        <v>6</v>
      </c>
      <c r="BF263" t="s">
        <v>6</v>
      </c>
      <c r="BG263" t="s">
        <v>6</v>
      </c>
      <c r="BH263">
        <v>3</v>
      </c>
      <c r="BI263">
        <v>3</v>
      </c>
      <c r="BJ263" t="s">
        <v>6</v>
      </c>
      <c r="BM263">
        <v>902</v>
      </c>
      <c r="BN263">
        <v>0</v>
      </c>
      <c r="BO263" t="s">
        <v>6</v>
      </c>
      <c r="BP263">
        <v>0</v>
      </c>
      <c r="BQ263">
        <v>92</v>
      </c>
      <c r="BR263">
        <v>0</v>
      </c>
      <c r="BS263">
        <v>1</v>
      </c>
      <c r="BT263">
        <v>1</v>
      </c>
      <c r="BU263">
        <v>1</v>
      </c>
      <c r="BV263">
        <v>1</v>
      </c>
      <c r="BW263">
        <v>1</v>
      </c>
      <c r="BX263">
        <v>1</v>
      </c>
      <c r="BY263" t="s">
        <v>6</v>
      </c>
      <c r="BZ263">
        <v>121</v>
      </c>
      <c r="CA263">
        <v>72</v>
      </c>
      <c r="CB263" t="s">
        <v>6</v>
      </c>
      <c r="CE263">
        <v>0</v>
      </c>
      <c r="CF263">
        <v>0</v>
      </c>
      <c r="CG263">
        <v>0</v>
      </c>
      <c r="CM263">
        <v>0</v>
      </c>
      <c r="CN263" t="s">
        <v>6</v>
      </c>
      <c r="CO263">
        <v>0</v>
      </c>
      <c r="CP263" t="e">
        <f t="shared" si="217"/>
        <v>#REF!</v>
      </c>
      <c r="CQ263">
        <f>AC263</f>
        <v>26150.560000000001</v>
      </c>
      <c r="CR263">
        <f>AD263</f>
        <v>0</v>
      </c>
      <c r="CS263">
        <f t="shared" si="218"/>
        <v>0</v>
      </c>
      <c r="CT263">
        <f t="shared" si="219"/>
        <v>0</v>
      </c>
      <c r="CU263">
        <f t="shared" si="220"/>
        <v>0</v>
      </c>
      <c r="CV263">
        <f t="shared" si="221"/>
        <v>0</v>
      </c>
      <c r="CW263">
        <f t="shared" si="222"/>
        <v>0</v>
      </c>
      <c r="CX263">
        <f t="shared" si="223"/>
        <v>0</v>
      </c>
      <c r="CY263">
        <f>0</f>
        <v>0</v>
      </c>
      <c r="CZ263">
        <f>0</f>
        <v>0</v>
      </c>
      <c r="DC263" t="s">
        <v>6</v>
      </c>
      <c r="DD263" t="s">
        <v>6</v>
      </c>
      <c r="DE263" t="s">
        <v>6</v>
      </c>
      <c r="DF263" t="s">
        <v>6</v>
      </c>
      <c r="DG263" t="s">
        <v>6</v>
      </c>
      <c r="DH263" t="s">
        <v>6</v>
      </c>
      <c r="DI263" t="s">
        <v>6</v>
      </c>
      <c r="DJ263" t="s">
        <v>6</v>
      </c>
      <c r="DK263" t="s">
        <v>6</v>
      </c>
      <c r="DL263" t="s">
        <v>6</v>
      </c>
      <c r="DM263" t="s">
        <v>6</v>
      </c>
      <c r="DN263">
        <v>0</v>
      </c>
      <c r="DO263">
        <v>0</v>
      </c>
      <c r="DP263">
        <v>1</v>
      </c>
      <c r="DQ263">
        <v>1</v>
      </c>
      <c r="DU263">
        <v>1013</v>
      </c>
      <c r="DV263" t="s">
        <v>23</v>
      </c>
      <c r="DW263" t="str">
        <f>'1.Лок.смета.и.Акт'!D833</f>
        <v>ШТ</v>
      </c>
      <c r="DX263">
        <v>1</v>
      </c>
      <c r="DZ263" t="s">
        <v>6</v>
      </c>
      <c r="EA263" t="s">
        <v>6</v>
      </c>
      <c r="EB263" t="s">
        <v>6</v>
      </c>
      <c r="EC263" t="s">
        <v>6</v>
      </c>
      <c r="EE263">
        <v>59207033</v>
      </c>
      <c r="EF263">
        <v>92</v>
      </c>
      <c r="EG263" t="s">
        <v>37</v>
      </c>
      <c r="EH263">
        <v>0</v>
      </c>
      <c r="EI263" t="s">
        <v>6</v>
      </c>
      <c r="EJ263">
        <v>3</v>
      </c>
      <c r="EK263">
        <v>902</v>
      </c>
      <c r="EL263" t="s">
        <v>37</v>
      </c>
      <c r="EM263" t="s">
        <v>38</v>
      </c>
      <c r="EO263" t="s">
        <v>6</v>
      </c>
      <c r="EQ263">
        <v>0</v>
      </c>
      <c r="ER263">
        <v>26150.560000000001</v>
      </c>
      <c r="ES263" s="68">
        <f>'1.Лок.смета.и.Акт'!F833</f>
        <v>26150.560000000001</v>
      </c>
      <c r="ET263">
        <v>0</v>
      </c>
      <c r="EU263">
        <v>0</v>
      </c>
      <c r="EV263">
        <v>0</v>
      </c>
      <c r="EW263">
        <v>0</v>
      </c>
      <c r="EX263">
        <v>0</v>
      </c>
      <c r="EZ263">
        <v>5</v>
      </c>
      <c r="FC263">
        <v>0</v>
      </c>
      <c r="FD263">
        <v>18</v>
      </c>
      <c r="FF263">
        <v>25063.5</v>
      </c>
      <c r="FQ263">
        <v>0</v>
      </c>
      <c r="FR263" t="e">
        <f t="shared" si="224"/>
        <v>#REF!</v>
      </c>
      <c r="FS263">
        <v>0</v>
      </c>
      <c r="FX263">
        <v>121</v>
      </c>
      <c r="FY263">
        <v>72</v>
      </c>
      <c r="GA263" t="s">
        <v>348</v>
      </c>
      <c r="GD263">
        <v>1</v>
      </c>
      <c r="GF263">
        <v>84881551</v>
      </c>
      <c r="GG263">
        <v>2</v>
      </c>
      <c r="GH263">
        <v>3</v>
      </c>
      <c r="GI263">
        <v>4</v>
      </c>
      <c r="GJ263">
        <v>0</v>
      </c>
      <c r="GK263">
        <v>0</v>
      </c>
      <c r="GL263">
        <f t="shared" si="225"/>
        <v>0</v>
      </c>
      <c r="GM263" t="e">
        <f t="shared" si="226"/>
        <v>#REF!</v>
      </c>
      <c r="GN263">
        <f t="shared" si="227"/>
        <v>0</v>
      </c>
      <c r="GO263">
        <f t="shared" si="228"/>
        <v>0</v>
      </c>
      <c r="GP263">
        <f t="shared" si="229"/>
        <v>0</v>
      </c>
      <c r="GR263">
        <v>1</v>
      </c>
      <c r="GS263">
        <v>1</v>
      </c>
      <c r="GT263">
        <v>0</v>
      </c>
      <c r="GU263" t="s">
        <v>6</v>
      </c>
      <c r="GV263">
        <f t="shared" si="230"/>
        <v>0</v>
      </c>
      <c r="GW263">
        <v>1</v>
      </c>
      <c r="GX263" t="e">
        <f t="shared" si="231"/>
        <v>#REF!</v>
      </c>
      <c r="HA263">
        <v>0</v>
      </c>
      <c r="HB263">
        <v>0</v>
      </c>
      <c r="HC263">
        <f t="shared" si="232"/>
        <v>0</v>
      </c>
      <c r="HE263" t="s">
        <v>40</v>
      </c>
      <c r="HF263" t="s">
        <v>41</v>
      </c>
      <c r="HH263" t="e">
        <f>ROUND(AC263*I263,0)</f>
        <v>#REF!</v>
      </c>
      <c r="HM263" t="s">
        <v>6</v>
      </c>
      <c r="HN263" t="s">
        <v>6</v>
      </c>
      <c r="HO263" t="s">
        <v>6</v>
      </c>
      <c r="HP263" t="s">
        <v>6</v>
      </c>
      <c r="HQ263" t="s">
        <v>6</v>
      </c>
      <c r="IF263">
        <v>-1</v>
      </c>
      <c r="IK263">
        <v>0</v>
      </c>
    </row>
    <row r="264" spans="1:245" x14ac:dyDescent="0.2">
      <c r="A264">
        <v>17</v>
      </c>
      <c r="B264">
        <v>1</v>
      </c>
      <c r="C264">
        <f>ROW(SmtRes!A353)</f>
        <v>353</v>
      </c>
      <c r="D264">
        <f>ROW(EtalonRes!A363)</f>
        <v>363</v>
      </c>
      <c r="E264" t="s">
        <v>349</v>
      </c>
      <c r="F264" t="s">
        <v>50</v>
      </c>
      <c r="G264" t="s">
        <v>51</v>
      </c>
      <c r="H264" t="s">
        <v>52</v>
      </c>
      <c r="I264">
        <f>'1.Лок.смета.и.Акт'!E838</f>
        <v>0.19</v>
      </c>
      <c r="J264">
        <v>0</v>
      </c>
      <c r="K264">
        <v>0.19</v>
      </c>
      <c r="O264">
        <f t="shared" si="202"/>
        <v>341</v>
      </c>
      <c r="P264">
        <f t="shared" si="203"/>
        <v>4</v>
      </c>
      <c r="Q264">
        <f t="shared" si="204"/>
        <v>2</v>
      </c>
      <c r="R264">
        <f t="shared" si="205"/>
        <v>1</v>
      </c>
      <c r="S264">
        <f t="shared" si="206"/>
        <v>335</v>
      </c>
      <c r="T264">
        <f t="shared" si="207"/>
        <v>0</v>
      </c>
      <c r="U264">
        <f t="shared" si="208"/>
        <v>1.147125</v>
      </c>
      <c r="V264">
        <f t="shared" si="209"/>
        <v>1.9949999999999998E-3</v>
      </c>
      <c r="W264">
        <f t="shared" si="210"/>
        <v>0</v>
      </c>
      <c r="X264">
        <f t="shared" si="211"/>
        <v>407</v>
      </c>
      <c r="Y264">
        <f t="shared" si="212"/>
        <v>242</v>
      </c>
      <c r="AA264">
        <v>74764386</v>
      </c>
      <c r="AB264">
        <f t="shared" si="213"/>
        <v>55.86</v>
      </c>
      <c r="AC264">
        <f t="shared" si="214"/>
        <v>2.39</v>
      </c>
      <c r="AD264">
        <f>ROUND(((((ET264*ROUND(1.05,7)))-((EU264*ROUND(1.05,7))))+AE264),2)</f>
        <v>0.7</v>
      </c>
      <c r="AE264">
        <f>ROUND(((EU264*ROUND(1.05,7))),2)</f>
        <v>0.13</v>
      </c>
      <c r="AF264">
        <f>ROUND(((EV264*ROUND(1.05,7))),2)</f>
        <v>52.77</v>
      </c>
      <c r="AG264">
        <f t="shared" si="215"/>
        <v>0</v>
      </c>
      <c r="AH264">
        <f>((EW264*ROUND(1.05,7)))</f>
        <v>6.0375000000000005</v>
      </c>
      <c r="AI264">
        <f>((EX264*ROUND(1.05,7)))</f>
        <v>1.0500000000000001E-2</v>
      </c>
      <c r="AJ264">
        <f t="shared" si="216"/>
        <v>0</v>
      </c>
      <c r="AK264">
        <f>AL264+AM264+AO264</f>
        <v>53.309999999999995</v>
      </c>
      <c r="AL264" s="68">
        <f>'1.Лок.смета.и.Акт'!F842</f>
        <v>2.39</v>
      </c>
      <c r="AM264" s="68">
        <f>'1.Лок.смета.и.Акт'!F840</f>
        <v>0.66</v>
      </c>
      <c r="AN264" s="68">
        <f>'1.Лок.смета.и.Акт'!F841</f>
        <v>0.12</v>
      </c>
      <c r="AO264" s="68">
        <f>'1.Лок.смета.и.Акт'!F839</f>
        <v>50.26</v>
      </c>
      <c r="AP264">
        <v>0</v>
      </c>
      <c r="AQ264">
        <f>'1.Лок.смета.и.Акт'!E845</f>
        <v>5.75</v>
      </c>
      <c r="AR264">
        <v>0.01</v>
      </c>
      <c r="AS264">
        <v>0</v>
      </c>
      <c r="AT264">
        <v>121</v>
      </c>
      <c r="AU264">
        <v>72</v>
      </c>
      <c r="AV264">
        <v>1</v>
      </c>
      <c r="AW264">
        <v>1</v>
      </c>
      <c r="AZ264">
        <v>1</v>
      </c>
      <c r="BA264">
        <f>'1.Лок.смета.и.Акт'!J839</f>
        <v>33.39</v>
      </c>
      <c r="BB264">
        <f>'1.Лок.смета.и.Акт'!J840</f>
        <v>13.26</v>
      </c>
      <c r="BC264">
        <f>'1.Лок.смета.и.Акт'!J842</f>
        <v>9.11</v>
      </c>
      <c r="BD264" t="s">
        <v>6</v>
      </c>
      <c r="BE264" t="s">
        <v>6</v>
      </c>
      <c r="BF264" t="s">
        <v>6</v>
      </c>
      <c r="BG264" t="s">
        <v>6</v>
      </c>
      <c r="BH264">
        <v>0</v>
      </c>
      <c r="BI264">
        <v>1</v>
      </c>
      <c r="BJ264" t="s">
        <v>53</v>
      </c>
      <c r="BM264">
        <v>20001</v>
      </c>
      <c r="BN264">
        <v>0</v>
      </c>
      <c r="BO264" t="s">
        <v>6</v>
      </c>
      <c r="BP264">
        <v>0</v>
      </c>
      <c r="BQ264">
        <v>22</v>
      </c>
      <c r="BR264">
        <v>0</v>
      </c>
      <c r="BS264">
        <f>'1.Лок.смета.и.Акт'!J841</f>
        <v>33.39</v>
      </c>
      <c r="BT264">
        <v>1</v>
      </c>
      <c r="BU264">
        <v>1</v>
      </c>
      <c r="BV264">
        <v>1</v>
      </c>
      <c r="BW264">
        <v>1</v>
      </c>
      <c r="BX264">
        <v>1</v>
      </c>
      <c r="BY264" t="s">
        <v>6</v>
      </c>
      <c r="BZ264">
        <v>121</v>
      </c>
      <c r="CA264">
        <v>72</v>
      </c>
      <c r="CB264" t="s">
        <v>6</v>
      </c>
      <c r="CE264">
        <v>0</v>
      </c>
      <c r="CF264">
        <v>0</v>
      </c>
      <c r="CG264">
        <v>0</v>
      </c>
      <c r="CM264">
        <v>0</v>
      </c>
      <c r="CN264" t="s">
        <v>25</v>
      </c>
      <c r="CO264">
        <v>0</v>
      </c>
      <c r="CP264">
        <f t="shared" si="217"/>
        <v>341</v>
      </c>
      <c r="CQ264">
        <f>AC264*BC264</f>
        <v>21.7729</v>
      </c>
      <c r="CR264">
        <f>AD264*BB264</f>
        <v>9.282</v>
      </c>
      <c r="CS264">
        <f t="shared" si="218"/>
        <v>4.3407</v>
      </c>
      <c r="CT264">
        <f t="shared" si="219"/>
        <v>1761.9903000000002</v>
      </c>
      <c r="CU264">
        <f t="shared" si="220"/>
        <v>0</v>
      </c>
      <c r="CV264">
        <f t="shared" si="221"/>
        <v>6.0375000000000005</v>
      </c>
      <c r="CW264">
        <f t="shared" si="222"/>
        <v>1.0500000000000001E-2</v>
      </c>
      <c r="CX264">
        <f t="shared" si="223"/>
        <v>0</v>
      </c>
      <c r="CY264">
        <f>(((S264+R264)*AT264)/100)</f>
        <v>406.56</v>
      </c>
      <c r="CZ264">
        <f>(((S264+R264)*AU264)/100)</f>
        <v>241.92</v>
      </c>
      <c r="DC264" t="s">
        <v>6</v>
      </c>
      <c r="DD264" t="s">
        <v>6</v>
      </c>
      <c r="DE264" t="s">
        <v>26</v>
      </c>
      <c r="DF264" t="s">
        <v>26</v>
      </c>
      <c r="DG264" t="s">
        <v>26</v>
      </c>
      <c r="DH264" t="s">
        <v>6</v>
      </c>
      <c r="DI264" t="s">
        <v>26</v>
      </c>
      <c r="DJ264" t="s">
        <v>26</v>
      </c>
      <c r="DK264" t="s">
        <v>6</v>
      </c>
      <c r="DL264" t="s">
        <v>6</v>
      </c>
      <c r="DM264" t="s">
        <v>6</v>
      </c>
      <c r="DN264">
        <v>0</v>
      </c>
      <c r="DO264">
        <v>0</v>
      </c>
      <c r="DP264">
        <v>1</v>
      </c>
      <c r="DQ264">
        <v>1</v>
      </c>
      <c r="DU264">
        <v>1005</v>
      </c>
      <c r="DV264" t="s">
        <v>52</v>
      </c>
      <c r="DW264" t="str">
        <f>'1.Лок.смета.и.Акт'!D838</f>
        <v>м2</v>
      </c>
      <c r="DX264">
        <v>1</v>
      </c>
      <c r="DZ264" t="s">
        <v>6</v>
      </c>
      <c r="EA264" t="s">
        <v>6</v>
      </c>
      <c r="EB264" t="s">
        <v>6</v>
      </c>
      <c r="EC264" t="s">
        <v>6</v>
      </c>
      <c r="EE264">
        <v>59207217</v>
      </c>
      <c r="EF264">
        <v>22</v>
      </c>
      <c r="EG264" t="s">
        <v>27</v>
      </c>
      <c r="EH264">
        <v>16</v>
      </c>
      <c r="EI264" t="s">
        <v>28</v>
      </c>
      <c r="EJ264">
        <v>1</v>
      </c>
      <c r="EK264">
        <v>20001</v>
      </c>
      <c r="EL264" t="s">
        <v>29</v>
      </c>
      <c r="EM264" t="s">
        <v>30</v>
      </c>
      <c r="EO264" t="s">
        <v>31</v>
      </c>
      <c r="EQ264">
        <v>0</v>
      </c>
      <c r="ER264">
        <f>ES264+ET264+EV264</f>
        <v>53.309999999999995</v>
      </c>
      <c r="ES264" s="68">
        <f>'1.Лок.смета.и.Акт'!F842</f>
        <v>2.39</v>
      </c>
      <c r="ET264" s="68">
        <f>'1.Лок.смета.и.Акт'!F840</f>
        <v>0.66</v>
      </c>
      <c r="EU264" s="68">
        <f>'1.Лок.смета.и.Акт'!F841</f>
        <v>0.12</v>
      </c>
      <c r="EV264" s="68">
        <f>'1.Лок.смета.и.Акт'!F839</f>
        <v>50.26</v>
      </c>
      <c r="EW264">
        <f>'1.Лок.смета.и.Акт'!E845</f>
        <v>5.75</v>
      </c>
      <c r="EX264">
        <v>0.01</v>
      </c>
      <c r="EY264">
        <v>0</v>
      </c>
      <c r="FQ264">
        <v>0</v>
      </c>
      <c r="FR264">
        <f t="shared" si="224"/>
        <v>0</v>
      </c>
      <c r="FS264">
        <v>0</v>
      </c>
      <c r="FX264">
        <v>121</v>
      </c>
      <c r="FY264">
        <v>72</v>
      </c>
      <c r="GA264" t="s">
        <v>6</v>
      </c>
      <c r="GD264">
        <v>1</v>
      </c>
      <c r="GF264">
        <v>-1520975047</v>
      </c>
      <c r="GG264">
        <v>2</v>
      </c>
      <c r="GH264">
        <v>1</v>
      </c>
      <c r="GI264">
        <v>4</v>
      </c>
      <c r="GJ264">
        <v>0</v>
      </c>
      <c r="GK264">
        <v>0</v>
      </c>
      <c r="GL264">
        <f t="shared" si="225"/>
        <v>0</v>
      </c>
      <c r="GM264">
        <f t="shared" si="226"/>
        <v>990</v>
      </c>
      <c r="GN264">
        <f t="shared" si="227"/>
        <v>990</v>
      </c>
      <c r="GO264">
        <f t="shared" si="228"/>
        <v>0</v>
      </c>
      <c r="GP264">
        <f t="shared" si="229"/>
        <v>0</v>
      </c>
      <c r="GR264">
        <v>0</v>
      </c>
      <c r="GS264">
        <v>3</v>
      </c>
      <c r="GT264">
        <v>0</v>
      </c>
      <c r="GU264" t="s">
        <v>6</v>
      </c>
      <c r="GV264">
        <f t="shared" si="230"/>
        <v>0</v>
      </c>
      <c r="GW264">
        <v>1</v>
      </c>
      <c r="GX264">
        <f t="shared" si="231"/>
        <v>0</v>
      </c>
      <c r="HA264">
        <v>0</v>
      </c>
      <c r="HB264">
        <v>0</v>
      </c>
      <c r="HC264">
        <f t="shared" si="232"/>
        <v>0</v>
      </c>
      <c r="HE264" t="s">
        <v>6</v>
      </c>
      <c r="HF264" t="s">
        <v>6</v>
      </c>
      <c r="HM264" t="s">
        <v>6</v>
      </c>
      <c r="HN264" t="s">
        <v>32</v>
      </c>
      <c r="HO264" t="s">
        <v>33</v>
      </c>
      <c r="HP264" t="s">
        <v>28</v>
      </c>
      <c r="HQ264" t="s">
        <v>28</v>
      </c>
      <c r="IF264">
        <v>-1</v>
      </c>
      <c r="IK264">
        <v>0</v>
      </c>
    </row>
    <row r="265" spans="1:245" x14ac:dyDescent="0.2">
      <c r="A265">
        <v>18</v>
      </c>
      <c r="B265">
        <v>1</v>
      </c>
      <c r="C265">
        <v>353</v>
      </c>
      <c r="E265" t="s">
        <v>350</v>
      </c>
      <c r="F265" t="str">
        <f>'1.Лок.смета.и.Акт'!B846</f>
        <v>Прайс</v>
      </c>
      <c r="G265" t="s">
        <v>351</v>
      </c>
      <c r="H265" t="s">
        <v>23</v>
      </c>
      <c r="I265" t="e">
        <f>I264*J265</f>
        <v>#REF!</v>
      </c>
      <c r="J265" s="181" t="e">
        <f>#REF!</f>
        <v>#REF!</v>
      </c>
      <c r="K265">
        <v>5.2631579000000004</v>
      </c>
      <c r="O265" t="e">
        <f t="shared" si="202"/>
        <v>#REF!</v>
      </c>
      <c r="P265" t="e">
        <f t="shared" si="203"/>
        <v>#REF!</v>
      </c>
      <c r="Q265" t="e">
        <f t="shared" si="204"/>
        <v>#REF!</v>
      </c>
      <c r="R265" t="e">
        <f t="shared" si="205"/>
        <v>#REF!</v>
      </c>
      <c r="S265" t="e">
        <f t="shared" si="206"/>
        <v>#REF!</v>
      </c>
      <c r="T265" t="e">
        <f t="shared" si="207"/>
        <v>#REF!</v>
      </c>
      <c r="U265" t="e">
        <f t="shared" si="208"/>
        <v>#REF!</v>
      </c>
      <c r="V265" t="e">
        <f t="shared" si="209"/>
        <v>#REF!</v>
      </c>
      <c r="W265" t="e">
        <f t="shared" si="210"/>
        <v>#REF!</v>
      </c>
      <c r="X265" t="e">
        <f t="shared" si="211"/>
        <v>#REF!</v>
      </c>
      <c r="Y265" t="e">
        <f t="shared" si="212"/>
        <v>#REF!</v>
      </c>
      <c r="AA265">
        <v>74764386</v>
      </c>
      <c r="AB265">
        <f t="shared" si="213"/>
        <v>1312.94</v>
      </c>
      <c r="AC265">
        <f t="shared" si="214"/>
        <v>1312.94</v>
      </c>
      <c r="AD265">
        <f>ROUND((((ET265)-(EU265))+AE265),2)</f>
        <v>0</v>
      </c>
      <c r="AE265">
        <f>ROUND((EU265),2)</f>
        <v>0</v>
      </c>
      <c r="AF265">
        <f>ROUND((EV265),2)</f>
        <v>0</v>
      </c>
      <c r="AG265">
        <f t="shared" si="215"/>
        <v>0</v>
      </c>
      <c r="AH265">
        <f>(EW265)</f>
        <v>0</v>
      </c>
      <c r="AI265">
        <f>(EX265)</f>
        <v>0</v>
      </c>
      <c r="AJ265">
        <f t="shared" si="216"/>
        <v>0</v>
      </c>
      <c r="AK265">
        <v>1312.94</v>
      </c>
      <c r="AL265" s="68">
        <f>'1.Лок.смета.и.Акт'!F846</f>
        <v>1312.94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121</v>
      </c>
      <c r="AU265">
        <v>65</v>
      </c>
      <c r="AV265">
        <v>1</v>
      </c>
      <c r="AW265">
        <v>1</v>
      </c>
      <c r="AZ265">
        <v>1</v>
      </c>
      <c r="BA265">
        <v>1</v>
      </c>
      <c r="BB265">
        <v>1</v>
      </c>
      <c r="BC265">
        <f>'1.Лок.смета.и.Акт'!J846</f>
        <v>9.11</v>
      </c>
      <c r="BD265" t="s">
        <v>6</v>
      </c>
      <c r="BE265" t="s">
        <v>6</v>
      </c>
      <c r="BF265" t="s">
        <v>6</v>
      </c>
      <c r="BG265" t="s">
        <v>6</v>
      </c>
      <c r="BH265">
        <v>3</v>
      </c>
      <c r="BI265">
        <v>1</v>
      </c>
      <c r="BJ265" t="s">
        <v>6</v>
      </c>
      <c r="BM265">
        <v>20001</v>
      </c>
      <c r="BN265">
        <v>0</v>
      </c>
      <c r="BO265" t="s">
        <v>6</v>
      </c>
      <c r="BP265">
        <v>0</v>
      </c>
      <c r="BQ265">
        <v>22</v>
      </c>
      <c r="BR265">
        <v>0</v>
      </c>
      <c r="BS265">
        <v>1</v>
      </c>
      <c r="BT265">
        <v>1</v>
      </c>
      <c r="BU265">
        <v>1</v>
      </c>
      <c r="BV265">
        <v>1</v>
      </c>
      <c r="BW265">
        <v>1</v>
      </c>
      <c r="BX265">
        <v>1</v>
      </c>
      <c r="BY265" t="s">
        <v>6</v>
      </c>
      <c r="BZ265">
        <v>121</v>
      </c>
      <c r="CA265">
        <v>65</v>
      </c>
      <c r="CB265" t="s">
        <v>6</v>
      </c>
      <c r="CE265">
        <v>0</v>
      </c>
      <c r="CF265">
        <v>0</v>
      </c>
      <c r="CG265">
        <v>0</v>
      </c>
      <c r="CM265">
        <v>0</v>
      </c>
      <c r="CN265" t="s">
        <v>6</v>
      </c>
      <c r="CO265">
        <v>0</v>
      </c>
      <c r="CP265" t="e">
        <f t="shared" si="217"/>
        <v>#REF!</v>
      </c>
      <c r="CQ265">
        <f>AC265</f>
        <v>1312.94</v>
      </c>
      <c r="CR265">
        <f>AD265</f>
        <v>0</v>
      </c>
      <c r="CS265">
        <f t="shared" si="218"/>
        <v>0</v>
      </c>
      <c r="CT265">
        <f t="shared" si="219"/>
        <v>0</v>
      </c>
      <c r="CU265">
        <f t="shared" si="220"/>
        <v>0</v>
      </c>
      <c r="CV265">
        <f t="shared" si="221"/>
        <v>0</v>
      </c>
      <c r="CW265">
        <f t="shared" si="222"/>
        <v>0</v>
      </c>
      <c r="CX265">
        <f t="shared" si="223"/>
        <v>0</v>
      </c>
      <c r="CY265" t="e">
        <f>(((S265+R265)*AT265)/100)</f>
        <v>#REF!</v>
      </c>
      <c r="CZ265" t="e">
        <f>(((S265+R265)*AU265)/100)</f>
        <v>#REF!</v>
      </c>
      <c r="DC265" t="s">
        <v>6</v>
      </c>
      <c r="DD265" t="s">
        <v>6</v>
      </c>
      <c r="DE265" t="s">
        <v>6</v>
      </c>
      <c r="DF265" t="s">
        <v>6</v>
      </c>
      <c r="DG265" t="s">
        <v>6</v>
      </c>
      <c r="DH265" t="s">
        <v>6</v>
      </c>
      <c r="DI265" t="s">
        <v>6</v>
      </c>
      <c r="DJ265" t="s">
        <v>6</v>
      </c>
      <c r="DK265" t="s">
        <v>6</v>
      </c>
      <c r="DL265" t="s">
        <v>6</v>
      </c>
      <c r="DM265" t="s">
        <v>6</v>
      </c>
      <c r="DN265">
        <v>0</v>
      </c>
      <c r="DO265">
        <v>0</v>
      </c>
      <c r="DP265">
        <v>1</v>
      </c>
      <c r="DQ265">
        <v>1</v>
      </c>
      <c r="DU265">
        <v>1013</v>
      </c>
      <c r="DV265" t="s">
        <v>23</v>
      </c>
      <c r="DW265" t="str">
        <f>'1.Лок.смета.и.Акт'!D846</f>
        <v>ШТ</v>
      </c>
      <c r="DX265">
        <v>1</v>
      </c>
      <c r="DZ265" t="s">
        <v>6</v>
      </c>
      <c r="EA265" t="s">
        <v>6</v>
      </c>
      <c r="EB265" t="s">
        <v>6</v>
      </c>
      <c r="EC265" t="s">
        <v>6</v>
      </c>
      <c r="EE265">
        <v>59207217</v>
      </c>
      <c r="EF265">
        <v>22</v>
      </c>
      <c r="EG265" t="s">
        <v>27</v>
      </c>
      <c r="EH265">
        <v>16</v>
      </c>
      <c r="EI265" t="s">
        <v>28</v>
      </c>
      <c r="EJ265">
        <v>1</v>
      </c>
      <c r="EK265">
        <v>20001</v>
      </c>
      <c r="EL265" t="s">
        <v>29</v>
      </c>
      <c r="EM265" t="s">
        <v>30</v>
      </c>
      <c r="EO265" t="s">
        <v>6</v>
      </c>
      <c r="EQ265">
        <v>0</v>
      </c>
      <c r="ER265">
        <v>1312.94</v>
      </c>
      <c r="ES265" s="68">
        <f>'1.Лок.смета.и.Акт'!F846</f>
        <v>1312.94</v>
      </c>
      <c r="ET265">
        <v>0</v>
      </c>
      <c r="EU265">
        <v>0</v>
      </c>
      <c r="EV265">
        <v>0</v>
      </c>
      <c r="EW265">
        <v>0</v>
      </c>
      <c r="EX265">
        <v>0</v>
      </c>
      <c r="EZ265">
        <v>5</v>
      </c>
      <c r="FC265">
        <v>0</v>
      </c>
      <c r="FD265">
        <v>18</v>
      </c>
      <c r="FF265">
        <v>1248.5</v>
      </c>
      <c r="FQ265">
        <v>0</v>
      </c>
      <c r="FR265">
        <f t="shared" si="224"/>
        <v>0</v>
      </c>
      <c r="FS265">
        <v>0</v>
      </c>
      <c r="FX265">
        <v>121</v>
      </c>
      <c r="FY265">
        <v>65</v>
      </c>
      <c r="GA265" t="s">
        <v>352</v>
      </c>
      <c r="GD265">
        <v>1</v>
      </c>
      <c r="GF265">
        <v>-1822267284</v>
      </c>
      <c r="GG265">
        <v>2</v>
      </c>
      <c r="GH265">
        <v>3</v>
      </c>
      <c r="GI265">
        <v>4</v>
      </c>
      <c r="GJ265">
        <v>0</v>
      </c>
      <c r="GK265">
        <v>0</v>
      </c>
      <c r="GL265">
        <f t="shared" si="225"/>
        <v>0</v>
      </c>
      <c r="GM265" t="e">
        <f t="shared" si="226"/>
        <v>#REF!</v>
      </c>
      <c r="GN265" t="e">
        <f t="shared" si="227"/>
        <v>#REF!</v>
      </c>
      <c r="GO265">
        <f t="shared" si="228"/>
        <v>0</v>
      </c>
      <c r="GP265">
        <f t="shared" si="229"/>
        <v>0</v>
      </c>
      <c r="GR265">
        <v>1</v>
      </c>
      <c r="GS265">
        <v>1</v>
      </c>
      <c r="GT265">
        <v>0</v>
      </c>
      <c r="GU265" t="s">
        <v>6</v>
      </c>
      <c r="GV265">
        <f t="shared" si="230"/>
        <v>0</v>
      </c>
      <c r="GW265">
        <v>1</v>
      </c>
      <c r="GX265" t="e">
        <f t="shared" si="231"/>
        <v>#REF!</v>
      </c>
      <c r="HA265">
        <v>0</v>
      </c>
      <c r="HB265">
        <v>0</v>
      </c>
      <c r="HC265">
        <f t="shared" si="232"/>
        <v>0</v>
      </c>
      <c r="HE265" t="s">
        <v>40</v>
      </c>
      <c r="HF265" t="s">
        <v>42</v>
      </c>
      <c r="HG265" t="e">
        <f>ROUND(AC265*I265,0)</f>
        <v>#REF!</v>
      </c>
      <c r="HM265" t="s">
        <v>6</v>
      </c>
      <c r="HN265" t="s">
        <v>32</v>
      </c>
      <c r="HO265" t="s">
        <v>33</v>
      </c>
      <c r="HP265" t="s">
        <v>28</v>
      </c>
      <c r="HQ265" t="s">
        <v>28</v>
      </c>
      <c r="IF265">
        <v>-1</v>
      </c>
      <c r="IK265">
        <v>0</v>
      </c>
    </row>
    <row r="266" spans="1:245" x14ac:dyDescent="0.2">
      <c r="A266">
        <v>17</v>
      </c>
      <c r="B266">
        <v>1</v>
      </c>
      <c r="C266">
        <f>ROW(SmtRes!A361)</f>
        <v>361</v>
      </c>
      <c r="D266">
        <f>ROW(EtalonRes!A371)</f>
        <v>371</v>
      </c>
      <c r="E266" t="s">
        <v>353</v>
      </c>
      <c r="F266" t="s">
        <v>227</v>
      </c>
      <c r="G266" t="s">
        <v>228</v>
      </c>
      <c r="H266" t="s">
        <v>23</v>
      </c>
      <c r="I266">
        <f>'1.Лок.смета.и.Акт'!E851</f>
        <v>18</v>
      </c>
      <c r="J266">
        <v>0</v>
      </c>
      <c r="K266">
        <v>18</v>
      </c>
      <c r="O266">
        <f t="shared" si="202"/>
        <v>17046</v>
      </c>
      <c r="P266">
        <f t="shared" si="203"/>
        <v>4716</v>
      </c>
      <c r="Q266">
        <f t="shared" si="204"/>
        <v>1007</v>
      </c>
      <c r="R266">
        <f t="shared" si="205"/>
        <v>234</v>
      </c>
      <c r="S266">
        <f t="shared" si="206"/>
        <v>11323</v>
      </c>
      <c r="T266">
        <f t="shared" si="207"/>
        <v>0</v>
      </c>
      <c r="U266">
        <f t="shared" si="208"/>
        <v>37.799999999999997</v>
      </c>
      <c r="V266">
        <f t="shared" si="209"/>
        <v>0.56699999999999995</v>
      </c>
      <c r="W266">
        <f t="shared" si="210"/>
        <v>0</v>
      </c>
      <c r="X266">
        <f t="shared" si="211"/>
        <v>13984</v>
      </c>
      <c r="Y266">
        <f t="shared" si="212"/>
        <v>8321</v>
      </c>
      <c r="AA266">
        <v>74764386</v>
      </c>
      <c r="AB266">
        <f t="shared" si="213"/>
        <v>51.82</v>
      </c>
      <c r="AC266">
        <f t="shared" si="214"/>
        <v>28.76</v>
      </c>
      <c r="AD266">
        <f>ROUND(((((ET266*ROUND(1.05,7)))-((EU266*ROUND(1.05,7))))+AE266),2)</f>
        <v>4.22</v>
      </c>
      <c r="AE266">
        <f>ROUND(((EU266*ROUND(1.05,7))),2)</f>
        <v>0.39</v>
      </c>
      <c r="AF266">
        <f>ROUND(((EV266*ROUND(1.05,7))),2)</f>
        <v>18.84</v>
      </c>
      <c r="AG266">
        <f t="shared" si="215"/>
        <v>0</v>
      </c>
      <c r="AH266">
        <f>((EW266*ROUND(1.05,7)))</f>
        <v>2.1</v>
      </c>
      <c r="AI266">
        <f>((EX266*ROUND(1.05,7)))</f>
        <v>3.15E-2</v>
      </c>
      <c r="AJ266">
        <f t="shared" si="216"/>
        <v>0</v>
      </c>
      <c r="AK266">
        <f>AL266+AM266+AO266</f>
        <v>50.72</v>
      </c>
      <c r="AL266" s="68">
        <f>'1.Лок.смета.и.Акт'!F855</f>
        <v>28.76</v>
      </c>
      <c r="AM266" s="68">
        <f>'1.Лок.смета.и.Акт'!F853</f>
        <v>4.0199999999999996</v>
      </c>
      <c r="AN266" s="68">
        <f>'1.Лок.смета.и.Акт'!F854</f>
        <v>0.37</v>
      </c>
      <c r="AO266" s="68">
        <f>'1.Лок.смета.и.Акт'!F852</f>
        <v>17.940000000000001</v>
      </c>
      <c r="AP266">
        <v>0</v>
      </c>
      <c r="AQ266">
        <f>'1.Лок.смета.и.Акт'!E858</f>
        <v>2</v>
      </c>
      <c r="AR266">
        <v>0.03</v>
      </c>
      <c r="AS266">
        <v>0</v>
      </c>
      <c r="AT266">
        <v>121</v>
      </c>
      <c r="AU266">
        <v>72</v>
      </c>
      <c r="AV266">
        <v>1</v>
      </c>
      <c r="AW266">
        <v>1</v>
      </c>
      <c r="AZ266">
        <v>1</v>
      </c>
      <c r="BA266">
        <f>'1.Лок.смета.и.Акт'!J852</f>
        <v>33.39</v>
      </c>
      <c r="BB266">
        <f>'1.Лок.смета.и.Акт'!J853</f>
        <v>13.26</v>
      </c>
      <c r="BC266">
        <f>'1.Лок.смета.и.Акт'!J855</f>
        <v>9.11</v>
      </c>
      <c r="BD266" t="s">
        <v>6</v>
      </c>
      <c r="BE266" t="s">
        <v>6</v>
      </c>
      <c r="BF266" t="s">
        <v>6</v>
      </c>
      <c r="BG266" t="s">
        <v>6</v>
      </c>
      <c r="BH266">
        <v>0</v>
      </c>
      <c r="BI266">
        <v>1</v>
      </c>
      <c r="BJ266" t="s">
        <v>229</v>
      </c>
      <c r="BM266">
        <v>20001</v>
      </c>
      <c r="BN266">
        <v>0</v>
      </c>
      <c r="BO266" t="s">
        <v>6</v>
      </c>
      <c r="BP266">
        <v>0</v>
      </c>
      <c r="BQ266">
        <v>22</v>
      </c>
      <c r="BR266">
        <v>0</v>
      </c>
      <c r="BS266">
        <f>'1.Лок.смета.и.Акт'!J854</f>
        <v>33.39</v>
      </c>
      <c r="BT266">
        <v>1</v>
      </c>
      <c r="BU266">
        <v>1</v>
      </c>
      <c r="BV266">
        <v>1</v>
      </c>
      <c r="BW266">
        <v>1</v>
      </c>
      <c r="BX266">
        <v>1</v>
      </c>
      <c r="BY266" t="s">
        <v>6</v>
      </c>
      <c r="BZ266">
        <v>121</v>
      </c>
      <c r="CA266">
        <v>72</v>
      </c>
      <c r="CB266" t="s">
        <v>6</v>
      </c>
      <c r="CE266">
        <v>0</v>
      </c>
      <c r="CF266">
        <v>0</v>
      </c>
      <c r="CG266">
        <v>0</v>
      </c>
      <c r="CM266">
        <v>0</v>
      </c>
      <c r="CN266" t="s">
        <v>77</v>
      </c>
      <c r="CO266">
        <v>0</v>
      </c>
      <c r="CP266">
        <f t="shared" si="217"/>
        <v>17046</v>
      </c>
      <c r="CQ266">
        <f>AC266*BC266</f>
        <v>262.00360000000001</v>
      </c>
      <c r="CR266">
        <f>AD266*BB266</f>
        <v>55.957199999999993</v>
      </c>
      <c r="CS266">
        <f t="shared" si="218"/>
        <v>13.0221</v>
      </c>
      <c r="CT266">
        <f t="shared" si="219"/>
        <v>629.06759999999997</v>
      </c>
      <c r="CU266">
        <f t="shared" si="220"/>
        <v>0</v>
      </c>
      <c r="CV266">
        <f t="shared" si="221"/>
        <v>2.1</v>
      </c>
      <c r="CW266">
        <f t="shared" si="222"/>
        <v>3.15E-2</v>
      </c>
      <c r="CX266">
        <f t="shared" si="223"/>
        <v>0</v>
      </c>
      <c r="CY266">
        <f>(((S266+R266)*AT266)/100)</f>
        <v>13983.97</v>
      </c>
      <c r="CZ266">
        <f>(((S266+R266)*AU266)/100)</f>
        <v>8321.0400000000009</v>
      </c>
      <c r="DB266">
        <v>23</v>
      </c>
      <c r="DC266" t="s">
        <v>6</v>
      </c>
      <c r="DD266" t="s">
        <v>6</v>
      </c>
      <c r="DE266" t="s">
        <v>78</v>
      </c>
      <c r="DF266" t="s">
        <v>78</v>
      </c>
      <c r="DG266" t="s">
        <v>78</v>
      </c>
      <c r="DH266" t="s">
        <v>6</v>
      </c>
      <c r="DI266" t="s">
        <v>78</v>
      </c>
      <c r="DJ266" t="s">
        <v>78</v>
      </c>
      <c r="DK266" t="s">
        <v>6</v>
      </c>
      <c r="DL266" t="s">
        <v>6</v>
      </c>
      <c r="DM266" t="s">
        <v>6</v>
      </c>
      <c r="DN266">
        <v>0</v>
      </c>
      <c r="DO266">
        <v>0</v>
      </c>
      <c r="DP266">
        <v>1</v>
      </c>
      <c r="DQ266">
        <v>1</v>
      </c>
      <c r="DU266">
        <v>1013</v>
      </c>
      <c r="DV266" t="s">
        <v>23</v>
      </c>
      <c r="DW266" t="str">
        <f>'1.Лок.смета.и.Акт'!D851</f>
        <v>ШТ</v>
      </c>
      <c r="DX266">
        <v>1</v>
      </c>
      <c r="DZ266" t="s">
        <v>6</v>
      </c>
      <c r="EA266" t="s">
        <v>6</v>
      </c>
      <c r="EB266" t="s">
        <v>6</v>
      </c>
      <c r="EC266" t="s">
        <v>6</v>
      </c>
      <c r="EE266">
        <v>59207217</v>
      </c>
      <c r="EF266">
        <v>22</v>
      </c>
      <c r="EG266" t="s">
        <v>27</v>
      </c>
      <c r="EH266">
        <v>16</v>
      </c>
      <c r="EI266" t="s">
        <v>28</v>
      </c>
      <c r="EJ266">
        <v>1</v>
      </c>
      <c r="EK266">
        <v>20001</v>
      </c>
      <c r="EL266" t="s">
        <v>29</v>
      </c>
      <c r="EM266" t="s">
        <v>30</v>
      </c>
      <c r="EO266" t="s">
        <v>31</v>
      </c>
      <c r="EQ266">
        <v>0</v>
      </c>
      <c r="ER266">
        <f>ES266+ET266+EV266</f>
        <v>50.72</v>
      </c>
      <c r="ES266" s="68">
        <f>'1.Лок.смета.и.Акт'!F855</f>
        <v>28.76</v>
      </c>
      <c r="ET266" s="68">
        <f>'1.Лок.смета.и.Акт'!F853</f>
        <v>4.0199999999999996</v>
      </c>
      <c r="EU266" s="68">
        <f>'1.Лок.смета.и.Акт'!F854</f>
        <v>0.37</v>
      </c>
      <c r="EV266" s="68">
        <f>'1.Лок.смета.и.Акт'!F852</f>
        <v>17.940000000000001</v>
      </c>
      <c r="EW266">
        <f>'1.Лок.смета.и.Акт'!E858</f>
        <v>2</v>
      </c>
      <c r="EX266">
        <v>0.03</v>
      </c>
      <c r="EY266">
        <v>0</v>
      </c>
      <c r="FQ266">
        <v>0</v>
      </c>
      <c r="FR266">
        <f t="shared" si="224"/>
        <v>0</v>
      </c>
      <c r="FS266">
        <v>0</v>
      </c>
      <c r="FX266">
        <v>121</v>
      </c>
      <c r="FY266">
        <v>72</v>
      </c>
      <c r="GA266" t="s">
        <v>6</v>
      </c>
      <c r="GD266">
        <v>1</v>
      </c>
      <c r="GF266">
        <v>-67248801</v>
      </c>
      <c r="GG266">
        <v>2</v>
      </c>
      <c r="GH266">
        <v>1</v>
      </c>
      <c r="GI266">
        <v>4</v>
      </c>
      <c r="GJ266">
        <v>0</v>
      </c>
      <c r="GK266">
        <v>0</v>
      </c>
      <c r="GL266">
        <f t="shared" si="225"/>
        <v>0</v>
      </c>
      <c r="GM266">
        <f t="shared" si="226"/>
        <v>39351</v>
      </c>
      <c r="GN266">
        <f t="shared" si="227"/>
        <v>39351</v>
      </c>
      <c r="GO266">
        <f t="shared" si="228"/>
        <v>0</v>
      </c>
      <c r="GP266">
        <f t="shared" si="229"/>
        <v>0</v>
      </c>
      <c r="GR266">
        <v>0</v>
      </c>
      <c r="GS266">
        <v>3</v>
      </c>
      <c r="GT266">
        <v>0</v>
      </c>
      <c r="GU266" t="s">
        <v>6</v>
      </c>
      <c r="GV266">
        <f t="shared" si="230"/>
        <v>0</v>
      </c>
      <c r="GW266">
        <v>1</v>
      </c>
      <c r="GX266">
        <f t="shared" si="231"/>
        <v>0</v>
      </c>
      <c r="HA266">
        <v>0</v>
      </c>
      <c r="HB266">
        <v>0</v>
      </c>
      <c r="HC266">
        <f t="shared" si="232"/>
        <v>0</v>
      </c>
      <c r="HE266" t="s">
        <v>6</v>
      </c>
      <c r="HF266" t="s">
        <v>6</v>
      </c>
      <c r="HM266" t="s">
        <v>6</v>
      </c>
      <c r="HN266" t="s">
        <v>32</v>
      </c>
      <c r="HO266" t="s">
        <v>33</v>
      </c>
      <c r="HP266" t="s">
        <v>28</v>
      </c>
      <c r="HQ266" t="s">
        <v>28</v>
      </c>
      <c r="IF266">
        <v>-1</v>
      </c>
      <c r="IK266">
        <v>0</v>
      </c>
    </row>
    <row r="267" spans="1:245" x14ac:dyDescent="0.2">
      <c r="A267">
        <v>18</v>
      </c>
      <c r="B267">
        <v>1</v>
      </c>
      <c r="C267">
        <v>361</v>
      </c>
      <c r="E267" t="s">
        <v>354</v>
      </c>
      <c r="F267" t="str">
        <f>'1.Лок.смета.и.Акт'!B859</f>
        <v>Прайс</v>
      </c>
      <c r="G267" t="s">
        <v>355</v>
      </c>
      <c r="H267" t="s">
        <v>23</v>
      </c>
      <c r="I267" t="e">
        <f>I266*J267</f>
        <v>#REF!</v>
      </c>
      <c r="J267" s="181" t="e">
        <f>#REF!</f>
        <v>#REF!</v>
      </c>
      <c r="K267">
        <v>1</v>
      </c>
      <c r="O267" t="e">
        <f t="shared" si="202"/>
        <v>#REF!</v>
      </c>
      <c r="P267" t="e">
        <f t="shared" si="203"/>
        <v>#REF!</v>
      </c>
      <c r="Q267" t="e">
        <f t="shared" si="204"/>
        <v>#REF!</v>
      </c>
      <c r="R267" t="e">
        <f t="shared" si="205"/>
        <v>#REF!</v>
      </c>
      <c r="S267" t="e">
        <f t="shared" si="206"/>
        <v>#REF!</v>
      </c>
      <c r="T267" t="e">
        <f t="shared" si="207"/>
        <v>#REF!</v>
      </c>
      <c r="U267" t="e">
        <f t="shared" si="208"/>
        <v>#REF!</v>
      </c>
      <c r="V267" t="e">
        <f t="shared" si="209"/>
        <v>#REF!</v>
      </c>
      <c r="W267" t="e">
        <f t="shared" si="210"/>
        <v>#REF!</v>
      </c>
      <c r="X267">
        <f t="shared" si="211"/>
        <v>0</v>
      </c>
      <c r="Y267">
        <f t="shared" si="212"/>
        <v>0</v>
      </c>
      <c r="AA267">
        <v>74764386</v>
      </c>
      <c r="AB267">
        <f t="shared" si="213"/>
        <v>17169.73</v>
      </c>
      <c r="AC267">
        <f t="shared" si="214"/>
        <v>17169.73</v>
      </c>
      <c r="AD267">
        <f>ROUND((ET267),2)</f>
        <v>0</v>
      </c>
      <c r="AE267">
        <f>ROUND((EU267),2)</f>
        <v>0</v>
      </c>
      <c r="AF267">
        <f>ROUND((EV267),2)</f>
        <v>0</v>
      </c>
      <c r="AG267">
        <f t="shared" si="215"/>
        <v>0</v>
      </c>
      <c r="AH267">
        <f>(EW267)</f>
        <v>0</v>
      </c>
      <c r="AI267">
        <f>(EX267)</f>
        <v>0</v>
      </c>
      <c r="AJ267">
        <f t="shared" si="216"/>
        <v>0</v>
      </c>
      <c r="AK267">
        <v>17169.73</v>
      </c>
      <c r="AL267" s="68">
        <f>'1.Лок.смета.и.Акт'!F859</f>
        <v>17169.73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1</v>
      </c>
      <c r="AW267">
        <v>1</v>
      </c>
      <c r="AZ267">
        <v>1</v>
      </c>
      <c r="BA267">
        <v>1</v>
      </c>
      <c r="BB267">
        <v>1</v>
      </c>
      <c r="BC267">
        <f>'1.Лок.смета.и.Акт'!J859</f>
        <v>6.13</v>
      </c>
      <c r="BD267" t="s">
        <v>6</v>
      </c>
      <c r="BE267" t="s">
        <v>6</v>
      </c>
      <c r="BF267" t="s">
        <v>6</v>
      </c>
      <c r="BG267" t="s">
        <v>6</v>
      </c>
      <c r="BH267">
        <v>3</v>
      </c>
      <c r="BI267">
        <v>3</v>
      </c>
      <c r="BJ267" t="s">
        <v>6</v>
      </c>
      <c r="BM267">
        <v>902</v>
      </c>
      <c r="BN267">
        <v>0</v>
      </c>
      <c r="BO267" t="s">
        <v>6</v>
      </c>
      <c r="BP267">
        <v>0</v>
      </c>
      <c r="BQ267">
        <v>92</v>
      </c>
      <c r="BR267">
        <v>0</v>
      </c>
      <c r="BS267">
        <v>1</v>
      </c>
      <c r="BT267">
        <v>1</v>
      </c>
      <c r="BU267">
        <v>1</v>
      </c>
      <c r="BV267">
        <v>1</v>
      </c>
      <c r="BW267">
        <v>1</v>
      </c>
      <c r="BX267">
        <v>1</v>
      </c>
      <c r="BY267" t="s">
        <v>6</v>
      </c>
      <c r="BZ267">
        <v>0</v>
      </c>
      <c r="CA267">
        <v>0</v>
      </c>
      <c r="CB267" t="s">
        <v>6</v>
      </c>
      <c r="CE267">
        <v>0</v>
      </c>
      <c r="CF267">
        <v>0</v>
      </c>
      <c r="CG267">
        <v>0</v>
      </c>
      <c r="CM267">
        <v>0</v>
      </c>
      <c r="CN267" t="s">
        <v>6</v>
      </c>
      <c r="CO267">
        <v>0</v>
      </c>
      <c r="CP267" t="e">
        <f t="shared" si="217"/>
        <v>#REF!</v>
      </c>
      <c r="CQ267">
        <f>AC267</f>
        <v>17169.73</v>
      </c>
      <c r="CR267">
        <f>AD267</f>
        <v>0</v>
      </c>
      <c r="CS267">
        <f t="shared" si="218"/>
        <v>0</v>
      </c>
      <c r="CT267">
        <f t="shared" si="219"/>
        <v>0</v>
      </c>
      <c r="CU267">
        <f t="shared" si="220"/>
        <v>0</v>
      </c>
      <c r="CV267">
        <f t="shared" si="221"/>
        <v>0</v>
      </c>
      <c r="CW267">
        <f t="shared" si="222"/>
        <v>0</v>
      </c>
      <c r="CX267">
        <f t="shared" si="223"/>
        <v>0</v>
      </c>
      <c r="CY267">
        <f>0</f>
        <v>0</v>
      </c>
      <c r="CZ267">
        <f>0</f>
        <v>0</v>
      </c>
      <c r="DC267" t="s">
        <v>6</v>
      </c>
      <c r="DD267" t="s">
        <v>6</v>
      </c>
      <c r="DE267" t="s">
        <v>6</v>
      </c>
      <c r="DF267" t="s">
        <v>6</v>
      </c>
      <c r="DG267" t="s">
        <v>6</v>
      </c>
      <c r="DH267" t="s">
        <v>6</v>
      </c>
      <c r="DI267" t="s">
        <v>6</v>
      </c>
      <c r="DJ267" t="s">
        <v>6</v>
      </c>
      <c r="DK267" t="s">
        <v>6</v>
      </c>
      <c r="DL267" t="s">
        <v>6</v>
      </c>
      <c r="DM267" t="s">
        <v>6</v>
      </c>
      <c r="DN267">
        <v>0</v>
      </c>
      <c r="DO267">
        <v>0</v>
      </c>
      <c r="DP267">
        <v>1</v>
      </c>
      <c r="DQ267">
        <v>1</v>
      </c>
      <c r="DU267">
        <v>1013</v>
      </c>
      <c r="DV267" t="s">
        <v>23</v>
      </c>
      <c r="DW267" t="str">
        <f>'1.Лок.смета.и.Акт'!D859</f>
        <v>ШТ</v>
      </c>
      <c r="DX267">
        <v>1</v>
      </c>
      <c r="DZ267" t="s">
        <v>6</v>
      </c>
      <c r="EA267" t="s">
        <v>6</v>
      </c>
      <c r="EB267" t="s">
        <v>6</v>
      </c>
      <c r="EC267" t="s">
        <v>6</v>
      </c>
      <c r="EE267">
        <v>59207033</v>
      </c>
      <c r="EF267">
        <v>92</v>
      </c>
      <c r="EG267" t="s">
        <v>37</v>
      </c>
      <c r="EH267">
        <v>0</v>
      </c>
      <c r="EI267" t="s">
        <v>6</v>
      </c>
      <c r="EJ267">
        <v>3</v>
      </c>
      <c r="EK267">
        <v>902</v>
      </c>
      <c r="EL267" t="s">
        <v>37</v>
      </c>
      <c r="EM267" t="s">
        <v>38</v>
      </c>
      <c r="EO267" t="s">
        <v>6</v>
      </c>
      <c r="EQ267">
        <v>0</v>
      </c>
      <c r="ER267">
        <v>17169.73</v>
      </c>
      <c r="ES267" s="68">
        <f>'1.Лок.смета.и.Акт'!F859</f>
        <v>17169.73</v>
      </c>
      <c r="ET267">
        <v>0</v>
      </c>
      <c r="EU267">
        <v>0</v>
      </c>
      <c r="EV267">
        <v>0</v>
      </c>
      <c r="EW267">
        <v>0</v>
      </c>
      <c r="EX267">
        <v>0</v>
      </c>
      <c r="EZ267">
        <v>5</v>
      </c>
      <c r="FC267">
        <v>0</v>
      </c>
      <c r="FD267">
        <v>18</v>
      </c>
      <c r="FF267">
        <v>16456</v>
      </c>
      <c r="FQ267">
        <v>0</v>
      </c>
      <c r="FR267" t="e">
        <f t="shared" si="224"/>
        <v>#REF!</v>
      </c>
      <c r="FS267">
        <v>0</v>
      </c>
      <c r="FX267">
        <v>0</v>
      </c>
      <c r="FY267">
        <v>0</v>
      </c>
      <c r="GA267" t="s">
        <v>356</v>
      </c>
      <c r="GD267">
        <v>1</v>
      </c>
      <c r="GF267">
        <v>-1004722864</v>
      </c>
      <c r="GG267">
        <v>2</v>
      </c>
      <c r="GH267">
        <v>3</v>
      </c>
      <c r="GI267">
        <v>4</v>
      </c>
      <c r="GJ267">
        <v>0</v>
      </c>
      <c r="GK267">
        <v>0</v>
      </c>
      <c r="GL267">
        <f t="shared" si="225"/>
        <v>0</v>
      </c>
      <c r="GM267" t="e">
        <f t="shared" si="226"/>
        <v>#REF!</v>
      </c>
      <c r="GN267">
        <f t="shared" si="227"/>
        <v>0</v>
      </c>
      <c r="GO267">
        <f t="shared" si="228"/>
        <v>0</v>
      </c>
      <c r="GP267">
        <f t="shared" si="229"/>
        <v>0</v>
      </c>
      <c r="GR267">
        <v>1</v>
      </c>
      <c r="GS267">
        <v>1</v>
      </c>
      <c r="GT267">
        <v>0</v>
      </c>
      <c r="GU267" t="s">
        <v>6</v>
      </c>
      <c r="GV267">
        <f t="shared" si="230"/>
        <v>0</v>
      </c>
      <c r="GW267">
        <v>1</v>
      </c>
      <c r="GX267" t="e">
        <f t="shared" si="231"/>
        <v>#REF!</v>
      </c>
      <c r="HA267">
        <v>0</v>
      </c>
      <c r="HB267">
        <v>0</v>
      </c>
      <c r="HC267">
        <f t="shared" si="232"/>
        <v>0</v>
      </c>
      <c r="HE267" t="s">
        <v>40</v>
      </c>
      <c r="HF267" t="s">
        <v>41</v>
      </c>
      <c r="HH267" t="e">
        <f>ROUND(AC267*I267,0)</f>
        <v>#REF!</v>
      </c>
      <c r="HM267" t="s">
        <v>6</v>
      </c>
      <c r="HN267" t="s">
        <v>6</v>
      </c>
      <c r="HO267" t="s">
        <v>6</v>
      </c>
      <c r="HP267" t="s">
        <v>6</v>
      </c>
      <c r="HQ267" t="s">
        <v>6</v>
      </c>
      <c r="IF267">
        <v>-1</v>
      </c>
      <c r="IK267">
        <v>0</v>
      </c>
    </row>
    <row r="268" spans="1:245" x14ac:dyDescent="0.2">
      <c r="A268">
        <v>17</v>
      </c>
      <c r="B268">
        <v>1</v>
      </c>
      <c r="C268">
        <f>ROW(SmtRes!A368)</f>
        <v>368</v>
      </c>
      <c r="D268">
        <f>ROW(EtalonRes!A378)</f>
        <v>378</v>
      </c>
      <c r="E268" t="s">
        <v>357</v>
      </c>
      <c r="F268" t="s">
        <v>238</v>
      </c>
      <c r="G268" t="s">
        <v>239</v>
      </c>
      <c r="H268" t="s">
        <v>23</v>
      </c>
      <c r="I268">
        <f>'1.Лок.смета.и.Акт'!E864</f>
        <v>1</v>
      </c>
      <c r="J268">
        <v>0</v>
      </c>
      <c r="K268">
        <v>1</v>
      </c>
      <c r="O268">
        <f t="shared" si="202"/>
        <v>914</v>
      </c>
      <c r="P268">
        <f t="shared" si="203"/>
        <v>254</v>
      </c>
      <c r="Q268">
        <f t="shared" si="204"/>
        <v>31</v>
      </c>
      <c r="R268">
        <f t="shared" si="205"/>
        <v>4</v>
      </c>
      <c r="S268">
        <f t="shared" si="206"/>
        <v>629</v>
      </c>
      <c r="T268">
        <f t="shared" si="207"/>
        <v>0</v>
      </c>
      <c r="U268">
        <f t="shared" si="208"/>
        <v>2.1</v>
      </c>
      <c r="V268">
        <f t="shared" si="209"/>
        <v>1.0500000000000001E-2</v>
      </c>
      <c r="W268">
        <f t="shared" si="210"/>
        <v>0</v>
      </c>
      <c r="X268">
        <f t="shared" si="211"/>
        <v>766</v>
      </c>
      <c r="Y268">
        <f t="shared" si="212"/>
        <v>456</v>
      </c>
      <c r="AA268">
        <v>74764386</v>
      </c>
      <c r="AB268">
        <f t="shared" si="213"/>
        <v>49.04</v>
      </c>
      <c r="AC268">
        <f t="shared" si="214"/>
        <v>27.86</v>
      </c>
      <c r="AD268">
        <f>ROUND(((((ET268*ROUND(1.05,7)))-((EU268*ROUND(1.05,7))))+AE268),2)</f>
        <v>2.34</v>
      </c>
      <c r="AE268">
        <f>ROUND(((EU268*ROUND(1.05,7))),2)</f>
        <v>0.13</v>
      </c>
      <c r="AF268">
        <f>ROUND(((EV268*ROUND(1.05,7))),2)</f>
        <v>18.84</v>
      </c>
      <c r="AG268">
        <f t="shared" si="215"/>
        <v>0</v>
      </c>
      <c r="AH268">
        <f>((EW268*ROUND(1.05,7)))</f>
        <v>2.1</v>
      </c>
      <c r="AI268">
        <f>((EX268*ROUND(1.05,7)))</f>
        <v>1.0500000000000001E-2</v>
      </c>
      <c r="AJ268">
        <f t="shared" si="216"/>
        <v>0</v>
      </c>
      <c r="AK268">
        <f>AL268+AM268+AO268</f>
        <v>48.019999999999996</v>
      </c>
      <c r="AL268" s="68">
        <f>'1.Лок.смета.и.Акт'!F868</f>
        <v>27.86</v>
      </c>
      <c r="AM268" s="68">
        <f>'1.Лок.смета.и.Акт'!F866</f>
        <v>2.2200000000000002</v>
      </c>
      <c r="AN268" s="68">
        <f>'1.Лок.смета.и.Акт'!F867</f>
        <v>0.12</v>
      </c>
      <c r="AO268" s="68">
        <f>'1.Лок.смета.и.Акт'!F865</f>
        <v>17.940000000000001</v>
      </c>
      <c r="AP268">
        <v>0</v>
      </c>
      <c r="AQ268">
        <f>'1.Лок.смета.и.Акт'!E871</f>
        <v>2</v>
      </c>
      <c r="AR268">
        <v>0.01</v>
      </c>
      <c r="AS268">
        <v>0</v>
      </c>
      <c r="AT268">
        <v>121</v>
      </c>
      <c r="AU268">
        <v>72</v>
      </c>
      <c r="AV268">
        <v>1</v>
      </c>
      <c r="AW268">
        <v>1</v>
      </c>
      <c r="AZ268">
        <v>1</v>
      </c>
      <c r="BA268">
        <f>'1.Лок.смета.и.Акт'!J865</f>
        <v>33.39</v>
      </c>
      <c r="BB268">
        <f>'1.Лок.смета.и.Акт'!J866</f>
        <v>13.26</v>
      </c>
      <c r="BC268">
        <f>'1.Лок.смета.и.Акт'!J868</f>
        <v>9.11</v>
      </c>
      <c r="BD268" t="s">
        <v>6</v>
      </c>
      <c r="BE268" t="s">
        <v>6</v>
      </c>
      <c r="BF268" t="s">
        <v>6</v>
      </c>
      <c r="BG268" t="s">
        <v>6</v>
      </c>
      <c r="BH268">
        <v>0</v>
      </c>
      <c r="BI268">
        <v>1</v>
      </c>
      <c r="BJ268" t="s">
        <v>240</v>
      </c>
      <c r="BM268">
        <v>20001</v>
      </c>
      <c r="BN268">
        <v>0</v>
      </c>
      <c r="BO268" t="s">
        <v>6</v>
      </c>
      <c r="BP268">
        <v>0</v>
      </c>
      <c r="BQ268">
        <v>22</v>
      </c>
      <c r="BR268">
        <v>0</v>
      </c>
      <c r="BS268">
        <f>'1.Лок.смета.и.Акт'!J867</f>
        <v>33.39</v>
      </c>
      <c r="BT268">
        <v>1</v>
      </c>
      <c r="BU268">
        <v>1</v>
      </c>
      <c r="BV268">
        <v>1</v>
      </c>
      <c r="BW268">
        <v>1</v>
      </c>
      <c r="BX268">
        <v>1</v>
      </c>
      <c r="BY268" t="s">
        <v>6</v>
      </c>
      <c r="BZ268">
        <v>121</v>
      </c>
      <c r="CA268">
        <v>72</v>
      </c>
      <c r="CB268" t="s">
        <v>6</v>
      </c>
      <c r="CE268">
        <v>0</v>
      </c>
      <c r="CF268">
        <v>0</v>
      </c>
      <c r="CG268">
        <v>0</v>
      </c>
      <c r="CM268">
        <v>0</v>
      </c>
      <c r="CN268" t="s">
        <v>77</v>
      </c>
      <c r="CO268">
        <v>0</v>
      </c>
      <c r="CP268">
        <f t="shared" si="217"/>
        <v>914</v>
      </c>
      <c r="CQ268">
        <f>AC268*BC268</f>
        <v>253.80459999999997</v>
      </c>
      <c r="CR268">
        <f>AD268*BB268</f>
        <v>31.028399999999998</v>
      </c>
      <c r="CS268">
        <f t="shared" si="218"/>
        <v>4.3407</v>
      </c>
      <c r="CT268">
        <f t="shared" si="219"/>
        <v>629.06759999999997</v>
      </c>
      <c r="CU268">
        <f t="shared" si="220"/>
        <v>0</v>
      </c>
      <c r="CV268">
        <f t="shared" si="221"/>
        <v>2.1</v>
      </c>
      <c r="CW268">
        <f t="shared" si="222"/>
        <v>1.0500000000000001E-2</v>
      </c>
      <c r="CX268">
        <f t="shared" si="223"/>
        <v>0</v>
      </c>
      <c r="CY268">
        <f>(((S268+R268)*AT268)/100)</f>
        <v>765.93</v>
      </c>
      <c r="CZ268">
        <f>(((S268+R268)*AU268)/100)</f>
        <v>455.76</v>
      </c>
      <c r="DB268">
        <v>24</v>
      </c>
      <c r="DC268" t="s">
        <v>6</v>
      </c>
      <c r="DD268" t="s">
        <v>6</v>
      </c>
      <c r="DE268" t="s">
        <v>78</v>
      </c>
      <c r="DF268" t="s">
        <v>78</v>
      </c>
      <c r="DG268" t="s">
        <v>78</v>
      </c>
      <c r="DH268" t="s">
        <v>6</v>
      </c>
      <c r="DI268" t="s">
        <v>78</v>
      </c>
      <c r="DJ268" t="s">
        <v>78</v>
      </c>
      <c r="DK268" t="s">
        <v>6</v>
      </c>
      <c r="DL268" t="s">
        <v>6</v>
      </c>
      <c r="DM268" t="s">
        <v>6</v>
      </c>
      <c r="DN268">
        <v>0</v>
      </c>
      <c r="DO268">
        <v>0</v>
      </c>
      <c r="DP268">
        <v>1</v>
      </c>
      <c r="DQ268">
        <v>1</v>
      </c>
      <c r="DU268">
        <v>1013</v>
      </c>
      <c r="DV268" t="s">
        <v>23</v>
      </c>
      <c r="DW268" t="str">
        <f>'1.Лок.смета.и.Акт'!D864</f>
        <v>ШТ</v>
      </c>
      <c r="DX268">
        <v>1</v>
      </c>
      <c r="DZ268" t="s">
        <v>6</v>
      </c>
      <c r="EA268" t="s">
        <v>6</v>
      </c>
      <c r="EB268" t="s">
        <v>6</v>
      </c>
      <c r="EC268" t="s">
        <v>6</v>
      </c>
      <c r="EE268">
        <v>59207217</v>
      </c>
      <c r="EF268">
        <v>22</v>
      </c>
      <c r="EG268" t="s">
        <v>27</v>
      </c>
      <c r="EH268">
        <v>16</v>
      </c>
      <c r="EI268" t="s">
        <v>28</v>
      </c>
      <c r="EJ268">
        <v>1</v>
      </c>
      <c r="EK268">
        <v>20001</v>
      </c>
      <c r="EL268" t="s">
        <v>29</v>
      </c>
      <c r="EM268" t="s">
        <v>30</v>
      </c>
      <c r="EO268" t="s">
        <v>31</v>
      </c>
      <c r="EQ268">
        <v>0</v>
      </c>
      <c r="ER268">
        <f>ES268+ET268+EV268</f>
        <v>48.019999999999996</v>
      </c>
      <c r="ES268" s="68">
        <f>'1.Лок.смета.и.Акт'!F868</f>
        <v>27.86</v>
      </c>
      <c r="ET268" s="68">
        <f>'1.Лок.смета.и.Акт'!F866</f>
        <v>2.2200000000000002</v>
      </c>
      <c r="EU268" s="68">
        <f>'1.Лок.смета.и.Акт'!F867</f>
        <v>0.12</v>
      </c>
      <c r="EV268" s="68">
        <f>'1.Лок.смета.и.Акт'!F865</f>
        <v>17.940000000000001</v>
      </c>
      <c r="EW268">
        <f>'1.Лок.смета.и.Акт'!E871</f>
        <v>2</v>
      </c>
      <c r="EX268">
        <v>0.01</v>
      </c>
      <c r="EY268">
        <v>0</v>
      </c>
      <c r="FQ268">
        <v>0</v>
      </c>
      <c r="FR268">
        <f t="shared" si="224"/>
        <v>0</v>
      </c>
      <c r="FS268">
        <v>0</v>
      </c>
      <c r="FX268">
        <v>121</v>
      </c>
      <c r="FY268">
        <v>72</v>
      </c>
      <c r="GA268" t="s">
        <v>6</v>
      </c>
      <c r="GD268">
        <v>1</v>
      </c>
      <c r="GF268">
        <v>-1735284942</v>
      </c>
      <c r="GG268">
        <v>2</v>
      </c>
      <c r="GH268">
        <v>1</v>
      </c>
      <c r="GI268">
        <v>4</v>
      </c>
      <c r="GJ268">
        <v>0</v>
      </c>
      <c r="GK268">
        <v>0</v>
      </c>
      <c r="GL268">
        <f t="shared" si="225"/>
        <v>0</v>
      </c>
      <c r="GM268">
        <f t="shared" si="226"/>
        <v>2136</v>
      </c>
      <c r="GN268">
        <f t="shared" si="227"/>
        <v>2136</v>
      </c>
      <c r="GO268">
        <f t="shared" si="228"/>
        <v>0</v>
      </c>
      <c r="GP268">
        <f t="shared" si="229"/>
        <v>0</v>
      </c>
      <c r="GR268">
        <v>0</v>
      </c>
      <c r="GS268">
        <v>3</v>
      </c>
      <c r="GT268">
        <v>0</v>
      </c>
      <c r="GU268" t="s">
        <v>6</v>
      </c>
      <c r="GV268">
        <f t="shared" si="230"/>
        <v>0</v>
      </c>
      <c r="GW268">
        <v>1</v>
      </c>
      <c r="GX268">
        <f t="shared" si="231"/>
        <v>0</v>
      </c>
      <c r="HA268">
        <v>0</v>
      </c>
      <c r="HB268">
        <v>0</v>
      </c>
      <c r="HC268">
        <f t="shared" si="232"/>
        <v>0</v>
      </c>
      <c r="HE268" t="s">
        <v>6</v>
      </c>
      <c r="HF268" t="s">
        <v>6</v>
      </c>
      <c r="HM268" t="s">
        <v>6</v>
      </c>
      <c r="HN268" t="s">
        <v>32</v>
      </c>
      <c r="HO268" t="s">
        <v>33</v>
      </c>
      <c r="HP268" t="s">
        <v>28</v>
      </c>
      <c r="HQ268" t="s">
        <v>28</v>
      </c>
      <c r="IF268">
        <v>-1</v>
      </c>
      <c r="IK268">
        <v>0</v>
      </c>
    </row>
    <row r="269" spans="1:245" x14ac:dyDescent="0.2">
      <c r="A269">
        <v>18</v>
      </c>
      <c r="B269">
        <v>1</v>
      </c>
      <c r="C269">
        <v>368</v>
      </c>
      <c r="E269" t="s">
        <v>358</v>
      </c>
      <c r="F269" t="str">
        <f>'1.Лок.смета.и.Акт'!B872</f>
        <v>Прайс</v>
      </c>
      <c r="G269" t="s">
        <v>359</v>
      </c>
      <c r="H269" t="s">
        <v>23</v>
      </c>
      <c r="I269" t="e">
        <f>I268*J269</f>
        <v>#REF!</v>
      </c>
      <c r="J269" s="181" t="e">
        <f>#REF!</f>
        <v>#REF!</v>
      </c>
      <c r="K269">
        <v>1</v>
      </c>
      <c r="O269" t="e">
        <f t="shared" si="202"/>
        <v>#REF!</v>
      </c>
      <c r="P269" t="e">
        <f t="shared" si="203"/>
        <v>#REF!</v>
      </c>
      <c r="Q269" t="e">
        <f t="shared" si="204"/>
        <v>#REF!</v>
      </c>
      <c r="R269" t="e">
        <f t="shared" si="205"/>
        <v>#REF!</v>
      </c>
      <c r="S269" t="e">
        <f t="shared" si="206"/>
        <v>#REF!</v>
      </c>
      <c r="T269" t="e">
        <f t="shared" si="207"/>
        <v>#REF!</v>
      </c>
      <c r="U269" t="e">
        <f t="shared" si="208"/>
        <v>#REF!</v>
      </c>
      <c r="V269" t="e">
        <f t="shared" si="209"/>
        <v>#REF!</v>
      </c>
      <c r="W269" t="e">
        <f t="shared" si="210"/>
        <v>#REF!</v>
      </c>
      <c r="X269">
        <f t="shared" si="211"/>
        <v>0</v>
      </c>
      <c r="Y269">
        <f t="shared" si="212"/>
        <v>0</v>
      </c>
      <c r="AA269">
        <v>74764386</v>
      </c>
      <c r="AB269">
        <f t="shared" si="213"/>
        <v>15482.6</v>
      </c>
      <c r="AC269">
        <f t="shared" si="214"/>
        <v>15482.6</v>
      </c>
      <c r="AD269">
        <f>ROUND((ET269),2)</f>
        <v>0</v>
      </c>
      <c r="AE269">
        <f>ROUND((EU269),2)</f>
        <v>0</v>
      </c>
      <c r="AF269">
        <f>ROUND((EV269),2)</f>
        <v>0</v>
      </c>
      <c r="AG269">
        <f t="shared" si="215"/>
        <v>0</v>
      </c>
      <c r="AH269">
        <f>(EW269)</f>
        <v>0</v>
      </c>
      <c r="AI269">
        <f>(EX269)</f>
        <v>0</v>
      </c>
      <c r="AJ269">
        <f t="shared" si="216"/>
        <v>0</v>
      </c>
      <c r="AK269">
        <v>15482.6</v>
      </c>
      <c r="AL269" s="68">
        <f>'1.Лок.смета.и.Акт'!F872</f>
        <v>15482.6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1</v>
      </c>
      <c r="AW269">
        <v>1</v>
      </c>
      <c r="AZ269">
        <v>1</v>
      </c>
      <c r="BA269">
        <v>1</v>
      </c>
      <c r="BB269">
        <v>1</v>
      </c>
      <c r="BC269">
        <f>'1.Лок.смета.и.Акт'!J872</f>
        <v>6.13</v>
      </c>
      <c r="BD269" t="s">
        <v>6</v>
      </c>
      <c r="BE269" t="s">
        <v>6</v>
      </c>
      <c r="BF269" t="s">
        <v>6</v>
      </c>
      <c r="BG269" t="s">
        <v>6</v>
      </c>
      <c r="BH269">
        <v>3</v>
      </c>
      <c r="BI269">
        <v>3</v>
      </c>
      <c r="BJ269" t="s">
        <v>6</v>
      </c>
      <c r="BM269">
        <v>902</v>
      </c>
      <c r="BN269">
        <v>0</v>
      </c>
      <c r="BO269" t="s">
        <v>6</v>
      </c>
      <c r="BP269">
        <v>0</v>
      </c>
      <c r="BQ269">
        <v>92</v>
      </c>
      <c r="BR269">
        <v>0</v>
      </c>
      <c r="BS269">
        <v>1</v>
      </c>
      <c r="BT269">
        <v>1</v>
      </c>
      <c r="BU269">
        <v>1</v>
      </c>
      <c r="BV269">
        <v>1</v>
      </c>
      <c r="BW269">
        <v>1</v>
      </c>
      <c r="BX269">
        <v>1</v>
      </c>
      <c r="BY269" t="s">
        <v>6</v>
      </c>
      <c r="BZ269">
        <v>0</v>
      </c>
      <c r="CA269">
        <v>0</v>
      </c>
      <c r="CB269" t="s">
        <v>6</v>
      </c>
      <c r="CE269">
        <v>0</v>
      </c>
      <c r="CF269">
        <v>0</v>
      </c>
      <c r="CG269">
        <v>0</v>
      </c>
      <c r="CM269">
        <v>0</v>
      </c>
      <c r="CN269" t="s">
        <v>6</v>
      </c>
      <c r="CO269">
        <v>0</v>
      </c>
      <c r="CP269" t="e">
        <f t="shared" si="217"/>
        <v>#REF!</v>
      </c>
      <c r="CQ269">
        <f>AC269</f>
        <v>15482.6</v>
      </c>
      <c r="CR269">
        <f>AD269</f>
        <v>0</v>
      </c>
      <c r="CS269">
        <f t="shared" si="218"/>
        <v>0</v>
      </c>
      <c r="CT269">
        <f t="shared" si="219"/>
        <v>0</v>
      </c>
      <c r="CU269">
        <f t="shared" si="220"/>
        <v>0</v>
      </c>
      <c r="CV269">
        <f t="shared" si="221"/>
        <v>0</v>
      </c>
      <c r="CW269">
        <f t="shared" si="222"/>
        <v>0</v>
      </c>
      <c r="CX269">
        <f t="shared" si="223"/>
        <v>0</v>
      </c>
      <c r="CY269">
        <f>0</f>
        <v>0</v>
      </c>
      <c r="CZ269">
        <f>0</f>
        <v>0</v>
      </c>
      <c r="DC269" t="s">
        <v>6</v>
      </c>
      <c r="DD269" t="s">
        <v>6</v>
      </c>
      <c r="DE269" t="s">
        <v>6</v>
      </c>
      <c r="DF269" t="s">
        <v>6</v>
      </c>
      <c r="DG269" t="s">
        <v>6</v>
      </c>
      <c r="DH269" t="s">
        <v>6</v>
      </c>
      <c r="DI269" t="s">
        <v>6</v>
      </c>
      <c r="DJ269" t="s">
        <v>6</v>
      </c>
      <c r="DK269" t="s">
        <v>6</v>
      </c>
      <c r="DL269" t="s">
        <v>6</v>
      </c>
      <c r="DM269" t="s">
        <v>6</v>
      </c>
      <c r="DN269">
        <v>0</v>
      </c>
      <c r="DO269">
        <v>0</v>
      </c>
      <c r="DP269">
        <v>1</v>
      </c>
      <c r="DQ269">
        <v>1</v>
      </c>
      <c r="DU269">
        <v>1013</v>
      </c>
      <c r="DV269" t="s">
        <v>23</v>
      </c>
      <c r="DW269" t="str">
        <f>'1.Лок.смета.и.Акт'!D872</f>
        <v>ШТ</v>
      </c>
      <c r="DX269">
        <v>1</v>
      </c>
      <c r="DZ269" t="s">
        <v>6</v>
      </c>
      <c r="EA269" t="s">
        <v>6</v>
      </c>
      <c r="EB269" t="s">
        <v>6</v>
      </c>
      <c r="EC269" t="s">
        <v>6</v>
      </c>
      <c r="EE269">
        <v>59207033</v>
      </c>
      <c r="EF269">
        <v>92</v>
      </c>
      <c r="EG269" t="s">
        <v>37</v>
      </c>
      <c r="EH269">
        <v>0</v>
      </c>
      <c r="EI269" t="s">
        <v>6</v>
      </c>
      <c r="EJ269">
        <v>3</v>
      </c>
      <c r="EK269">
        <v>902</v>
      </c>
      <c r="EL269" t="s">
        <v>37</v>
      </c>
      <c r="EM269" t="s">
        <v>38</v>
      </c>
      <c r="EO269" t="s">
        <v>6</v>
      </c>
      <c r="EQ269">
        <v>0</v>
      </c>
      <c r="ER269">
        <v>15482.6</v>
      </c>
      <c r="ES269" s="68">
        <f>'1.Лок.смета.и.Акт'!F872</f>
        <v>15482.6</v>
      </c>
      <c r="ET269">
        <v>0</v>
      </c>
      <c r="EU269">
        <v>0</v>
      </c>
      <c r="EV269">
        <v>0</v>
      </c>
      <c r="EW269">
        <v>0</v>
      </c>
      <c r="EX269">
        <v>0</v>
      </c>
      <c r="EZ269">
        <v>5</v>
      </c>
      <c r="FC269">
        <v>0</v>
      </c>
      <c r="FD269">
        <v>18</v>
      </c>
      <c r="FF269">
        <v>14839</v>
      </c>
      <c r="FQ269">
        <v>0</v>
      </c>
      <c r="FR269" t="e">
        <f t="shared" si="224"/>
        <v>#REF!</v>
      </c>
      <c r="FS269">
        <v>0</v>
      </c>
      <c r="FX269">
        <v>0</v>
      </c>
      <c r="FY269">
        <v>0</v>
      </c>
      <c r="GA269" t="s">
        <v>360</v>
      </c>
      <c r="GD269">
        <v>1</v>
      </c>
      <c r="GF269">
        <v>-644570110</v>
      </c>
      <c r="GG269">
        <v>2</v>
      </c>
      <c r="GH269">
        <v>3</v>
      </c>
      <c r="GI269">
        <v>4</v>
      </c>
      <c r="GJ269">
        <v>0</v>
      </c>
      <c r="GK269">
        <v>0</v>
      </c>
      <c r="GL269">
        <f t="shared" si="225"/>
        <v>0</v>
      </c>
      <c r="GM269" t="e">
        <f t="shared" si="226"/>
        <v>#REF!</v>
      </c>
      <c r="GN269">
        <f t="shared" si="227"/>
        <v>0</v>
      </c>
      <c r="GO269">
        <f t="shared" si="228"/>
        <v>0</v>
      </c>
      <c r="GP269">
        <f t="shared" si="229"/>
        <v>0</v>
      </c>
      <c r="GR269">
        <v>1</v>
      </c>
      <c r="GS269">
        <v>1</v>
      </c>
      <c r="GT269">
        <v>0</v>
      </c>
      <c r="GU269" t="s">
        <v>6</v>
      </c>
      <c r="GV269">
        <f t="shared" si="230"/>
        <v>0</v>
      </c>
      <c r="GW269">
        <v>1</v>
      </c>
      <c r="GX269" t="e">
        <f t="shared" si="231"/>
        <v>#REF!</v>
      </c>
      <c r="HA269">
        <v>0</v>
      </c>
      <c r="HB269">
        <v>0</v>
      </c>
      <c r="HC269">
        <f t="shared" si="232"/>
        <v>0</v>
      </c>
      <c r="HE269" t="s">
        <v>40</v>
      </c>
      <c r="HF269" t="s">
        <v>41</v>
      </c>
      <c r="HH269" t="e">
        <f>ROUND(AC269*I269,0)</f>
        <v>#REF!</v>
      </c>
      <c r="HM269" t="s">
        <v>6</v>
      </c>
      <c r="HN269" t="s">
        <v>6</v>
      </c>
      <c r="HO269" t="s">
        <v>6</v>
      </c>
      <c r="HP269" t="s">
        <v>6</v>
      </c>
      <c r="HQ269" t="s">
        <v>6</v>
      </c>
      <c r="IF269">
        <v>-1</v>
      </c>
      <c r="IK269">
        <v>0</v>
      </c>
    </row>
    <row r="270" spans="1:245" x14ac:dyDescent="0.2">
      <c r="A270">
        <v>17</v>
      </c>
      <c r="B270">
        <v>1</v>
      </c>
      <c r="C270">
        <f>ROW(SmtRes!A377)</f>
        <v>377</v>
      </c>
      <c r="D270">
        <f>ROW(EtalonRes!A387)</f>
        <v>387</v>
      </c>
      <c r="E270" t="s">
        <v>361</v>
      </c>
      <c r="F270" t="s">
        <v>86</v>
      </c>
      <c r="G270" t="s">
        <v>87</v>
      </c>
      <c r="H270" t="s">
        <v>23</v>
      </c>
      <c r="I270">
        <f>'1.Лок.смета.и.Акт'!E877</f>
        <v>18</v>
      </c>
      <c r="J270">
        <v>0</v>
      </c>
      <c r="K270">
        <v>18</v>
      </c>
      <c r="O270">
        <f t="shared" si="202"/>
        <v>7100</v>
      </c>
      <c r="P270">
        <f t="shared" si="203"/>
        <v>672</v>
      </c>
      <c r="Q270">
        <f t="shared" si="204"/>
        <v>370</v>
      </c>
      <c r="R270">
        <f t="shared" si="205"/>
        <v>78</v>
      </c>
      <c r="S270">
        <f t="shared" si="206"/>
        <v>6058</v>
      </c>
      <c r="T270">
        <f t="shared" si="207"/>
        <v>0</v>
      </c>
      <c r="U270">
        <f t="shared" si="208"/>
        <v>20.222999999999999</v>
      </c>
      <c r="V270">
        <f t="shared" si="209"/>
        <v>0.189</v>
      </c>
      <c r="W270">
        <f t="shared" si="210"/>
        <v>0</v>
      </c>
      <c r="X270">
        <f t="shared" si="211"/>
        <v>7425</v>
      </c>
      <c r="Y270">
        <f t="shared" si="212"/>
        <v>4418</v>
      </c>
      <c r="AA270">
        <v>74764386</v>
      </c>
      <c r="AB270">
        <f t="shared" si="213"/>
        <v>15.73</v>
      </c>
      <c r="AC270">
        <f t="shared" si="214"/>
        <v>4.0999999999999996</v>
      </c>
      <c r="AD270">
        <f>ROUND(((((ET270*ROUND(1.05,7)))-((EU270*ROUND(1.05,7))))+AE270),2)</f>
        <v>1.55</v>
      </c>
      <c r="AE270">
        <f>ROUND(((EU270*ROUND(1.05,7))),2)</f>
        <v>0.13</v>
      </c>
      <c r="AF270">
        <f>ROUND(((EV270*ROUND(1.05,7))),2)</f>
        <v>10.08</v>
      </c>
      <c r="AG270">
        <f t="shared" si="215"/>
        <v>0</v>
      </c>
      <c r="AH270">
        <f>((EW270*ROUND(1.05,7)))</f>
        <v>1.1235000000000002</v>
      </c>
      <c r="AI270">
        <f>((EX270*ROUND(1.05,7)))</f>
        <v>1.0500000000000001E-2</v>
      </c>
      <c r="AJ270">
        <f t="shared" si="216"/>
        <v>0</v>
      </c>
      <c r="AK270">
        <f>AL270+AM270+AO270</f>
        <v>15.169999999999998</v>
      </c>
      <c r="AL270" s="68">
        <f>'1.Лок.смета.и.Акт'!F881</f>
        <v>4.0999999999999996</v>
      </c>
      <c r="AM270" s="68">
        <f>'1.Лок.смета.и.Акт'!F879</f>
        <v>1.47</v>
      </c>
      <c r="AN270" s="68">
        <f>'1.Лок.смета.и.Акт'!F880</f>
        <v>0.12</v>
      </c>
      <c r="AO270" s="68">
        <f>'1.Лок.смета.и.Акт'!F878</f>
        <v>9.6</v>
      </c>
      <c r="AP270">
        <v>0</v>
      </c>
      <c r="AQ270">
        <f>'1.Лок.смета.и.Акт'!E884</f>
        <v>1.07</v>
      </c>
      <c r="AR270">
        <v>0.01</v>
      </c>
      <c r="AS270">
        <v>0</v>
      </c>
      <c r="AT270">
        <v>121</v>
      </c>
      <c r="AU270">
        <v>72</v>
      </c>
      <c r="AV270">
        <v>1</v>
      </c>
      <c r="AW270">
        <v>1</v>
      </c>
      <c r="AZ270">
        <v>1</v>
      </c>
      <c r="BA270">
        <f>'1.Лок.смета.и.Акт'!J878</f>
        <v>33.39</v>
      </c>
      <c r="BB270">
        <f>'1.Лок.смета.и.Акт'!J879</f>
        <v>13.26</v>
      </c>
      <c r="BC270">
        <f>'1.Лок.смета.и.Акт'!J881</f>
        <v>9.11</v>
      </c>
      <c r="BD270" t="s">
        <v>6</v>
      </c>
      <c r="BE270" t="s">
        <v>6</v>
      </c>
      <c r="BF270" t="s">
        <v>6</v>
      </c>
      <c r="BG270" t="s">
        <v>6</v>
      </c>
      <c r="BH270">
        <v>0</v>
      </c>
      <c r="BI270">
        <v>1</v>
      </c>
      <c r="BJ270" t="s">
        <v>88</v>
      </c>
      <c r="BM270">
        <v>20001</v>
      </c>
      <c r="BN270">
        <v>0</v>
      </c>
      <c r="BO270" t="s">
        <v>6</v>
      </c>
      <c r="BP270">
        <v>0</v>
      </c>
      <c r="BQ270">
        <v>22</v>
      </c>
      <c r="BR270">
        <v>0</v>
      </c>
      <c r="BS270">
        <f>'1.Лок.смета.и.Акт'!J880</f>
        <v>33.39</v>
      </c>
      <c r="BT270">
        <v>1</v>
      </c>
      <c r="BU270">
        <v>1</v>
      </c>
      <c r="BV270">
        <v>1</v>
      </c>
      <c r="BW270">
        <v>1</v>
      </c>
      <c r="BX270">
        <v>1</v>
      </c>
      <c r="BY270" t="s">
        <v>6</v>
      </c>
      <c r="BZ270">
        <v>121</v>
      </c>
      <c r="CA270">
        <v>72</v>
      </c>
      <c r="CB270" t="s">
        <v>6</v>
      </c>
      <c r="CE270">
        <v>0</v>
      </c>
      <c r="CF270">
        <v>0</v>
      </c>
      <c r="CG270">
        <v>0</v>
      </c>
      <c r="CM270">
        <v>0</v>
      </c>
      <c r="CN270" t="s">
        <v>25</v>
      </c>
      <c r="CO270">
        <v>0</v>
      </c>
      <c r="CP270">
        <f t="shared" si="217"/>
        <v>7100</v>
      </c>
      <c r="CQ270">
        <f>AC270*BC270</f>
        <v>37.350999999999992</v>
      </c>
      <c r="CR270">
        <f>AD270*BB270</f>
        <v>20.553000000000001</v>
      </c>
      <c r="CS270">
        <f t="shared" si="218"/>
        <v>4.3407</v>
      </c>
      <c r="CT270">
        <f t="shared" si="219"/>
        <v>336.57120000000003</v>
      </c>
      <c r="CU270">
        <f t="shared" si="220"/>
        <v>0</v>
      </c>
      <c r="CV270">
        <f t="shared" si="221"/>
        <v>1.1235000000000002</v>
      </c>
      <c r="CW270">
        <f t="shared" si="222"/>
        <v>1.0500000000000001E-2</v>
      </c>
      <c r="CX270">
        <f t="shared" si="223"/>
        <v>0</v>
      </c>
      <c r="CY270">
        <f t="shared" ref="CY270:CY278" si="234">(((S270+R270)*AT270)/100)</f>
        <v>7424.56</v>
      </c>
      <c r="CZ270">
        <f t="shared" ref="CZ270:CZ278" si="235">(((S270+R270)*AU270)/100)</f>
        <v>4417.92</v>
      </c>
      <c r="DC270" t="s">
        <v>6</v>
      </c>
      <c r="DD270" t="s">
        <v>6</v>
      </c>
      <c r="DE270" t="s">
        <v>26</v>
      </c>
      <c r="DF270" t="s">
        <v>26</v>
      </c>
      <c r="DG270" t="s">
        <v>26</v>
      </c>
      <c r="DH270" t="s">
        <v>6</v>
      </c>
      <c r="DI270" t="s">
        <v>26</v>
      </c>
      <c r="DJ270" t="s">
        <v>26</v>
      </c>
      <c r="DK270" t="s">
        <v>6</v>
      </c>
      <c r="DL270" t="s">
        <v>6</v>
      </c>
      <c r="DM270" t="s">
        <v>6</v>
      </c>
      <c r="DN270">
        <v>0</v>
      </c>
      <c r="DO270">
        <v>0</v>
      </c>
      <c r="DP270">
        <v>1</v>
      </c>
      <c r="DQ270">
        <v>1</v>
      </c>
      <c r="DU270">
        <v>1013</v>
      </c>
      <c r="DV270" t="s">
        <v>23</v>
      </c>
      <c r="DW270" t="str">
        <f>'1.Лок.смета.и.Акт'!D877</f>
        <v>ШТ</v>
      </c>
      <c r="DX270">
        <v>1</v>
      </c>
      <c r="DZ270" t="s">
        <v>6</v>
      </c>
      <c r="EA270" t="s">
        <v>6</v>
      </c>
      <c r="EB270" t="s">
        <v>6</v>
      </c>
      <c r="EC270" t="s">
        <v>6</v>
      </c>
      <c r="EE270">
        <v>59207217</v>
      </c>
      <c r="EF270">
        <v>22</v>
      </c>
      <c r="EG270" t="s">
        <v>27</v>
      </c>
      <c r="EH270">
        <v>16</v>
      </c>
      <c r="EI270" t="s">
        <v>28</v>
      </c>
      <c r="EJ270">
        <v>1</v>
      </c>
      <c r="EK270">
        <v>20001</v>
      </c>
      <c r="EL270" t="s">
        <v>29</v>
      </c>
      <c r="EM270" t="s">
        <v>30</v>
      </c>
      <c r="EO270" t="s">
        <v>31</v>
      </c>
      <c r="EQ270">
        <v>0</v>
      </c>
      <c r="ER270">
        <f>ES270+ET270+EV270</f>
        <v>15.169999999999998</v>
      </c>
      <c r="ES270" s="68">
        <f>'1.Лок.смета.и.Акт'!F881</f>
        <v>4.0999999999999996</v>
      </c>
      <c r="ET270" s="68">
        <f>'1.Лок.смета.и.Акт'!F879</f>
        <v>1.47</v>
      </c>
      <c r="EU270" s="68">
        <f>'1.Лок.смета.и.Акт'!F880</f>
        <v>0.12</v>
      </c>
      <c r="EV270" s="68">
        <f>'1.Лок.смета.и.Акт'!F878</f>
        <v>9.6</v>
      </c>
      <c r="EW270">
        <f>'1.Лок.смета.и.Акт'!E884</f>
        <v>1.07</v>
      </c>
      <c r="EX270">
        <v>0.01</v>
      </c>
      <c r="EY270">
        <v>0</v>
      </c>
      <c r="FQ270">
        <v>0</v>
      </c>
      <c r="FR270">
        <f t="shared" si="224"/>
        <v>0</v>
      </c>
      <c r="FS270">
        <v>0</v>
      </c>
      <c r="FX270">
        <v>121</v>
      </c>
      <c r="FY270">
        <v>72</v>
      </c>
      <c r="GA270" t="s">
        <v>6</v>
      </c>
      <c r="GD270">
        <v>1</v>
      </c>
      <c r="GF270">
        <v>939347051</v>
      </c>
      <c r="GG270">
        <v>2</v>
      </c>
      <c r="GH270">
        <v>1</v>
      </c>
      <c r="GI270">
        <v>4</v>
      </c>
      <c r="GJ270">
        <v>0</v>
      </c>
      <c r="GK270">
        <v>0</v>
      </c>
      <c r="GL270">
        <f t="shared" si="225"/>
        <v>0</v>
      </c>
      <c r="GM270">
        <f t="shared" si="226"/>
        <v>18943</v>
      </c>
      <c r="GN270">
        <f t="shared" si="227"/>
        <v>18943</v>
      </c>
      <c r="GO270">
        <f t="shared" si="228"/>
        <v>0</v>
      </c>
      <c r="GP270">
        <f t="shared" si="229"/>
        <v>0</v>
      </c>
      <c r="GR270">
        <v>0</v>
      </c>
      <c r="GS270">
        <v>3</v>
      </c>
      <c r="GT270">
        <v>0</v>
      </c>
      <c r="GU270" t="s">
        <v>6</v>
      </c>
      <c r="GV270">
        <f t="shared" si="230"/>
        <v>0</v>
      </c>
      <c r="GW270">
        <v>1</v>
      </c>
      <c r="GX270">
        <f t="shared" si="231"/>
        <v>0</v>
      </c>
      <c r="HA270">
        <v>0</v>
      </c>
      <c r="HB270">
        <v>0</v>
      </c>
      <c r="HC270">
        <f t="shared" si="232"/>
        <v>0</v>
      </c>
      <c r="HE270" t="s">
        <v>6</v>
      </c>
      <c r="HF270" t="s">
        <v>6</v>
      </c>
      <c r="HM270" t="s">
        <v>6</v>
      </c>
      <c r="HN270" t="s">
        <v>32</v>
      </c>
      <c r="HO270" t="s">
        <v>33</v>
      </c>
      <c r="HP270" t="s">
        <v>28</v>
      </c>
      <c r="HQ270" t="s">
        <v>28</v>
      </c>
      <c r="IF270">
        <v>-1</v>
      </c>
      <c r="IK270">
        <v>0</v>
      </c>
    </row>
    <row r="271" spans="1:245" x14ac:dyDescent="0.2">
      <c r="A271">
        <v>18</v>
      </c>
      <c r="B271">
        <v>1</v>
      </c>
      <c r="C271">
        <v>373</v>
      </c>
      <c r="E271" t="s">
        <v>362</v>
      </c>
      <c r="F271" t="str">
        <f>'1.Лок.смета.и.Акт'!B885</f>
        <v>01.7.03.04-0001-3</v>
      </c>
      <c r="G271" t="s">
        <v>91</v>
      </c>
      <c r="H271" t="s">
        <v>92</v>
      </c>
      <c r="I271" t="e">
        <f>I270*J271</f>
        <v>#REF!</v>
      </c>
      <c r="J271" s="181" t="e">
        <f>#REF!</f>
        <v>#REF!</v>
      </c>
      <c r="K271">
        <v>0.1</v>
      </c>
      <c r="O271" t="e">
        <f t="shared" si="202"/>
        <v>#REF!</v>
      </c>
      <c r="P271" t="e">
        <f t="shared" si="203"/>
        <v>#REF!</v>
      </c>
      <c r="Q271" t="e">
        <f t="shared" si="204"/>
        <v>#REF!</v>
      </c>
      <c r="R271" t="e">
        <f t="shared" si="205"/>
        <v>#REF!</v>
      </c>
      <c r="S271" t="e">
        <f t="shared" si="206"/>
        <v>#REF!</v>
      </c>
      <c r="T271" t="e">
        <f t="shared" si="207"/>
        <v>#REF!</v>
      </c>
      <c r="U271" t="e">
        <f t="shared" si="208"/>
        <v>#REF!</v>
      </c>
      <c r="V271" t="e">
        <f t="shared" si="209"/>
        <v>#REF!</v>
      </c>
      <c r="W271" t="e">
        <f t="shared" si="210"/>
        <v>#REF!</v>
      </c>
      <c r="X271" t="e">
        <f t="shared" si="211"/>
        <v>#REF!</v>
      </c>
      <c r="Y271" t="e">
        <f t="shared" si="212"/>
        <v>#REF!</v>
      </c>
      <c r="AA271">
        <v>74764386</v>
      </c>
      <c r="AB271">
        <f t="shared" si="213"/>
        <v>1</v>
      </c>
      <c r="AC271">
        <f t="shared" si="214"/>
        <v>1</v>
      </c>
      <c r="AD271">
        <f>ROUND((((ET271)-(EU271))+AE271),2)</f>
        <v>0</v>
      </c>
      <c r="AE271">
        <f>ROUND((EU271),2)</f>
        <v>0</v>
      </c>
      <c r="AF271">
        <f>ROUND((EV271),2)</f>
        <v>0</v>
      </c>
      <c r="AG271">
        <f t="shared" si="215"/>
        <v>0</v>
      </c>
      <c r="AH271">
        <f>(EW271)</f>
        <v>0</v>
      </c>
      <c r="AI271">
        <f>(EX271)</f>
        <v>0</v>
      </c>
      <c r="AJ271">
        <f t="shared" si="216"/>
        <v>0</v>
      </c>
      <c r="AK271">
        <v>1</v>
      </c>
      <c r="AL271" s="68">
        <f>'1.Лок.смета.и.Акт'!F885</f>
        <v>1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121</v>
      </c>
      <c r="AU271">
        <v>0</v>
      </c>
      <c r="AV271">
        <v>1</v>
      </c>
      <c r="AW271">
        <v>1</v>
      </c>
      <c r="AZ271">
        <v>1</v>
      </c>
      <c r="BA271">
        <v>1</v>
      </c>
      <c r="BB271">
        <v>1</v>
      </c>
      <c r="BC271">
        <f>'1.Лок.смета.и.Акт'!J885</f>
        <v>9.11</v>
      </c>
      <c r="BD271" t="s">
        <v>6</v>
      </c>
      <c r="BE271" t="s">
        <v>6</v>
      </c>
      <c r="BF271" t="s">
        <v>6</v>
      </c>
      <c r="BG271" t="s">
        <v>6</v>
      </c>
      <c r="BH271">
        <v>3</v>
      </c>
      <c r="BI271">
        <v>1</v>
      </c>
      <c r="BJ271" t="s">
        <v>93</v>
      </c>
      <c r="BM271">
        <v>20001</v>
      </c>
      <c r="BN271">
        <v>0</v>
      </c>
      <c r="BO271" t="s">
        <v>6</v>
      </c>
      <c r="BP271">
        <v>0</v>
      </c>
      <c r="BQ271">
        <v>22</v>
      </c>
      <c r="BR271">
        <v>0</v>
      </c>
      <c r="BS271">
        <v>1</v>
      </c>
      <c r="BT271">
        <v>1</v>
      </c>
      <c r="BU271">
        <v>1</v>
      </c>
      <c r="BV271">
        <v>1</v>
      </c>
      <c r="BW271">
        <v>1</v>
      </c>
      <c r="BX271">
        <v>1</v>
      </c>
      <c r="BY271" t="s">
        <v>6</v>
      </c>
      <c r="BZ271">
        <v>121</v>
      </c>
      <c r="CA271">
        <v>0</v>
      </c>
      <c r="CB271" t="s">
        <v>6</v>
      </c>
      <c r="CE271">
        <v>0</v>
      </c>
      <c r="CF271">
        <v>0</v>
      </c>
      <c r="CG271">
        <v>0</v>
      </c>
      <c r="CM271">
        <v>0</v>
      </c>
      <c r="CN271" t="s">
        <v>6</v>
      </c>
      <c r="CO271">
        <v>0</v>
      </c>
      <c r="CP271" t="e">
        <f t="shared" si="217"/>
        <v>#REF!</v>
      </c>
      <c r="CQ271">
        <f>AC271*BC271</f>
        <v>9.11</v>
      </c>
      <c r="CR271">
        <f>AD271*BB271</f>
        <v>0</v>
      </c>
      <c r="CS271">
        <f t="shared" si="218"/>
        <v>0</v>
      </c>
      <c r="CT271">
        <f t="shared" si="219"/>
        <v>0</v>
      </c>
      <c r="CU271">
        <f t="shared" si="220"/>
        <v>0</v>
      </c>
      <c r="CV271">
        <f t="shared" si="221"/>
        <v>0</v>
      </c>
      <c r="CW271">
        <f t="shared" si="222"/>
        <v>0</v>
      </c>
      <c r="CX271">
        <f t="shared" si="223"/>
        <v>0</v>
      </c>
      <c r="CY271" t="e">
        <f t="shared" si="234"/>
        <v>#REF!</v>
      </c>
      <c r="CZ271" t="e">
        <f t="shared" si="235"/>
        <v>#REF!</v>
      </c>
      <c r="DC271" t="s">
        <v>6</v>
      </c>
      <c r="DD271" t="s">
        <v>6</v>
      </c>
      <c r="DE271" t="s">
        <v>6</v>
      </c>
      <c r="DF271" t="s">
        <v>6</v>
      </c>
      <c r="DG271" t="s">
        <v>6</v>
      </c>
      <c r="DH271" t="s">
        <v>6</v>
      </c>
      <c r="DI271" t="s">
        <v>6</v>
      </c>
      <c r="DJ271" t="s">
        <v>6</v>
      </c>
      <c r="DK271" t="s">
        <v>6</v>
      </c>
      <c r="DL271" t="s">
        <v>6</v>
      </c>
      <c r="DM271" t="s">
        <v>6</v>
      </c>
      <c r="DN271">
        <v>0</v>
      </c>
      <c r="DO271">
        <v>0</v>
      </c>
      <c r="DP271">
        <v>1</v>
      </c>
      <c r="DQ271">
        <v>1</v>
      </c>
      <c r="DU271">
        <v>1013</v>
      </c>
      <c r="DV271" t="s">
        <v>92</v>
      </c>
      <c r="DW271" t="str">
        <f>'1.Лок.смета.и.Акт'!D885</f>
        <v>РУБ</v>
      </c>
      <c r="DX271">
        <v>1</v>
      </c>
      <c r="DZ271" t="s">
        <v>6</v>
      </c>
      <c r="EA271" t="s">
        <v>6</v>
      </c>
      <c r="EB271" t="s">
        <v>6</v>
      </c>
      <c r="EC271" t="s">
        <v>6</v>
      </c>
      <c r="EE271">
        <v>59207217</v>
      </c>
      <c r="EF271">
        <v>22</v>
      </c>
      <c r="EG271" t="s">
        <v>27</v>
      </c>
      <c r="EH271">
        <v>16</v>
      </c>
      <c r="EI271" t="s">
        <v>28</v>
      </c>
      <c r="EJ271">
        <v>1</v>
      </c>
      <c r="EK271">
        <v>20001</v>
      </c>
      <c r="EL271" t="s">
        <v>29</v>
      </c>
      <c r="EM271" t="s">
        <v>30</v>
      </c>
      <c r="EO271" t="s">
        <v>6</v>
      </c>
      <c r="EQ271">
        <v>0</v>
      </c>
      <c r="ER271">
        <v>1</v>
      </c>
      <c r="ES271" s="68">
        <f>'1.Лок.смета.и.Акт'!F885</f>
        <v>1</v>
      </c>
      <c r="ET271">
        <v>0</v>
      </c>
      <c r="EU271">
        <v>0</v>
      </c>
      <c r="EV271">
        <v>0</v>
      </c>
      <c r="EW271">
        <v>0</v>
      </c>
      <c r="EX271">
        <v>0</v>
      </c>
      <c r="FQ271">
        <v>0</v>
      </c>
      <c r="FR271">
        <f t="shared" si="224"/>
        <v>0</v>
      </c>
      <c r="FS271">
        <v>0</v>
      </c>
      <c r="FX271">
        <v>121</v>
      </c>
      <c r="FY271">
        <v>0</v>
      </c>
      <c r="GA271" t="s">
        <v>6</v>
      </c>
      <c r="GD271">
        <v>1</v>
      </c>
      <c r="GF271">
        <v>-1743999360</v>
      </c>
      <c r="GG271">
        <v>2</v>
      </c>
      <c r="GH271">
        <v>1</v>
      </c>
      <c r="GI271">
        <v>4</v>
      </c>
      <c r="GJ271">
        <v>0</v>
      </c>
      <c r="GK271">
        <v>0</v>
      </c>
      <c r="GL271">
        <f t="shared" si="225"/>
        <v>0</v>
      </c>
      <c r="GM271" t="e">
        <f t="shared" si="226"/>
        <v>#REF!</v>
      </c>
      <c r="GN271" t="e">
        <f t="shared" si="227"/>
        <v>#REF!</v>
      </c>
      <c r="GO271">
        <f t="shared" si="228"/>
        <v>0</v>
      </c>
      <c r="GP271">
        <f t="shared" si="229"/>
        <v>0</v>
      </c>
      <c r="GR271">
        <v>0</v>
      </c>
      <c r="GS271">
        <v>3</v>
      </c>
      <c r="GT271">
        <v>0</v>
      </c>
      <c r="GU271" t="s">
        <v>6</v>
      </c>
      <c r="GV271">
        <f t="shared" si="230"/>
        <v>0</v>
      </c>
      <c r="GW271">
        <v>1</v>
      </c>
      <c r="GX271" t="e">
        <f t="shared" si="231"/>
        <v>#REF!</v>
      </c>
      <c r="HA271">
        <v>0</v>
      </c>
      <c r="HB271">
        <v>0</v>
      </c>
      <c r="HC271">
        <f t="shared" si="232"/>
        <v>0</v>
      </c>
      <c r="HE271" t="s">
        <v>6</v>
      </c>
      <c r="HF271" t="s">
        <v>6</v>
      </c>
      <c r="HM271" t="s">
        <v>6</v>
      </c>
      <c r="HN271" t="s">
        <v>32</v>
      </c>
      <c r="HO271" t="s">
        <v>33</v>
      </c>
      <c r="HP271" t="s">
        <v>28</v>
      </c>
      <c r="HQ271" t="s">
        <v>28</v>
      </c>
      <c r="IF271">
        <v>-1</v>
      </c>
      <c r="IK271">
        <v>0</v>
      </c>
    </row>
    <row r="272" spans="1:245" x14ac:dyDescent="0.2">
      <c r="A272">
        <v>18</v>
      </c>
      <c r="B272">
        <v>1</v>
      </c>
      <c r="C272">
        <v>377</v>
      </c>
      <c r="E272" t="s">
        <v>363</v>
      </c>
      <c r="F272" t="str">
        <f>'1.Лок.смета.и.Акт'!B886</f>
        <v>Прайс</v>
      </c>
      <c r="G272" t="s">
        <v>364</v>
      </c>
      <c r="H272" t="s">
        <v>23</v>
      </c>
      <c r="I272" t="e">
        <f>I270*J272</f>
        <v>#REF!</v>
      </c>
      <c r="J272" s="181" t="e">
        <f>#REF!</f>
        <v>#REF!</v>
      </c>
      <c r="K272">
        <v>1</v>
      </c>
      <c r="O272" t="e">
        <f t="shared" si="202"/>
        <v>#REF!</v>
      </c>
      <c r="P272" t="e">
        <f t="shared" si="203"/>
        <v>#REF!</v>
      </c>
      <c r="Q272" t="e">
        <f t="shared" si="204"/>
        <v>#REF!</v>
      </c>
      <c r="R272" t="e">
        <f t="shared" si="205"/>
        <v>#REF!</v>
      </c>
      <c r="S272" t="e">
        <f t="shared" si="206"/>
        <v>#REF!</v>
      </c>
      <c r="T272" t="e">
        <f t="shared" si="207"/>
        <v>#REF!</v>
      </c>
      <c r="U272" t="e">
        <f t="shared" si="208"/>
        <v>#REF!</v>
      </c>
      <c r="V272" t="e">
        <f t="shared" si="209"/>
        <v>#REF!</v>
      </c>
      <c r="W272" t="e">
        <f t="shared" si="210"/>
        <v>#REF!</v>
      </c>
      <c r="X272" t="e">
        <f t="shared" si="211"/>
        <v>#REF!</v>
      </c>
      <c r="Y272" t="e">
        <f t="shared" si="212"/>
        <v>#REF!</v>
      </c>
      <c r="AA272">
        <v>74764386</v>
      </c>
      <c r="AB272">
        <f t="shared" si="213"/>
        <v>2672.17</v>
      </c>
      <c r="AC272">
        <f t="shared" si="214"/>
        <v>2672.17</v>
      </c>
      <c r="AD272">
        <f>ROUND((((ET272)-(EU272))+AE272),2)</f>
        <v>0</v>
      </c>
      <c r="AE272">
        <f>ROUND((EU272),2)</f>
        <v>0</v>
      </c>
      <c r="AF272">
        <f>ROUND((EV272),2)</f>
        <v>0</v>
      </c>
      <c r="AG272">
        <f t="shared" si="215"/>
        <v>0</v>
      </c>
      <c r="AH272">
        <f>(EW272)</f>
        <v>0</v>
      </c>
      <c r="AI272">
        <f>(EX272)</f>
        <v>0</v>
      </c>
      <c r="AJ272">
        <f t="shared" si="216"/>
        <v>0</v>
      </c>
      <c r="AK272">
        <v>2672.17</v>
      </c>
      <c r="AL272" s="68">
        <f>'1.Лок.смета.и.Акт'!F886</f>
        <v>2672.17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121</v>
      </c>
      <c r="AU272">
        <v>0</v>
      </c>
      <c r="AV272">
        <v>1</v>
      </c>
      <c r="AW272">
        <v>1</v>
      </c>
      <c r="AZ272">
        <v>1</v>
      </c>
      <c r="BA272">
        <v>1</v>
      </c>
      <c r="BB272">
        <v>1</v>
      </c>
      <c r="BC272">
        <f>'1.Лок.смета.и.Акт'!J886</f>
        <v>9.11</v>
      </c>
      <c r="BD272" t="s">
        <v>6</v>
      </c>
      <c r="BE272" t="s">
        <v>6</v>
      </c>
      <c r="BF272" t="s">
        <v>6</v>
      </c>
      <c r="BG272" t="s">
        <v>6</v>
      </c>
      <c r="BH272">
        <v>3</v>
      </c>
      <c r="BI272">
        <v>1</v>
      </c>
      <c r="BJ272" t="s">
        <v>96</v>
      </c>
      <c r="BM272">
        <v>20001</v>
      </c>
      <c r="BN272">
        <v>0</v>
      </c>
      <c r="BO272" t="s">
        <v>6</v>
      </c>
      <c r="BP272">
        <v>0</v>
      </c>
      <c r="BQ272">
        <v>22</v>
      </c>
      <c r="BR272">
        <v>0</v>
      </c>
      <c r="BS272">
        <v>1</v>
      </c>
      <c r="BT272">
        <v>1</v>
      </c>
      <c r="BU272">
        <v>1</v>
      </c>
      <c r="BV272">
        <v>1</v>
      </c>
      <c r="BW272">
        <v>1</v>
      </c>
      <c r="BX272">
        <v>1</v>
      </c>
      <c r="BY272" t="s">
        <v>6</v>
      </c>
      <c r="BZ272">
        <v>121</v>
      </c>
      <c r="CA272">
        <v>0</v>
      </c>
      <c r="CB272" t="s">
        <v>6</v>
      </c>
      <c r="CE272">
        <v>0</v>
      </c>
      <c r="CF272">
        <v>0</v>
      </c>
      <c r="CG272">
        <v>0</v>
      </c>
      <c r="CM272">
        <v>0</v>
      </c>
      <c r="CN272" t="s">
        <v>6</v>
      </c>
      <c r="CO272">
        <v>0</v>
      </c>
      <c r="CP272" t="e">
        <f t="shared" si="217"/>
        <v>#REF!</v>
      </c>
      <c r="CQ272">
        <f>AC272</f>
        <v>2672.17</v>
      </c>
      <c r="CR272">
        <f>AD272</f>
        <v>0</v>
      </c>
      <c r="CS272">
        <f t="shared" si="218"/>
        <v>0</v>
      </c>
      <c r="CT272">
        <f t="shared" si="219"/>
        <v>0</v>
      </c>
      <c r="CU272">
        <f t="shared" si="220"/>
        <v>0</v>
      </c>
      <c r="CV272">
        <f t="shared" si="221"/>
        <v>0</v>
      </c>
      <c r="CW272">
        <f t="shared" si="222"/>
        <v>0</v>
      </c>
      <c r="CX272">
        <f t="shared" si="223"/>
        <v>0</v>
      </c>
      <c r="CY272" t="e">
        <f t="shared" si="234"/>
        <v>#REF!</v>
      </c>
      <c r="CZ272" t="e">
        <f t="shared" si="235"/>
        <v>#REF!</v>
      </c>
      <c r="DC272" t="s">
        <v>6</v>
      </c>
      <c r="DD272" t="s">
        <v>6</v>
      </c>
      <c r="DE272" t="s">
        <v>6</v>
      </c>
      <c r="DF272" t="s">
        <v>6</v>
      </c>
      <c r="DG272" t="s">
        <v>6</v>
      </c>
      <c r="DH272" t="s">
        <v>6</v>
      </c>
      <c r="DI272" t="s">
        <v>6</v>
      </c>
      <c r="DJ272" t="s">
        <v>6</v>
      </c>
      <c r="DK272" t="s">
        <v>6</v>
      </c>
      <c r="DL272" t="s">
        <v>6</v>
      </c>
      <c r="DM272" t="s">
        <v>6</v>
      </c>
      <c r="DN272">
        <v>0</v>
      </c>
      <c r="DO272">
        <v>0</v>
      </c>
      <c r="DP272">
        <v>1</v>
      </c>
      <c r="DQ272">
        <v>1</v>
      </c>
      <c r="DU272">
        <v>1013</v>
      </c>
      <c r="DV272" t="s">
        <v>23</v>
      </c>
      <c r="DW272" t="str">
        <f>'1.Лок.смета.и.Акт'!D886</f>
        <v>ШТ</v>
      </c>
      <c r="DX272">
        <v>1</v>
      </c>
      <c r="DZ272" t="s">
        <v>6</v>
      </c>
      <c r="EA272" t="s">
        <v>6</v>
      </c>
      <c r="EB272" t="s">
        <v>6</v>
      </c>
      <c r="EC272" t="s">
        <v>6</v>
      </c>
      <c r="EE272">
        <v>59207217</v>
      </c>
      <c r="EF272">
        <v>22</v>
      </c>
      <c r="EG272" t="s">
        <v>27</v>
      </c>
      <c r="EH272">
        <v>16</v>
      </c>
      <c r="EI272" t="s">
        <v>28</v>
      </c>
      <c r="EJ272">
        <v>1</v>
      </c>
      <c r="EK272">
        <v>20001</v>
      </c>
      <c r="EL272" t="s">
        <v>29</v>
      </c>
      <c r="EM272" t="s">
        <v>30</v>
      </c>
      <c r="EO272" t="s">
        <v>6</v>
      </c>
      <c r="EQ272">
        <v>0</v>
      </c>
      <c r="ER272">
        <v>2672.17</v>
      </c>
      <c r="ES272" s="68">
        <f>'1.Лок.смета.и.Акт'!F886</f>
        <v>2672.17</v>
      </c>
      <c r="ET272">
        <v>0</v>
      </c>
      <c r="EU272">
        <v>0</v>
      </c>
      <c r="EV272">
        <v>0</v>
      </c>
      <c r="EW272">
        <v>0</v>
      </c>
      <c r="EX272">
        <v>0</v>
      </c>
      <c r="EZ272">
        <v>5</v>
      </c>
      <c r="FC272">
        <v>0</v>
      </c>
      <c r="FD272">
        <v>18</v>
      </c>
      <c r="FF272">
        <v>2541</v>
      </c>
      <c r="FQ272">
        <v>0</v>
      </c>
      <c r="FR272">
        <f t="shared" si="224"/>
        <v>0</v>
      </c>
      <c r="FS272">
        <v>0</v>
      </c>
      <c r="FX272">
        <v>121</v>
      </c>
      <c r="FY272">
        <v>0</v>
      </c>
      <c r="GA272" t="s">
        <v>365</v>
      </c>
      <c r="GD272">
        <v>1</v>
      </c>
      <c r="GF272">
        <v>-1651573306</v>
      </c>
      <c r="GG272">
        <v>2</v>
      </c>
      <c r="GH272">
        <v>3</v>
      </c>
      <c r="GI272">
        <v>4</v>
      </c>
      <c r="GJ272">
        <v>0</v>
      </c>
      <c r="GK272">
        <v>0</v>
      </c>
      <c r="GL272">
        <f t="shared" si="225"/>
        <v>0</v>
      </c>
      <c r="GM272" t="e">
        <f t="shared" si="226"/>
        <v>#REF!</v>
      </c>
      <c r="GN272" t="e">
        <f t="shared" si="227"/>
        <v>#REF!</v>
      </c>
      <c r="GO272">
        <f t="shared" si="228"/>
        <v>0</v>
      </c>
      <c r="GP272">
        <f t="shared" si="229"/>
        <v>0</v>
      </c>
      <c r="GR272">
        <v>1</v>
      </c>
      <c r="GS272">
        <v>1</v>
      </c>
      <c r="GT272">
        <v>0</v>
      </c>
      <c r="GU272" t="s">
        <v>6</v>
      </c>
      <c r="GV272">
        <f t="shared" si="230"/>
        <v>0</v>
      </c>
      <c r="GW272">
        <v>1</v>
      </c>
      <c r="GX272" t="e">
        <f t="shared" si="231"/>
        <v>#REF!</v>
      </c>
      <c r="HA272">
        <v>0</v>
      </c>
      <c r="HB272">
        <v>0</v>
      </c>
      <c r="HC272">
        <f t="shared" si="232"/>
        <v>0</v>
      </c>
      <c r="HE272" t="s">
        <v>40</v>
      </c>
      <c r="HF272" t="s">
        <v>42</v>
      </c>
      <c r="HG272" t="e">
        <f>ROUND(AC272*I272,0)</f>
        <v>#REF!</v>
      </c>
      <c r="HM272" t="s">
        <v>6</v>
      </c>
      <c r="HN272" t="s">
        <v>32</v>
      </c>
      <c r="HO272" t="s">
        <v>33</v>
      </c>
      <c r="HP272" t="s">
        <v>28</v>
      </c>
      <c r="HQ272" t="s">
        <v>28</v>
      </c>
      <c r="IF272">
        <v>-1</v>
      </c>
      <c r="IK272">
        <v>0</v>
      </c>
    </row>
    <row r="273" spans="1:245" x14ac:dyDescent="0.2">
      <c r="A273">
        <v>17</v>
      </c>
      <c r="B273">
        <v>1</v>
      </c>
      <c r="C273">
        <f>ROW(SmtRes!A390)</f>
        <v>390</v>
      </c>
      <c r="D273">
        <f>ROW(EtalonRes!A403)</f>
        <v>403</v>
      </c>
      <c r="E273" t="s">
        <v>366</v>
      </c>
      <c r="F273" t="s">
        <v>115</v>
      </c>
      <c r="G273" t="s">
        <v>116</v>
      </c>
      <c r="H273" t="s">
        <v>101</v>
      </c>
      <c r="I273">
        <f>'1.Лок.смета.и.Акт'!E891</f>
        <v>1.6319999999999999</v>
      </c>
      <c r="J273">
        <v>0</v>
      </c>
      <c r="K273">
        <v>1.6319999999999999</v>
      </c>
      <c r="O273">
        <f t="shared" si="202"/>
        <v>41759</v>
      </c>
      <c r="P273">
        <f t="shared" si="203"/>
        <v>8443</v>
      </c>
      <c r="Q273">
        <f t="shared" si="204"/>
        <v>2111</v>
      </c>
      <c r="R273">
        <f t="shared" si="205"/>
        <v>468</v>
      </c>
      <c r="S273">
        <f t="shared" si="206"/>
        <v>31205</v>
      </c>
      <c r="T273">
        <f t="shared" si="207"/>
        <v>0</v>
      </c>
      <c r="U273">
        <f t="shared" si="208"/>
        <v>106.92864</v>
      </c>
      <c r="V273">
        <f t="shared" si="209"/>
        <v>1.130976</v>
      </c>
      <c r="W273">
        <f t="shared" si="210"/>
        <v>0</v>
      </c>
      <c r="X273">
        <f t="shared" si="211"/>
        <v>38324</v>
      </c>
      <c r="Y273">
        <f t="shared" si="212"/>
        <v>22805</v>
      </c>
      <c r="AA273">
        <v>74764386</v>
      </c>
      <c r="AB273">
        <f t="shared" si="213"/>
        <v>1238.07</v>
      </c>
      <c r="AC273">
        <f t="shared" si="214"/>
        <v>567.85</v>
      </c>
      <c r="AD273">
        <f>ROUND(((((ET273*ROUND(1.05,7)))-((EU273*ROUND(1.05,7))))+AE273),2)</f>
        <v>97.57</v>
      </c>
      <c r="AE273">
        <f>ROUND(((EU273*ROUND(1.05,7))),2)</f>
        <v>8.58</v>
      </c>
      <c r="AF273">
        <f>ROUND(((EV273*ROUND(1.05,7))),2)</f>
        <v>572.65</v>
      </c>
      <c r="AG273">
        <f t="shared" si="215"/>
        <v>0</v>
      </c>
      <c r="AH273">
        <f>((EW273*ROUND(1.05,7)))</f>
        <v>65.52</v>
      </c>
      <c r="AI273">
        <f>((EX273*ROUND(1.05,7)))</f>
        <v>0.69300000000000006</v>
      </c>
      <c r="AJ273">
        <f t="shared" si="216"/>
        <v>0</v>
      </c>
      <c r="AK273">
        <f>AL273+AM273+AO273</f>
        <v>1206.1500000000001</v>
      </c>
      <c r="AL273" s="68">
        <f>'1.Лок.смета.и.Акт'!F895</f>
        <v>567.85</v>
      </c>
      <c r="AM273" s="68">
        <f>'1.Лок.смета.и.Акт'!F893</f>
        <v>92.92</v>
      </c>
      <c r="AN273" s="68">
        <f>'1.Лок.смета.и.Акт'!F894</f>
        <v>8.17</v>
      </c>
      <c r="AO273" s="68">
        <f>'1.Лок.смета.и.Акт'!F892</f>
        <v>545.38</v>
      </c>
      <c r="AP273">
        <v>0</v>
      </c>
      <c r="AQ273">
        <f>'1.Лок.смета.и.Акт'!E898</f>
        <v>62.4</v>
      </c>
      <c r="AR273">
        <v>0.66</v>
      </c>
      <c r="AS273">
        <v>0</v>
      </c>
      <c r="AT273">
        <v>121</v>
      </c>
      <c r="AU273">
        <v>72</v>
      </c>
      <c r="AV273">
        <v>1</v>
      </c>
      <c r="AW273">
        <v>1</v>
      </c>
      <c r="AZ273">
        <v>1</v>
      </c>
      <c r="BA273">
        <f>'1.Лок.смета.и.Акт'!J892</f>
        <v>33.39</v>
      </c>
      <c r="BB273">
        <f>'1.Лок.смета.и.Акт'!J893</f>
        <v>13.26</v>
      </c>
      <c r="BC273">
        <f>'1.Лок.смета.и.Акт'!J895</f>
        <v>9.11</v>
      </c>
      <c r="BD273" t="s">
        <v>6</v>
      </c>
      <c r="BE273" t="s">
        <v>6</v>
      </c>
      <c r="BF273" t="s">
        <v>6</v>
      </c>
      <c r="BG273" t="s">
        <v>6</v>
      </c>
      <c r="BH273">
        <v>0</v>
      </c>
      <c r="BI273">
        <v>1</v>
      </c>
      <c r="BJ273" t="s">
        <v>117</v>
      </c>
      <c r="BM273">
        <v>20001</v>
      </c>
      <c r="BN273">
        <v>0</v>
      </c>
      <c r="BO273" t="s">
        <v>6</v>
      </c>
      <c r="BP273">
        <v>0</v>
      </c>
      <c r="BQ273">
        <v>22</v>
      </c>
      <c r="BR273">
        <v>0</v>
      </c>
      <c r="BS273">
        <f>'1.Лок.смета.и.Акт'!J894</f>
        <v>33.39</v>
      </c>
      <c r="BT273">
        <v>1</v>
      </c>
      <c r="BU273">
        <v>1</v>
      </c>
      <c r="BV273">
        <v>1</v>
      </c>
      <c r="BW273">
        <v>1</v>
      </c>
      <c r="BX273">
        <v>1</v>
      </c>
      <c r="BY273" t="s">
        <v>6</v>
      </c>
      <c r="BZ273">
        <v>121</v>
      </c>
      <c r="CA273">
        <v>72</v>
      </c>
      <c r="CB273" t="s">
        <v>6</v>
      </c>
      <c r="CE273">
        <v>0</v>
      </c>
      <c r="CF273">
        <v>0</v>
      </c>
      <c r="CG273">
        <v>0</v>
      </c>
      <c r="CM273">
        <v>0</v>
      </c>
      <c r="CN273" t="s">
        <v>77</v>
      </c>
      <c r="CO273">
        <v>0</v>
      </c>
      <c r="CP273">
        <f t="shared" si="217"/>
        <v>41759</v>
      </c>
      <c r="CQ273">
        <f>AC273*BC273</f>
        <v>5173.1134999999995</v>
      </c>
      <c r="CR273">
        <f>AD273*BB273</f>
        <v>1293.7782</v>
      </c>
      <c r="CS273">
        <f t="shared" si="218"/>
        <v>286.4862</v>
      </c>
      <c r="CT273">
        <f t="shared" si="219"/>
        <v>19120.783500000001</v>
      </c>
      <c r="CU273">
        <f t="shared" si="220"/>
        <v>0</v>
      </c>
      <c r="CV273">
        <f t="shared" si="221"/>
        <v>65.52</v>
      </c>
      <c r="CW273">
        <f t="shared" si="222"/>
        <v>0.69300000000000006</v>
      </c>
      <c r="CX273">
        <f t="shared" si="223"/>
        <v>0</v>
      </c>
      <c r="CY273">
        <f t="shared" si="234"/>
        <v>38324.33</v>
      </c>
      <c r="CZ273">
        <f t="shared" si="235"/>
        <v>22804.560000000001</v>
      </c>
      <c r="DB273">
        <v>25</v>
      </c>
      <c r="DC273" t="s">
        <v>6</v>
      </c>
      <c r="DD273" t="s">
        <v>6</v>
      </c>
      <c r="DE273" t="s">
        <v>78</v>
      </c>
      <c r="DF273" t="s">
        <v>78</v>
      </c>
      <c r="DG273" t="s">
        <v>78</v>
      </c>
      <c r="DH273" t="s">
        <v>6</v>
      </c>
      <c r="DI273" t="s">
        <v>78</v>
      </c>
      <c r="DJ273" t="s">
        <v>78</v>
      </c>
      <c r="DK273" t="s">
        <v>6</v>
      </c>
      <c r="DL273" t="s">
        <v>6</v>
      </c>
      <c r="DM273" t="s">
        <v>6</v>
      </c>
      <c r="DN273">
        <v>0</v>
      </c>
      <c r="DO273">
        <v>0</v>
      </c>
      <c r="DP273">
        <v>1</v>
      </c>
      <c r="DQ273">
        <v>1</v>
      </c>
      <c r="DU273">
        <v>1005</v>
      </c>
      <c r="DV273" t="s">
        <v>101</v>
      </c>
      <c r="DW273" t="str">
        <f>'1.Лок.смета.и.Акт'!D891</f>
        <v>100 м2</v>
      </c>
      <c r="DX273">
        <v>100</v>
      </c>
      <c r="DZ273" t="s">
        <v>6</v>
      </c>
      <c r="EA273" t="s">
        <v>6</v>
      </c>
      <c r="EB273" t="s">
        <v>6</v>
      </c>
      <c r="EC273" t="s">
        <v>6</v>
      </c>
      <c r="EE273">
        <v>59207217</v>
      </c>
      <c r="EF273">
        <v>22</v>
      </c>
      <c r="EG273" t="s">
        <v>27</v>
      </c>
      <c r="EH273">
        <v>16</v>
      </c>
      <c r="EI273" t="s">
        <v>28</v>
      </c>
      <c r="EJ273">
        <v>1</v>
      </c>
      <c r="EK273">
        <v>20001</v>
      </c>
      <c r="EL273" t="s">
        <v>29</v>
      </c>
      <c r="EM273" t="s">
        <v>30</v>
      </c>
      <c r="EO273" t="s">
        <v>31</v>
      </c>
      <c r="EQ273">
        <v>0</v>
      </c>
      <c r="ER273">
        <f>ES273+ET273+EV273</f>
        <v>1206.1500000000001</v>
      </c>
      <c r="ES273" s="68">
        <f>'1.Лок.смета.и.Акт'!F895</f>
        <v>567.85</v>
      </c>
      <c r="ET273" s="68">
        <f>'1.Лок.смета.и.Акт'!F893</f>
        <v>92.92</v>
      </c>
      <c r="EU273" s="68">
        <f>'1.Лок.смета.и.Акт'!F894</f>
        <v>8.17</v>
      </c>
      <c r="EV273" s="68">
        <f>'1.Лок.смета.и.Акт'!F892</f>
        <v>545.38</v>
      </c>
      <c r="EW273">
        <f>'1.Лок.смета.и.Акт'!E898</f>
        <v>62.4</v>
      </c>
      <c r="EX273">
        <v>0.66</v>
      </c>
      <c r="EY273">
        <v>0</v>
      </c>
      <c r="FQ273">
        <v>0</v>
      </c>
      <c r="FR273">
        <f t="shared" si="224"/>
        <v>0</v>
      </c>
      <c r="FS273">
        <v>0</v>
      </c>
      <c r="FX273">
        <v>121</v>
      </c>
      <c r="FY273">
        <v>72</v>
      </c>
      <c r="GA273" t="s">
        <v>6</v>
      </c>
      <c r="GD273">
        <v>1</v>
      </c>
      <c r="GF273">
        <v>131198091</v>
      </c>
      <c r="GG273">
        <v>2</v>
      </c>
      <c r="GH273">
        <v>1</v>
      </c>
      <c r="GI273">
        <v>4</v>
      </c>
      <c r="GJ273">
        <v>0</v>
      </c>
      <c r="GK273">
        <v>0</v>
      </c>
      <c r="GL273">
        <f t="shared" si="225"/>
        <v>0</v>
      </c>
      <c r="GM273">
        <f t="shared" si="226"/>
        <v>102888</v>
      </c>
      <c r="GN273">
        <f t="shared" si="227"/>
        <v>102888</v>
      </c>
      <c r="GO273">
        <f t="shared" si="228"/>
        <v>0</v>
      </c>
      <c r="GP273">
        <f t="shared" si="229"/>
        <v>0</v>
      </c>
      <c r="GR273">
        <v>0</v>
      </c>
      <c r="GS273">
        <v>3</v>
      </c>
      <c r="GT273">
        <v>0</v>
      </c>
      <c r="GU273" t="s">
        <v>6</v>
      </c>
      <c r="GV273">
        <f t="shared" si="230"/>
        <v>0</v>
      </c>
      <c r="GW273">
        <v>1</v>
      </c>
      <c r="GX273">
        <f t="shared" si="231"/>
        <v>0</v>
      </c>
      <c r="HA273">
        <v>0</v>
      </c>
      <c r="HB273">
        <v>0</v>
      </c>
      <c r="HC273">
        <f t="shared" si="232"/>
        <v>0</v>
      </c>
      <c r="HE273" t="s">
        <v>6</v>
      </c>
      <c r="HF273" t="s">
        <v>6</v>
      </c>
      <c r="HM273" t="s">
        <v>6</v>
      </c>
      <c r="HN273" t="s">
        <v>32</v>
      </c>
      <c r="HO273" t="s">
        <v>33</v>
      </c>
      <c r="HP273" t="s">
        <v>28</v>
      </c>
      <c r="HQ273" t="s">
        <v>28</v>
      </c>
      <c r="IF273">
        <v>-1</v>
      </c>
      <c r="IK273">
        <v>0</v>
      </c>
    </row>
    <row r="274" spans="1:245" x14ac:dyDescent="0.2">
      <c r="A274">
        <v>18</v>
      </c>
      <c r="B274">
        <v>1</v>
      </c>
      <c r="C274">
        <v>389</v>
      </c>
      <c r="E274" t="s">
        <v>367</v>
      </c>
      <c r="F274" t="str">
        <f>'1.Лок.смета.и.Акт'!B899</f>
        <v>Прайс</v>
      </c>
      <c r="G274" t="s">
        <v>368</v>
      </c>
      <c r="H274" t="s">
        <v>52</v>
      </c>
      <c r="I274" t="e">
        <f>I273*J274</f>
        <v>#REF!</v>
      </c>
      <c r="J274" s="181" t="e">
        <f>#REF!</f>
        <v>#REF!</v>
      </c>
      <c r="K274">
        <v>95.588235299999994</v>
      </c>
      <c r="O274" t="e">
        <f t="shared" si="202"/>
        <v>#REF!</v>
      </c>
      <c r="P274" t="e">
        <f t="shared" si="203"/>
        <v>#REF!</v>
      </c>
      <c r="Q274" t="e">
        <f t="shared" si="204"/>
        <v>#REF!</v>
      </c>
      <c r="R274" t="e">
        <f t="shared" si="205"/>
        <v>#REF!</v>
      </c>
      <c r="S274" t="e">
        <f t="shared" si="206"/>
        <v>#REF!</v>
      </c>
      <c r="T274" t="e">
        <f t="shared" si="207"/>
        <v>#REF!</v>
      </c>
      <c r="U274" t="e">
        <f t="shared" si="208"/>
        <v>#REF!</v>
      </c>
      <c r="V274" t="e">
        <f t="shared" si="209"/>
        <v>#REF!</v>
      </c>
      <c r="W274" t="e">
        <f t="shared" si="210"/>
        <v>#REF!</v>
      </c>
      <c r="X274" t="e">
        <f t="shared" si="211"/>
        <v>#REF!</v>
      </c>
      <c r="Y274" t="e">
        <f t="shared" si="212"/>
        <v>#REF!</v>
      </c>
      <c r="AA274">
        <v>74764386</v>
      </c>
      <c r="AB274">
        <f t="shared" si="213"/>
        <v>1451.77</v>
      </c>
      <c r="AC274">
        <f t="shared" si="214"/>
        <v>1451.77</v>
      </c>
      <c r="AD274">
        <f>ROUND((((ET274)-(EU274))+AE274),2)</f>
        <v>0</v>
      </c>
      <c r="AE274">
        <f>ROUND((EU274),2)</f>
        <v>0</v>
      </c>
      <c r="AF274">
        <f>ROUND((EV274),2)</f>
        <v>0</v>
      </c>
      <c r="AG274">
        <f t="shared" si="215"/>
        <v>0</v>
      </c>
      <c r="AH274">
        <f>(EW274)</f>
        <v>0</v>
      </c>
      <c r="AI274">
        <f>(EX274)</f>
        <v>0</v>
      </c>
      <c r="AJ274">
        <f t="shared" si="216"/>
        <v>0</v>
      </c>
      <c r="AK274">
        <v>1451.77</v>
      </c>
      <c r="AL274" s="68">
        <f>'1.Лок.смета.и.Акт'!F899</f>
        <v>1451.77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121</v>
      </c>
      <c r="AU274">
        <v>72</v>
      </c>
      <c r="AV274">
        <v>1</v>
      </c>
      <c r="AW274">
        <v>1</v>
      </c>
      <c r="AZ274">
        <v>1</v>
      </c>
      <c r="BA274">
        <v>1</v>
      </c>
      <c r="BB274">
        <v>1</v>
      </c>
      <c r="BC274">
        <f>'1.Лок.смета.и.Акт'!J899</f>
        <v>9.11</v>
      </c>
      <c r="BD274" t="s">
        <v>6</v>
      </c>
      <c r="BE274" t="s">
        <v>6</v>
      </c>
      <c r="BF274" t="s">
        <v>6</v>
      </c>
      <c r="BG274" t="s">
        <v>6</v>
      </c>
      <c r="BH274">
        <v>3</v>
      </c>
      <c r="BI274">
        <v>1</v>
      </c>
      <c r="BJ274" t="s">
        <v>120</v>
      </c>
      <c r="BM274">
        <v>20001</v>
      </c>
      <c r="BN274">
        <v>0</v>
      </c>
      <c r="BO274" t="s">
        <v>6</v>
      </c>
      <c r="BP274">
        <v>0</v>
      </c>
      <c r="BQ274">
        <v>22</v>
      </c>
      <c r="BR274">
        <v>0</v>
      </c>
      <c r="BS274">
        <v>1</v>
      </c>
      <c r="BT274">
        <v>1</v>
      </c>
      <c r="BU274">
        <v>1</v>
      </c>
      <c r="BV274">
        <v>1</v>
      </c>
      <c r="BW274">
        <v>1</v>
      </c>
      <c r="BX274">
        <v>1</v>
      </c>
      <c r="BY274" t="s">
        <v>6</v>
      </c>
      <c r="BZ274">
        <v>121</v>
      </c>
      <c r="CA274">
        <v>72</v>
      </c>
      <c r="CB274" t="s">
        <v>6</v>
      </c>
      <c r="CE274">
        <v>0</v>
      </c>
      <c r="CF274">
        <v>0</v>
      </c>
      <c r="CG274">
        <v>0</v>
      </c>
      <c r="CM274">
        <v>0</v>
      </c>
      <c r="CN274" t="s">
        <v>6</v>
      </c>
      <c r="CO274">
        <v>0</v>
      </c>
      <c r="CP274" t="e">
        <f t="shared" si="217"/>
        <v>#REF!</v>
      </c>
      <c r="CQ274">
        <f>AC274</f>
        <v>1451.77</v>
      </c>
      <c r="CR274">
        <f>AD274</f>
        <v>0</v>
      </c>
      <c r="CS274">
        <f t="shared" si="218"/>
        <v>0</v>
      </c>
      <c r="CT274">
        <f t="shared" si="219"/>
        <v>0</v>
      </c>
      <c r="CU274">
        <f t="shared" si="220"/>
        <v>0</v>
      </c>
      <c r="CV274">
        <f t="shared" si="221"/>
        <v>0</v>
      </c>
      <c r="CW274">
        <f t="shared" si="222"/>
        <v>0</v>
      </c>
      <c r="CX274">
        <f t="shared" si="223"/>
        <v>0</v>
      </c>
      <c r="CY274" t="e">
        <f t="shared" si="234"/>
        <v>#REF!</v>
      </c>
      <c r="CZ274" t="e">
        <f t="shared" si="235"/>
        <v>#REF!</v>
      </c>
      <c r="DC274" t="s">
        <v>6</v>
      </c>
      <c r="DD274" t="s">
        <v>6</v>
      </c>
      <c r="DE274" t="s">
        <v>6</v>
      </c>
      <c r="DF274" t="s">
        <v>6</v>
      </c>
      <c r="DG274" t="s">
        <v>6</v>
      </c>
      <c r="DH274" t="s">
        <v>6</v>
      </c>
      <c r="DI274" t="s">
        <v>6</v>
      </c>
      <c r="DJ274" t="s">
        <v>6</v>
      </c>
      <c r="DK274" t="s">
        <v>6</v>
      </c>
      <c r="DL274" t="s">
        <v>6</v>
      </c>
      <c r="DM274" t="s">
        <v>6</v>
      </c>
      <c r="DN274">
        <v>0</v>
      </c>
      <c r="DO274">
        <v>0</v>
      </c>
      <c r="DP274">
        <v>1</v>
      </c>
      <c r="DQ274">
        <v>1</v>
      </c>
      <c r="DU274">
        <v>1005</v>
      </c>
      <c r="DV274" t="s">
        <v>52</v>
      </c>
      <c r="DW274" t="str">
        <f>'1.Лок.смета.и.Акт'!D899</f>
        <v>м2</v>
      </c>
      <c r="DX274">
        <v>1</v>
      </c>
      <c r="DZ274" t="s">
        <v>6</v>
      </c>
      <c r="EA274" t="s">
        <v>6</v>
      </c>
      <c r="EB274" t="s">
        <v>6</v>
      </c>
      <c r="EC274" t="s">
        <v>6</v>
      </c>
      <c r="EE274">
        <v>59207217</v>
      </c>
      <c r="EF274">
        <v>22</v>
      </c>
      <c r="EG274" t="s">
        <v>27</v>
      </c>
      <c r="EH274">
        <v>16</v>
      </c>
      <c r="EI274" t="s">
        <v>28</v>
      </c>
      <c r="EJ274">
        <v>1</v>
      </c>
      <c r="EK274">
        <v>20001</v>
      </c>
      <c r="EL274" t="s">
        <v>29</v>
      </c>
      <c r="EM274" t="s">
        <v>30</v>
      </c>
      <c r="EO274" t="s">
        <v>6</v>
      </c>
      <c r="EQ274">
        <v>0</v>
      </c>
      <c r="ER274">
        <v>1451.77</v>
      </c>
      <c r="ES274" s="68">
        <f>'1.Лок.смета.и.Акт'!F899</f>
        <v>1451.77</v>
      </c>
      <c r="ET274">
        <v>0</v>
      </c>
      <c r="EU274">
        <v>0</v>
      </c>
      <c r="EV274">
        <v>0</v>
      </c>
      <c r="EW274">
        <v>0</v>
      </c>
      <c r="EX274">
        <v>0</v>
      </c>
      <c r="EZ274">
        <v>5</v>
      </c>
      <c r="FC274">
        <v>0</v>
      </c>
      <c r="FD274">
        <v>18</v>
      </c>
      <c r="FF274">
        <v>1380.5</v>
      </c>
      <c r="FQ274">
        <v>0</v>
      </c>
      <c r="FR274">
        <f t="shared" si="224"/>
        <v>0</v>
      </c>
      <c r="FS274">
        <v>0</v>
      </c>
      <c r="FX274">
        <v>121</v>
      </c>
      <c r="FY274">
        <v>72</v>
      </c>
      <c r="GA274" t="s">
        <v>369</v>
      </c>
      <c r="GD274">
        <v>1</v>
      </c>
      <c r="GF274">
        <v>-1508444275</v>
      </c>
      <c r="GG274">
        <v>2</v>
      </c>
      <c r="GH274">
        <v>3</v>
      </c>
      <c r="GI274">
        <v>4</v>
      </c>
      <c r="GJ274">
        <v>0</v>
      </c>
      <c r="GK274">
        <v>0</v>
      </c>
      <c r="GL274">
        <f t="shared" si="225"/>
        <v>0</v>
      </c>
      <c r="GM274" t="e">
        <f t="shared" si="226"/>
        <v>#REF!</v>
      </c>
      <c r="GN274" t="e">
        <f t="shared" si="227"/>
        <v>#REF!</v>
      </c>
      <c r="GO274">
        <f t="shared" si="228"/>
        <v>0</v>
      </c>
      <c r="GP274">
        <f t="shared" si="229"/>
        <v>0</v>
      </c>
      <c r="GR274">
        <v>1</v>
      </c>
      <c r="GS274">
        <v>1</v>
      </c>
      <c r="GT274">
        <v>0</v>
      </c>
      <c r="GU274" t="s">
        <v>6</v>
      </c>
      <c r="GV274">
        <f t="shared" si="230"/>
        <v>0</v>
      </c>
      <c r="GW274">
        <v>1</v>
      </c>
      <c r="GX274" t="e">
        <f t="shared" si="231"/>
        <v>#REF!</v>
      </c>
      <c r="HA274">
        <v>0</v>
      </c>
      <c r="HB274">
        <v>0</v>
      </c>
      <c r="HC274">
        <f t="shared" si="232"/>
        <v>0</v>
      </c>
      <c r="HE274" t="s">
        <v>40</v>
      </c>
      <c r="HF274" t="s">
        <v>42</v>
      </c>
      <c r="HG274" t="e">
        <f>ROUND(AC274*I274,0)</f>
        <v>#REF!</v>
      </c>
      <c r="HM274" t="s">
        <v>6</v>
      </c>
      <c r="HN274" t="s">
        <v>32</v>
      </c>
      <c r="HO274" t="s">
        <v>33</v>
      </c>
      <c r="HP274" t="s">
        <v>28</v>
      </c>
      <c r="HQ274" t="s">
        <v>28</v>
      </c>
      <c r="IF274">
        <v>-1</v>
      </c>
      <c r="IK274">
        <v>0</v>
      </c>
    </row>
    <row r="275" spans="1:245" x14ac:dyDescent="0.2">
      <c r="A275">
        <v>18</v>
      </c>
      <c r="B275">
        <v>1</v>
      </c>
      <c r="C275">
        <v>390</v>
      </c>
      <c r="E275" t="s">
        <v>370</v>
      </c>
      <c r="F275" t="str">
        <f>'1.Лок.смета.и.Акт'!B901</f>
        <v>Прайс</v>
      </c>
      <c r="G275" t="s">
        <v>371</v>
      </c>
      <c r="H275" t="s">
        <v>52</v>
      </c>
      <c r="I275" t="e">
        <f>I273*J275</f>
        <v>#REF!</v>
      </c>
      <c r="J275" s="181" t="e">
        <f>#REF!</f>
        <v>#REF!</v>
      </c>
      <c r="K275">
        <v>4.4117647</v>
      </c>
      <c r="O275" t="e">
        <f t="shared" si="202"/>
        <v>#REF!</v>
      </c>
      <c r="P275" t="e">
        <f t="shared" si="203"/>
        <v>#REF!</v>
      </c>
      <c r="Q275" t="e">
        <f t="shared" si="204"/>
        <v>#REF!</v>
      </c>
      <c r="R275" t="e">
        <f t="shared" si="205"/>
        <v>#REF!</v>
      </c>
      <c r="S275" t="e">
        <f t="shared" si="206"/>
        <v>#REF!</v>
      </c>
      <c r="T275" t="e">
        <f t="shared" si="207"/>
        <v>#REF!</v>
      </c>
      <c r="U275" t="e">
        <f t="shared" si="208"/>
        <v>#REF!</v>
      </c>
      <c r="V275" t="e">
        <f t="shared" si="209"/>
        <v>#REF!</v>
      </c>
      <c r="W275" t="e">
        <f t="shared" si="210"/>
        <v>#REF!</v>
      </c>
      <c r="X275" t="e">
        <f t="shared" si="211"/>
        <v>#REF!</v>
      </c>
      <c r="Y275" t="e">
        <f t="shared" si="212"/>
        <v>#REF!</v>
      </c>
      <c r="AA275">
        <v>74764386</v>
      </c>
      <c r="AB275">
        <f t="shared" si="213"/>
        <v>1425.15</v>
      </c>
      <c r="AC275">
        <f t="shared" si="214"/>
        <v>1425.15</v>
      </c>
      <c r="AD275">
        <f>ROUND((((ET275)-(EU275))+AE275),2)</f>
        <v>0</v>
      </c>
      <c r="AE275">
        <f>ROUND((EU275),2)</f>
        <v>0</v>
      </c>
      <c r="AF275">
        <f>ROUND((EV275),2)</f>
        <v>0</v>
      </c>
      <c r="AG275">
        <f t="shared" si="215"/>
        <v>0</v>
      </c>
      <c r="AH275">
        <f>(EW275)</f>
        <v>0</v>
      </c>
      <c r="AI275">
        <f>(EX275)</f>
        <v>0</v>
      </c>
      <c r="AJ275">
        <f t="shared" si="216"/>
        <v>0</v>
      </c>
      <c r="AK275">
        <v>1425.15</v>
      </c>
      <c r="AL275" s="68">
        <f>'1.Лок.смета.и.Акт'!F901</f>
        <v>1425.15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121</v>
      </c>
      <c r="AU275">
        <v>72</v>
      </c>
      <c r="AV275">
        <v>1</v>
      </c>
      <c r="AW275">
        <v>1</v>
      </c>
      <c r="AZ275">
        <v>1</v>
      </c>
      <c r="BA275">
        <v>1</v>
      </c>
      <c r="BB275">
        <v>1</v>
      </c>
      <c r="BC275">
        <f>'1.Лок.смета.и.Акт'!J901</f>
        <v>9.11</v>
      </c>
      <c r="BD275" t="s">
        <v>6</v>
      </c>
      <c r="BE275" t="s">
        <v>6</v>
      </c>
      <c r="BF275" t="s">
        <v>6</v>
      </c>
      <c r="BG275" t="s">
        <v>6</v>
      </c>
      <c r="BH275">
        <v>3</v>
      </c>
      <c r="BI275">
        <v>1</v>
      </c>
      <c r="BJ275" t="s">
        <v>120</v>
      </c>
      <c r="BM275">
        <v>20001</v>
      </c>
      <c r="BN275">
        <v>0</v>
      </c>
      <c r="BO275" t="s">
        <v>6</v>
      </c>
      <c r="BP275">
        <v>0</v>
      </c>
      <c r="BQ275">
        <v>22</v>
      </c>
      <c r="BR275">
        <v>0</v>
      </c>
      <c r="BS275">
        <v>1</v>
      </c>
      <c r="BT275">
        <v>1</v>
      </c>
      <c r="BU275">
        <v>1</v>
      </c>
      <c r="BV275">
        <v>1</v>
      </c>
      <c r="BW275">
        <v>1</v>
      </c>
      <c r="BX275">
        <v>1</v>
      </c>
      <c r="BY275" t="s">
        <v>6</v>
      </c>
      <c r="BZ275">
        <v>121</v>
      </c>
      <c r="CA275">
        <v>72</v>
      </c>
      <c r="CB275" t="s">
        <v>6</v>
      </c>
      <c r="CE275">
        <v>0</v>
      </c>
      <c r="CF275">
        <v>0</v>
      </c>
      <c r="CG275">
        <v>0</v>
      </c>
      <c r="CM275">
        <v>0</v>
      </c>
      <c r="CN275" t="s">
        <v>6</v>
      </c>
      <c r="CO275">
        <v>0</v>
      </c>
      <c r="CP275" t="e">
        <f t="shared" si="217"/>
        <v>#REF!</v>
      </c>
      <c r="CQ275">
        <f>AC275</f>
        <v>1425.15</v>
      </c>
      <c r="CR275">
        <f>AD275</f>
        <v>0</v>
      </c>
      <c r="CS275">
        <f t="shared" si="218"/>
        <v>0</v>
      </c>
      <c r="CT275">
        <f t="shared" si="219"/>
        <v>0</v>
      </c>
      <c r="CU275">
        <f t="shared" si="220"/>
        <v>0</v>
      </c>
      <c r="CV275">
        <f t="shared" si="221"/>
        <v>0</v>
      </c>
      <c r="CW275">
        <f t="shared" si="222"/>
        <v>0</v>
      </c>
      <c r="CX275">
        <f t="shared" si="223"/>
        <v>0</v>
      </c>
      <c r="CY275" t="e">
        <f t="shared" si="234"/>
        <v>#REF!</v>
      </c>
      <c r="CZ275" t="e">
        <f t="shared" si="235"/>
        <v>#REF!</v>
      </c>
      <c r="DC275" t="s">
        <v>6</v>
      </c>
      <c r="DD275" t="s">
        <v>6</v>
      </c>
      <c r="DE275" t="s">
        <v>6</v>
      </c>
      <c r="DF275" t="s">
        <v>6</v>
      </c>
      <c r="DG275" t="s">
        <v>6</v>
      </c>
      <c r="DH275" t="s">
        <v>6</v>
      </c>
      <c r="DI275" t="s">
        <v>6</v>
      </c>
      <c r="DJ275" t="s">
        <v>6</v>
      </c>
      <c r="DK275" t="s">
        <v>6</v>
      </c>
      <c r="DL275" t="s">
        <v>6</v>
      </c>
      <c r="DM275" t="s">
        <v>6</v>
      </c>
      <c r="DN275">
        <v>0</v>
      </c>
      <c r="DO275">
        <v>0</v>
      </c>
      <c r="DP275">
        <v>1</v>
      </c>
      <c r="DQ275">
        <v>1</v>
      </c>
      <c r="DU275">
        <v>1005</v>
      </c>
      <c r="DV275" t="s">
        <v>52</v>
      </c>
      <c r="DW275" t="str">
        <f>'1.Лок.смета.и.Акт'!D901</f>
        <v>м2</v>
      </c>
      <c r="DX275">
        <v>1</v>
      </c>
      <c r="DZ275" t="s">
        <v>6</v>
      </c>
      <c r="EA275" t="s">
        <v>6</v>
      </c>
      <c r="EB275" t="s">
        <v>6</v>
      </c>
      <c r="EC275" t="s">
        <v>6</v>
      </c>
      <c r="EE275">
        <v>59207217</v>
      </c>
      <c r="EF275">
        <v>22</v>
      </c>
      <c r="EG275" t="s">
        <v>27</v>
      </c>
      <c r="EH275">
        <v>16</v>
      </c>
      <c r="EI275" t="s">
        <v>28</v>
      </c>
      <c r="EJ275">
        <v>1</v>
      </c>
      <c r="EK275">
        <v>20001</v>
      </c>
      <c r="EL275" t="s">
        <v>29</v>
      </c>
      <c r="EM275" t="s">
        <v>30</v>
      </c>
      <c r="EO275" t="s">
        <v>6</v>
      </c>
      <c r="EQ275">
        <v>0</v>
      </c>
      <c r="ER275">
        <v>1425.15</v>
      </c>
      <c r="ES275" s="68">
        <f>'1.Лок.смета.и.Акт'!F901</f>
        <v>1425.15</v>
      </c>
      <c r="ET275">
        <v>0</v>
      </c>
      <c r="EU275">
        <v>0</v>
      </c>
      <c r="EV275">
        <v>0</v>
      </c>
      <c r="EW275">
        <v>0</v>
      </c>
      <c r="EX275">
        <v>0</v>
      </c>
      <c r="EZ275">
        <v>5</v>
      </c>
      <c r="FC275">
        <v>0</v>
      </c>
      <c r="FD275">
        <v>18</v>
      </c>
      <c r="FF275">
        <v>1355.2</v>
      </c>
      <c r="FQ275">
        <v>0</v>
      </c>
      <c r="FR275">
        <f t="shared" si="224"/>
        <v>0</v>
      </c>
      <c r="FS275">
        <v>0</v>
      </c>
      <c r="FX275">
        <v>121</v>
      </c>
      <c r="FY275">
        <v>72</v>
      </c>
      <c r="GA275" t="s">
        <v>372</v>
      </c>
      <c r="GD275">
        <v>1</v>
      </c>
      <c r="GF275">
        <v>1179688111</v>
      </c>
      <c r="GG275">
        <v>2</v>
      </c>
      <c r="GH275">
        <v>3</v>
      </c>
      <c r="GI275">
        <v>4</v>
      </c>
      <c r="GJ275">
        <v>0</v>
      </c>
      <c r="GK275">
        <v>0</v>
      </c>
      <c r="GL275">
        <f t="shared" si="225"/>
        <v>0</v>
      </c>
      <c r="GM275" t="e">
        <f t="shared" si="226"/>
        <v>#REF!</v>
      </c>
      <c r="GN275" t="e">
        <f t="shared" si="227"/>
        <v>#REF!</v>
      </c>
      <c r="GO275">
        <f t="shared" si="228"/>
        <v>0</v>
      </c>
      <c r="GP275">
        <f t="shared" si="229"/>
        <v>0</v>
      </c>
      <c r="GR275">
        <v>1</v>
      </c>
      <c r="GS275">
        <v>1</v>
      </c>
      <c r="GT275">
        <v>0</v>
      </c>
      <c r="GU275" t="s">
        <v>6</v>
      </c>
      <c r="GV275">
        <f t="shared" si="230"/>
        <v>0</v>
      </c>
      <c r="GW275">
        <v>1</v>
      </c>
      <c r="GX275" t="e">
        <f t="shared" si="231"/>
        <v>#REF!</v>
      </c>
      <c r="HA275">
        <v>0</v>
      </c>
      <c r="HB275">
        <v>0</v>
      </c>
      <c r="HC275">
        <f t="shared" si="232"/>
        <v>0</v>
      </c>
      <c r="HE275" t="s">
        <v>40</v>
      </c>
      <c r="HF275" t="s">
        <v>42</v>
      </c>
      <c r="HG275" t="e">
        <f>ROUND(AC275*I275,0)</f>
        <v>#REF!</v>
      </c>
      <c r="HM275" t="s">
        <v>6</v>
      </c>
      <c r="HN275" t="s">
        <v>32</v>
      </c>
      <c r="HO275" t="s">
        <v>33</v>
      </c>
      <c r="HP275" t="s">
        <v>28</v>
      </c>
      <c r="HQ275" t="s">
        <v>28</v>
      </c>
      <c r="IF275">
        <v>-1</v>
      </c>
      <c r="IK275">
        <v>0</v>
      </c>
    </row>
    <row r="276" spans="1:245" x14ac:dyDescent="0.2">
      <c r="A276">
        <v>17</v>
      </c>
      <c r="B276">
        <v>1</v>
      </c>
      <c r="C276">
        <f>ROW(SmtRes!A403)</f>
        <v>403</v>
      </c>
      <c r="D276">
        <f>ROW(EtalonRes!A419)</f>
        <v>419</v>
      </c>
      <c r="E276" t="s">
        <v>373</v>
      </c>
      <c r="F276" t="s">
        <v>99</v>
      </c>
      <c r="G276" t="s">
        <v>267</v>
      </c>
      <c r="H276" t="s">
        <v>101</v>
      </c>
      <c r="I276">
        <f>'1.Лок.смета.и.Акт'!E906</f>
        <v>3.9300000000000002E-2</v>
      </c>
      <c r="J276">
        <v>0</v>
      </c>
      <c r="K276">
        <v>3.9300000000000002E-2</v>
      </c>
      <c r="O276">
        <f t="shared" si="202"/>
        <v>1154</v>
      </c>
      <c r="P276">
        <f t="shared" si="203"/>
        <v>207</v>
      </c>
      <c r="Q276">
        <f t="shared" si="204"/>
        <v>53</v>
      </c>
      <c r="R276">
        <f t="shared" si="205"/>
        <v>11</v>
      </c>
      <c r="S276">
        <f t="shared" si="206"/>
        <v>894</v>
      </c>
      <c r="T276">
        <f t="shared" si="207"/>
        <v>0</v>
      </c>
      <c r="U276">
        <f t="shared" si="208"/>
        <v>3.0618629999999998</v>
      </c>
      <c r="V276">
        <f t="shared" si="209"/>
        <v>2.6409599999999998E-2</v>
      </c>
      <c r="W276">
        <f t="shared" si="210"/>
        <v>0</v>
      </c>
      <c r="X276">
        <f t="shared" si="211"/>
        <v>1095</v>
      </c>
      <c r="Y276">
        <f t="shared" si="212"/>
        <v>652</v>
      </c>
      <c r="AA276">
        <v>74764386</v>
      </c>
      <c r="AB276">
        <f t="shared" si="213"/>
        <v>1359.87</v>
      </c>
      <c r="AC276">
        <f t="shared" si="214"/>
        <v>577.76</v>
      </c>
      <c r="AD276">
        <f>ROUND(((((ET276*ROUND(1.05,7)))-((EU276*ROUND(1.05,7))))+AE276),2)</f>
        <v>101.17</v>
      </c>
      <c r="AE276">
        <f>ROUND(((EU276*ROUND(1.05,7))),2)</f>
        <v>8.32</v>
      </c>
      <c r="AF276">
        <f>ROUND(((EV276*ROUND(1.05,7))),2)</f>
        <v>680.94</v>
      </c>
      <c r="AG276">
        <f t="shared" si="215"/>
        <v>0</v>
      </c>
      <c r="AH276">
        <f>((EW276*ROUND(1.05,7)))</f>
        <v>77.910000000000011</v>
      </c>
      <c r="AI276">
        <f>((EX276*ROUND(1.05,7)))</f>
        <v>0.67200000000000004</v>
      </c>
      <c r="AJ276">
        <f t="shared" si="216"/>
        <v>0</v>
      </c>
      <c r="AK276">
        <f>AL276+AM276+AO276</f>
        <v>1322.62</v>
      </c>
      <c r="AL276" s="68">
        <f>'1.Лок.смета.и.Акт'!F910</f>
        <v>577.76</v>
      </c>
      <c r="AM276" s="68">
        <f>'1.Лок.смета.и.Акт'!F908</f>
        <v>96.35</v>
      </c>
      <c r="AN276" s="68">
        <f>'1.Лок.смета.и.Акт'!F909</f>
        <v>7.92</v>
      </c>
      <c r="AO276" s="68">
        <f>'1.Лок.смета.и.Акт'!F907</f>
        <v>648.51</v>
      </c>
      <c r="AP276">
        <v>0</v>
      </c>
      <c r="AQ276">
        <f>'1.Лок.смета.и.Акт'!E913</f>
        <v>74.2</v>
      </c>
      <c r="AR276">
        <v>0.64</v>
      </c>
      <c r="AS276">
        <v>0</v>
      </c>
      <c r="AT276">
        <v>121</v>
      </c>
      <c r="AU276">
        <v>72</v>
      </c>
      <c r="AV276">
        <v>1</v>
      </c>
      <c r="AW276">
        <v>1</v>
      </c>
      <c r="AZ276">
        <v>1</v>
      </c>
      <c r="BA276">
        <f>'1.Лок.смета.и.Акт'!J907</f>
        <v>33.39</v>
      </c>
      <c r="BB276">
        <f>'1.Лок.смета.и.Акт'!J908</f>
        <v>13.26</v>
      </c>
      <c r="BC276">
        <f>'1.Лок.смета.и.Акт'!J910</f>
        <v>9.11</v>
      </c>
      <c r="BD276" t="s">
        <v>6</v>
      </c>
      <c r="BE276" t="s">
        <v>6</v>
      </c>
      <c r="BF276" t="s">
        <v>6</v>
      </c>
      <c r="BG276" t="s">
        <v>6</v>
      </c>
      <c r="BH276">
        <v>0</v>
      </c>
      <c r="BI276">
        <v>1</v>
      </c>
      <c r="BJ276" t="s">
        <v>102</v>
      </c>
      <c r="BM276">
        <v>20001</v>
      </c>
      <c r="BN276">
        <v>0</v>
      </c>
      <c r="BO276" t="s">
        <v>6</v>
      </c>
      <c r="BP276">
        <v>0</v>
      </c>
      <c r="BQ276">
        <v>22</v>
      </c>
      <c r="BR276">
        <v>0</v>
      </c>
      <c r="BS276">
        <f>'1.Лок.смета.и.Акт'!J909</f>
        <v>33.39</v>
      </c>
      <c r="BT276">
        <v>1</v>
      </c>
      <c r="BU276">
        <v>1</v>
      </c>
      <c r="BV276">
        <v>1</v>
      </c>
      <c r="BW276">
        <v>1</v>
      </c>
      <c r="BX276">
        <v>1</v>
      </c>
      <c r="BY276" t="s">
        <v>6</v>
      </c>
      <c r="BZ276">
        <v>121</v>
      </c>
      <c r="CA276">
        <v>72</v>
      </c>
      <c r="CB276" t="s">
        <v>6</v>
      </c>
      <c r="CE276">
        <v>0</v>
      </c>
      <c r="CF276">
        <v>0</v>
      </c>
      <c r="CG276">
        <v>0</v>
      </c>
      <c r="CM276">
        <v>0</v>
      </c>
      <c r="CN276" t="s">
        <v>77</v>
      </c>
      <c r="CO276">
        <v>0</v>
      </c>
      <c r="CP276">
        <f t="shared" si="217"/>
        <v>1154</v>
      </c>
      <c r="CQ276">
        <f>AC276*BC276</f>
        <v>5263.3935999999994</v>
      </c>
      <c r="CR276">
        <f>AD276*BB276</f>
        <v>1341.5142000000001</v>
      </c>
      <c r="CS276">
        <f t="shared" si="218"/>
        <v>277.8048</v>
      </c>
      <c r="CT276">
        <f t="shared" si="219"/>
        <v>22736.586600000002</v>
      </c>
      <c r="CU276">
        <f t="shared" si="220"/>
        <v>0</v>
      </c>
      <c r="CV276">
        <f t="shared" si="221"/>
        <v>77.910000000000011</v>
      </c>
      <c r="CW276">
        <f t="shared" si="222"/>
        <v>0.67200000000000004</v>
      </c>
      <c r="CX276">
        <f t="shared" si="223"/>
        <v>0</v>
      </c>
      <c r="CY276">
        <f t="shared" si="234"/>
        <v>1095.05</v>
      </c>
      <c r="CZ276">
        <f t="shared" si="235"/>
        <v>651.6</v>
      </c>
      <c r="DB276">
        <v>26</v>
      </c>
      <c r="DC276" t="s">
        <v>6</v>
      </c>
      <c r="DD276" t="s">
        <v>6</v>
      </c>
      <c r="DE276" t="s">
        <v>78</v>
      </c>
      <c r="DF276" t="s">
        <v>78</v>
      </c>
      <c r="DG276" t="s">
        <v>78</v>
      </c>
      <c r="DH276" t="s">
        <v>6</v>
      </c>
      <c r="DI276" t="s">
        <v>78</v>
      </c>
      <c r="DJ276" t="s">
        <v>78</v>
      </c>
      <c r="DK276" t="s">
        <v>6</v>
      </c>
      <c r="DL276" t="s">
        <v>6</v>
      </c>
      <c r="DM276" t="s">
        <v>6</v>
      </c>
      <c r="DN276">
        <v>0</v>
      </c>
      <c r="DO276">
        <v>0</v>
      </c>
      <c r="DP276">
        <v>1</v>
      </c>
      <c r="DQ276">
        <v>1</v>
      </c>
      <c r="DU276">
        <v>1005</v>
      </c>
      <c r="DV276" t="s">
        <v>101</v>
      </c>
      <c r="DW276" t="str">
        <f>'1.Лок.смета.и.Акт'!D906</f>
        <v>100 м2</v>
      </c>
      <c r="DX276">
        <v>100</v>
      </c>
      <c r="DZ276" t="s">
        <v>6</v>
      </c>
      <c r="EA276" t="s">
        <v>6</v>
      </c>
      <c r="EB276" t="s">
        <v>6</v>
      </c>
      <c r="EC276" t="s">
        <v>6</v>
      </c>
      <c r="EE276">
        <v>59207217</v>
      </c>
      <c r="EF276">
        <v>22</v>
      </c>
      <c r="EG276" t="s">
        <v>27</v>
      </c>
      <c r="EH276">
        <v>16</v>
      </c>
      <c r="EI276" t="s">
        <v>28</v>
      </c>
      <c r="EJ276">
        <v>1</v>
      </c>
      <c r="EK276">
        <v>20001</v>
      </c>
      <c r="EL276" t="s">
        <v>29</v>
      </c>
      <c r="EM276" t="s">
        <v>30</v>
      </c>
      <c r="EO276" t="s">
        <v>31</v>
      </c>
      <c r="EQ276">
        <v>0</v>
      </c>
      <c r="ER276">
        <f>ES276+ET276+EV276</f>
        <v>1322.62</v>
      </c>
      <c r="ES276" s="68">
        <f>'1.Лок.смета.и.Акт'!F910</f>
        <v>577.76</v>
      </c>
      <c r="ET276" s="68">
        <f>'1.Лок.смета.и.Акт'!F908</f>
        <v>96.35</v>
      </c>
      <c r="EU276" s="68">
        <f>'1.Лок.смета.и.Акт'!F909</f>
        <v>7.92</v>
      </c>
      <c r="EV276" s="68">
        <f>'1.Лок.смета.и.Акт'!F907</f>
        <v>648.51</v>
      </c>
      <c r="EW276">
        <f>'1.Лок.смета.и.Акт'!E913</f>
        <v>74.2</v>
      </c>
      <c r="EX276">
        <v>0.64</v>
      </c>
      <c r="EY276">
        <v>0</v>
      </c>
      <c r="FQ276">
        <v>0</v>
      </c>
      <c r="FR276">
        <f t="shared" si="224"/>
        <v>0</v>
      </c>
      <c r="FS276">
        <v>0</v>
      </c>
      <c r="FX276">
        <v>121</v>
      </c>
      <c r="FY276">
        <v>72</v>
      </c>
      <c r="GA276" t="s">
        <v>6</v>
      </c>
      <c r="GD276">
        <v>1</v>
      </c>
      <c r="GF276">
        <v>-1602013019</v>
      </c>
      <c r="GG276">
        <v>2</v>
      </c>
      <c r="GH276">
        <v>1</v>
      </c>
      <c r="GI276">
        <v>4</v>
      </c>
      <c r="GJ276">
        <v>0</v>
      </c>
      <c r="GK276">
        <v>0</v>
      </c>
      <c r="GL276">
        <f t="shared" si="225"/>
        <v>0</v>
      </c>
      <c r="GM276">
        <f t="shared" si="226"/>
        <v>2901</v>
      </c>
      <c r="GN276">
        <f t="shared" si="227"/>
        <v>2901</v>
      </c>
      <c r="GO276">
        <f t="shared" si="228"/>
        <v>0</v>
      </c>
      <c r="GP276">
        <f t="shared" si="229"/>
        <v>0</v>
      </c>
      <c r="GR276">
        <v>0</v>
      </c>
      <c r="GS276">
        <v>3</v>
      </c>
      <c r="GT276">
        <v>0</v>
      </c>
      <c r="GU276" t="s">
        <v>6</v>
      </c>
      <c r="GV276">
        <f t="shared" si="230"/>
        <v>0</v>
      </c>
      <c r="GW276">
        <v>1</v>
      </c>
      <c r="GX276">
        <f t="shared" si="231"/>
        <v>0</v>
      </c>
      <c r="HA276">
        <v>0</v>
      </c>
      <c r="HB276">
        <v>0</v>
      </c>
      <c r="HC276">
        <f t="shared" si="232"/>
        <v>0</v>
      </c>
      <c r="HE276" t="s">
        <v>6</v>
      </c>
      <c r="HF276" t="s">
        <v>6</v>
      </c>
      <c r="HM276" t="s">
        <v>6</v>
      </c>
      <c r="HN276" t="s">
        <v>32</v>
      </c>
      <c r="HO276" t="s">
        <v>33</v>
      </c>
      <c r="HP276" t="s">
        <v>28</v>
      </c>
      <c r="HQ276" t="s">
        <v>28</v>
      </c>
      <c r="IF276">
        <v>-1</v>
      </c>
      <c r="IK276">
        <v>0</v>
      </c>
    </row>
    <row r="277" spans="1:245" x14ac:dyDescent="0.2">
      <c r="A277">
        <v>18</v>
      </c>
      <c r="B277">
        <v>1</v>
      </c>
      <c r="C277">
        <v>403</v>
      </c>
      <c r="E277" t="s">
        <v>374</v>
      </c>
      <c r="F277" t="str">
        <f>'1.Лок.смета.и.Акт'!B914</f>
        <v>Прайс</v>
      </c>
      <c r="G277" t="s">
        <v>375</v>
      </c>
      <c r="H277" t="s">
        <v>52</v>
      </c>
      <c r="I277" t="e">
        <f>I276*J277</f>
        <v>#REF!</v>
      </c>
      <c r="J277" s="181" t="e">
        <f>#REF!</f>
        <v>#REF!</v>
      </c>
      <c r="K277">
        <v>100</v>
      </c>
      <c r="O277" t="e">
        <f t="shared" si="202"/>
        <v>#REF!</v>
      </c>
      <c r="P277" t="e">
        <f t="shared" si="203"/>
        <v>#REF!</v>
      </c>
      <c r="Q277" t="e">
        <f t="shared" si="204"/>
        <v>#REF!</v>
      </c>
      <c r="R277" t="e">
        <f t="shared" si="205"/>
        <v>#REF!</v>
      </c>
      <c r="S277" t="e">
        <f t="shared" si="206"/>
        <v>#REF!</v>
      </c>
      <c r="T277" t="e">
        <f t="shared" si="207"/>
        <v>#REF!</v>
      </c>
      <c r="U277" t="e">
        <f t="shared" si="208"/>
        <v>#REF!</v>
      </c>
      <c r="V277" t="e">
        <f t="shared" si="209"/>
        <v>#REF!</v>
      </c>
      <c r="W277" t="e">
        <f t="shared" si="210"/>
        <v>#REF!</v>
      </c>
      <c r="X277" t="e">
        <f t="shared" si="211"/>
        <v>#REF!</v>
      </c>
      <c r="Y277" t="e">
        <f t="shared" si="212"/>
        <v>#REF!</v>
      </c>
      <c r="AA277">
        <v>74764386</v>
      </c>
      <c r="AB277">
        <f t="shared" si="213"/>
        <v>1248.02</v>
      </c>
      <c r="AC277">
        <f t="shared" si="214"/>
        <v>1248.02</v>
      </c>
      <c r="AD277">
        <f>ROUND((((ET277)-(EU277))+AE277),2)</f>
        <v>0</v>
      </c>
      <c r="AE277">
        <f>ROUND((EU277),2)</f>
        <v>0</v>
      </c>
      <c r="AF277">
        <f>ROUND((EV277),2)</f>
        <v>0</v>
      </c>
      <c r="AG277">
        <f t="shared" si="215"/>
        <v>0</v>
      </c>
      <c r="AH277">
        <f>(EW277)</f>
        <v>0</v>
      </c>
      <c r="AI277">
        <f>(EX277)</f>
        <v>0</v>
      </c>
      <c r="AJ277">
        <f t="shared" si="216"/>
        <v>0</v>
      </c>
      <c r="AK277">
        <v>1248.02</v>
      </c>
      <c r="AL277" s="68">
        <f>'1.Лок.смета.и.Акт'!F914</f>
        <v>1248.02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121</v>
      </c>
      <c r="AU277">
        <v>72</v>
      </c>
      <c r="AV277">
        <v>1</v>
      </c>
      <c r="AW277">
        <v>1</v>
      </c>
      <c r="AZ277">
        <v>1</v>
      </c>
      <c r="BA277">
        <v>1</v>
      </c>
      <c r="BB277">
        <v>1</v>
      </c>
      <c r="BC277">
        <f>'1.Лок.смета.и.Акт'!J914</f>
        <v>9.11</v>
      </c>
      <c r="BD277" t="s">
        <v>6</v>
      </c>
      <c r="BE277" t="s">
        <v>6</v>
      </c>
      <c r="BF277" t="s">
        <v>6</v>
      </c>
      <c r="BG277" t="s">
        <v>6</v>
      </c>
      <c r="BH277">
        <v>3</v>
      </c>
      <c r="BI277">
        <v>1</v>
      </c>
      <c r="BJ277" t="s">
        <v>105</v>
      </c>
      <c r="BM277">
        <v>20001</v>
      </c>
      <c r="BN277">
        <v>0</v>
      </c>
      <c r="BO277" t="s">
        <v>6</v>
      </c>
      <c r="BP277">
        <v>0</v>
      </c>
      <c r="BQ277">
        <v>22</v>
      </c>
      <c r="BR277">
        <v>0</v>
      </c>
      <c r="BS277">
        <v>1</v>
      </c>
      <c r="BT277">
        <v>1</v>
      </c>
      <c r="BU277">
        <v>1</v>
      </c>
      <c r="BV277">
        <v>1</v>
      </c>
      <c r="BW277">
        <v>1</v>
      </c>
      <c r="BX277">
        <v>1</v>
      </c>
      <c r="BY277" t="s">
        <v>6</v>
      </c>
      <c r="BZ277">
        <v>121</v>
      </c>
      <c r="CA277">
        <v>72</v>
      </c>
      <c r="CB277" t="s">
        <v>6</v>
      </c>
      <c r="CE277">
        <v>0</v>
      </c>
      <c r="CF277">
        <v>0</v>
      </c>
      <c r="CG277">
        <v>0</v>
      </c>
      <c r="CM277">
        <v>0</v>
      </c>
      <c r="CN277" t="s">
        <v>6</v>
      </c>
      <c r="CO277">
        <v>0</v>
      </c>
      <c r="CP277" t="e">
        <f t="shared" si="217"/>
        <v>#REF!</v>
      </c>
      <c r="CQ277">
        <f>AC277</f>
        <v>1248.02</v>
      </c>
      <c r="CR277">
        <f>AD277</f>
        <v>0</v>
      </c>
      <c r="CS277">
        <f t="shared" si="218"/>
        <v>0</v>
      </c>
      <c r="CT277">
        <f t="shared" si="219"/>
        <v>0</v>
      </c>
      <c r="CU277">
        <f t="shared" si="220"/>
        <v>0</v>
      </c>
      <c r="CV277">
        <f t="shared" si="221"/>
        <v>0</v>
      </c>
      <c r="CW277">
        <f t="shared" si="222"/>
        <v>0</v>
      </c>
      <c r="CX277">
        <f t="shared" si="223"/>
        <v>0</v>
      </c>
      <c r="CY277" t="e">
        <f t="shared" si="234"/>
        <v>#REF!</v>
      </c>
      <c r="CZ277" t="e">
        <f t="shared" si="235"/>
        <v>#REF!</v>
      </c>
      <c r="DC277" t="s">
        <v>6</v>
      </c>
      <c r="DD277" t="s">
        <v>6</v>
      </c>
      <c r="DE277" t="s">
        <v>6</v>
      </c>
      <c r="DF277" t="s">
        <v>6</v>
      </c>
      <c r="DG277" t="s">
        <v>6</v>
      </c>
      <c r="DH277" t="s">
        <v>6</v>
      </c>
      <c r="DI277" t="s">
        <v>6</v>
      </c>
      <c r="DJ277" t="s">
        <v>6</v>
      </c>
      <c r="DK277" t="s">
        <v>6</v>
      </c>
      <c r="DL277" t="s">
        <v>6</v>
      </c>
      <c r="DM277" t="s">
        <v>6</v>
      </c>
      <c r="DN277">
        <v>0</v>
      </c>
      <c r="DO277">
        <v>0</v>
      </c>
      <c r="DP277">
        <v>1</v>
      </c>
      <c r="DQ277">
        <v>1</v>
      </c>
      <c r="DU277">
        <v>1005</v>
      </c>
      <c r="DV277" t="s">
        <v>52</v>
      </c>
      <c r="DW277" t="str">
        <f>'1.Лок.смета.и.Акт'!D914</f>
        <v>м2</v>
      </c>
      <c r="DX277">
        <v>1</v>
      </c>
      <c r="DZ277" t="s">
        <v>6</v>
      </c>
      <c r="EA277" t="s">
        <v>6</v>
      </c>
      <c r="EB277" t="s">
        <v>6</v>
      </c>
      <c r="EC277" t="s">
        <v>6</v>
      </c>
      <c r="EE277">
        <v>59207217</v>
      </c>
      <c r="EF277">
        <v>22</v>
      </c>
      <c r="EG277" t="s">
        <v>27</v>
      </c>
      <c r="EH277">
        <v>16</v>
      </c>
      <c r="EI277" t="s">
        <v>28</v>
      </c>
      <c r="EJ277">
        <v>1</v>
      </c>
      <c r="EK277">
        <v>20001</v>
      </c>
      <c r="EL277" t="s">
        <v>29</v>
      </c>
      <c r="EM277" t="s">
        <v>30</v>
      </c>
      <c r="EO277" t="s">
        <v>6</v>
      </c>
      <c r="EQ277">
        <v>0</v>
      </c>
      <c r="ER277">
        <v>1248.02</v>
      </c>
      <c r="ES277" s="68">
        <f>'1.Лок.смета.и.Акт'!F914</f>
        <v>1248.02</v>
      </c>
      <c r="ET277">
        <v>0</v>
      </c>
      <c r="EU277">
        <v>0</v>
      </c>
      <c r="EV277">
        <v>0</v>
      </c>
      <c r="EW277">
        <v>0</v>
      </c>
      <c r="EX277">
        <v>0</v>
      </c>
      <c r="EZ277">
        <v>5</v>
      </c>
      <c r="FC277">
        <v>0</v>
      </c>
      <c r="FD277">
        <v>18</v>
      </c>
      <c r="FF277">
        <v>1186.76</v>
      </c>
      <c r="FQ277">
        <v>0</v>
      </c>
      <c r="FR277">
        <f t="shared" si="224"/>
        <v>0</v>
      </c>
      <c r="FS277">
        <v>0</v>
      </c>
      <c r="FX277">
        <v>121</v>
      </c>
      <c r="FY277">
        <v>72</v>
      </c>
      <c r="GA277" t="s">
        <v>376</v>
      </c>
      <c r="GD277">
        <v>1</v>
      </c>
      <c r="GF277">
        <v>1677635040</v>
      </c>
      <c r="GG277">
        <v>2</v>
      </c>
      <c r="GH277">
        <v>3</v>
      </c>
      <c r="GI277">
        <v>4</v>
      </c>
      <c r="GJ277">
        <v>0</v>
      </c>
      <c r="GK277">
        <v>0</v>
      </c>
      <c r="GL277">
        <f t="shared" si="225"/>
        <v>0</v>
      </c>
      <c r="GM277" t="e">
        <f t="shared" si="226"/>
        <v>#REF!</v>
      </c>
      <c r="GN277" t="e">
        <f t="shared" si="227"/>
        <v>#REF!</v>
      </c>
      <c r="GO277">
        <f t="shared" si="228"/>
        <v>0</v>
      </c>
      <c r="GP277">
        <f t="shared" si="229"/>
        <v>0</v>
      </c>
      <c r="GR277">
        <v>1</v>
      </c>
      <c r="GS277">
        <v>1</v>
      </c>
      <c r="GT277">
        <v>0</v>
      </c>
      <c r="GU277" t="s">
        <v>6</v>
      </c>
      <c r="GV277">
        <f t="shared" si="230"/>
        <v>0</v>
      </c>
      <c r="GW277">
        <v>1</v>
      </c>
      <c r="GX277" t="e">
        <f t="shared" si="231"/>
        <v>#REF!</v>
      </c>
      <c r="HA277">
        <v>0</v>
      </c>
      <c r="HB277">
        <v>0</v>
      </c>
      <c r="HC277">
        <f t="shared" si="232"/>
        <v>0</v>
      </c>
      <c r="HE277" t="s">
        <v>40</v>
      </c>
      <c r="HF277" t="s">
        <v>42</v>
      </c>
      <c r="HG277" t="e">
        <f>ROUND(AC277*I277,0)</f>
        <v>#REF!</v>
      </c>
      <c r="HM277" t="s">
        <v>6</v>
      </c>
      <c r="HN277" t="s">
        <v>32</v>
      </c>
      <c r="HO277" t="s">
        <v>33</v>
      </c>
      <c r="HP277" t="s">
        <v>28</v>
      </c>
      <c r="HQ277" t="s">
        <v>28</v>
      </c>
      <c r="IF277">
        <v>-1</v>
      </c>
      <c r="IK277">
        <v>0</v>
      </c>
    </row>
    <row r="278" spans="1:245" x14ac:dyDescent="0.2">
      <c r="A278">
        <v>18</v>
      </c>
      <c r="B278">
        <v>1</v>
      </c>
      <c r="C278">
        <v>402</v>
      </c>
      <c r="E278" t="s">
        <v>377</v>
      </c>
      <c r="F278" t="str">
        <f>'1.Лок.смета.и.Акт'!B916</f>
        <v>08.1.02.17-0162</v>
      </c>
      <c r="G278" t="s">
        <v>112</v>
      </c>
      <c r="H278" t="s">
        <v>52</v>
      </c>
      <c r="I278" t="e">
        <f>I276*J278</f>
        <v>#REF!</v>
      </c>
      <c r="J278" s="181" t="e">
        <f>#REF!</f>
        <v>#REF!</v>
      </c>
      <c r="K278">
        <v>25.445292599999998</v>
      </c>
      <c r="O278" t="e">
        <f t="shared" si="202"/>
        <v>#REF!</v>
      </c>
      <c r="P278" t="e">
        <f t="shared" si="203"/>
        <v>#REF!</v>
      </c>
      <c r="Q278" t="e">
        <f t="shared" si="204"/>
        <v>#REF!</v>
      </c>
      <c r="R278" t="e">
        <f t="shared" si="205"/>
        <v>#REF!</v>
      </c>
      <c r="S278" t="e">
        <f t="shared" si="206"/>
        <v>#REF!</v>
      </c>
      <c r="T278" t="e">
        <f t="shared" si="207"/>
        <v>#REF!</v>
      </c>
      <c r="U278" t="e">
        <f t="shared" si="208"/>
        <v>#REF!</v>
      </c>
      <c r="V278" t="e">
        <f t="shared" si="209"/>
        <v>#REF!</v>
      </c>
      <c r="W278" t="e">
        <f t="shared" si="210"/>
        <v>#REF!</v>
      </c>
      <c r="X278" t="e">
        <f t="shared" si="211"/>
        <v>#REF!</v>
      </c>
      <c r="Y278" t="e">
        <f t="shared" si="212"/>
        <v>#REF!</v>
      </c>
      <c r="AA278">
        <v>74764386</v>
      </c>
      <c r="AB278">
        <f t="shared" si="213"/>
        <v>34.200000000000003</v>
      </c>
      <c r="AC278">
        <f t="shared" si="214"/>
        <v>34.200000000000003</v>
      </c>
      <c r="AD278">
        <f>ROUND((((ET278)-(EU278))+AE278),2)</f>
        <v>0</v>
      </c>
      <c r="AE278">
        <f>ROUND((EU278),2)</f>
        <v>0</v>
      </c>
      <c r="AF278">
        <f>ROUND((EV278),2)</f>
        <v>0</v>
      </c>
      <c r="AG278">
        <f t="shared" si="215"/>
        <v>0</v>
      </c>
      <c r="AH278">
        <f>(EW278)</f>
        <v>0</v>
      </c>
      <c r="AI278">
        <f>(EX278)</f>
        <v>0</v>
      </c>
      <c r="AJ278">
        <f t="shared" si="216"/>
        <v>0</v>
      </c>
      <c r="AK278">
        <v>34.200000000000003</v>
      </c>
      <c r="AL278" s="68">
        <f>'1.Лок.смета.и.Акт'!F916</f>
        <v>34.200000000000003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121</v>
      </c>
      <c r="AU278">
        <v>0</v>
      </c>
      <c r="AV278">
        <v>1</v>
      </c>
      <c r="AW278">
        <v>1</v>
      </c>
      <c r="AZ278">
        <v>1</v>
      </c>
      <c r="BA278">
        <v>1</v>
      </c>
      <c r="BB278">
        <v>1</v>
      </c>
      <c r="BC278">
        <f>'1.Лок.смета.и.Акт'!J916</f>
        <v>9.11</v>
      </c>
      <c r="BD278" t="s">
        <v>6</v>
      </c>
      <c r="BE278" t="s">
        <v>6</v>
      </c>
      <c r="BF278" t="s">
        <v>6</v>
      </c>
      <c r="BG278" t="s">
        <v>6</v>
      </c>
      <c r="BH278">
        <v>3</v>
      </c>
      <c r="BI278">
        <v>1</v>
      </c>
      <c r="BJ278" t="s">
        <v>113</v>
      </c>
      <c r="BM278">
        <v>20001</v>
      </c>
      <c r="BN278">
        <v>0</v>
      </c>
      <c r="BO278" t="s">
        <v>6</v>
      </c>
      <c r="BP278">
        <v>0</v>
      </c>
      <c r="BQ278">
        <v>22</v>
      </c>
      <c r="BR278">
        <v>0</v>
      </c>
      <c r="BS278">
        <v>1</v>
      </c>
      <c r="BT278">
        <v>1</v>
      </c>
      <c r="BU278">
        <v>1</v>
      </c>
      <c r="BV278">
        <v>1</v>
      </c>
      <c r="BW278">
        <v>1</v>
      </c>
      <c r="BX278">
        <v>1</v>
      </c>
      <c r="BY278" t="s">
        <v>6</v>
      </c>
      <c r="BZ278">
        <v>121</v>
      </c>
      <c r="CA278">
        <v>0</v>
      </c>
      <c r="CB278" t="s">
        <v>6</v>
      </c>
      <c r="CE278">
        <v>0</v>
      </c>
      <c r="CF278">
        <v>0</v>
      </c>
      <c r="CG278">
        <v>0</v>
      </c>
      <c r="CM278">
        <v>0</v>
      </c>
      <c r="CN278" t="s">
        <v>6</v>
      </c>
      <c r="CO278">
        <v>0</v>
      </c>
      <c r="CP278" t="e">
        <f t="shared" si="217"/>
        <v>#REF!</v>
      </c>
      <c r="CQ278">
        <f>AC278*BC278</f>
        <v>311.56200000000001</v>
      </c>
      <c r="CR278">
        <f>AD278*BB278</f>
        <v>0</v>
      </c>
      <c r="CS278">
        <f t="shared" si="218"/>
        <v>0</v>
      </c>
      <c r="CT278">
        <f t="shared" si="219"/>
        <v>0</v>
      </c>
      <c r="CU278">
        <f t="shared" si="220"/>
        <v>0</v>
      </c>
      <c r="CV278">
        <f t="shared" si="221"/>
        <v>0</v>
      </c>
      <c r="CW278">
        <f t="shared" si="222"/>
        <v>0</v>
      </c>
      <c r="CX278">
        <f t="shared" si="223"/>
        <v>0</v>
      </c>
      <c r="CY278" t="e">
        <f t="shared" si="234"/>
        <v>#REF!</v>
      </c>
      <c r="CZ278" t="e">
        <f t="shared" si="235"/>
        <v>#REF!</v>
      </c>
      <c r="DC278" t="s">
        <v>6</v>
      </c>
      <c r="DD278" t="s">
        <v>6</v>
      </c>
      <c r="DE278" t="s">
        <v>6</v>
      </c>
      <c r="DF278" t="s">
        <v>6</v>
      </c>
      <c r="DG278" t="s">
        <v>6</v>
      </c>
      <c r="DH278" t="s">
        <v>6</v>
      </c>
      <c r="DI278" t="s">
        <v>6</v>
      </c>
      <c r="DJ278" t="s">
        <v>6</v>
      </c>
      <c r="DK278" t="s">
        <v>6</v>
      </c>
      <c r="DL278" t="s">
        <v>6</v>
      </c>
      <c r="DM278" t="s">
        <v>6</v>
      </c>
      <c r="DN278">
        <v>0</v>
      </c>
      <c r="DO278">
        <v>0</v>
      </c>
      <c r="DP278">
        <v>1</v>
      </c>
      <c r="DQ278">
        <v>1</v>
      </c>
      <c r="DU278">
        <v>1005</v>
      </c>
      <c r="DV278" t="s">
        <v>52</v>
      </c>
      <c r="DW278" t="str">
        <f>'1.Лок.смета.и.Акт'!D916</f>
        <v>м2</v>
      </c>
      <c r="DX278">
        <v>1</v>
      </c>
      <c r="DZ278" t="s">
        <v>6</v>
      </c>
      <c r="EA278" t="s">
        <v>6</v>
      </c>
      <c r="EB278" t="s">
        <v>6</v>
      </c>
      <c r="EC278" t="s">
        <v>6</v>
      </c>
      <c r="EE278">
        <v>59207217</v>
      </c>
      <c r="EF278">
        <v>22</v>
      </c>
      <c r="EG278" t="s">
        <v>27</v>
      </c>
      <c r="EH278">
        <v>16</v>
      </c>
      <c r="EI278" t="s">
        <v>28</v>
      </c>
      <c r="EJ278">
        <v>1</v>
      </c>
      <c r="EK278">
        <v>20001</v>
      </c>
      <c r="EL278" t="s">
        <v>29</v>
      </c>
      <c r="EM278" t="s">
        <v>30</v>
      </c>
      <c r="EO278" t="s">
        <v>6</v>
      </c>
      <c r="EQ278">
        <v>0</v>
      </c>
      <c r="ER278">
        <v>34.200000000000003</v>
      </c>
      <c r="ES278" s="68">
        <f>'1.Лок.смета.и.Акт'!F916</f>
        <v>34.200000000000003</v>
      </c>
      <c r="ET278">
        <v>0</v>
      </c>
      <c r="EU278">
        <v>0</v>
      </c>
      <c r="EV278">
        <v>0</v>
      </c>
      <c r="EW278">
        <v>0</v>
      </c>
      <c r="EX278">
        <v>0</v>
      </c>
      <c r="FQ278">
        <v>0</v>
      </c>
      <c r="FR278">
        <f t="shared" si="224"/>
        <v>0</v>
      </c>
      <c r="FS278">
        <v>0</v>
      </c>
      <c r="FX278">
        <v>121</v>
      </c>
      <c r="FY278">
        <v>0</v>
      </c>
      <c r="GA278" t="s">
        <v>6</v>
      </c>
      <c r="GD278">
        <v>1</v>
      </c>
      <c r="GF278">
        <v>2073721092</v>
      </c>
      <c r="GG278">
        <v>2</v>
      </c>
      <c r="GH278">
        <v>1</v>
      </c>
      <c r="GI278">
        <v>4</v>
      </c>
      <c r="GJ278">
        <v>0</v>
      </c>
      <c r="GK278">
        <v>0</v>
      </c>
      <c r="GL278">
        <f t="shared" si="225"/>
        <v>0</v>
      </c>
      <c r="GM278" t="e">
        <f t="shared" si="226"/>
        <v>#REF!</v>
      </c>
      <c r="GN278" t="e">
        <f t="shared" si="227"/>
        <v>#REF!</v>
      </c>
      <c r="GO278">
        <f t="shared" si="228"/>
        <v>0</v>
      </c>
      <c r="GP278">
        <f t="shared" si="229"/>
        <v>0</v>
      </c>
      <c r="GR278">
        <v>0</v>
      </c>
      <c r="GS278">
        <v>3</v>
      </c>
      <c r="GT278">
        <v>0</v>
      </c>
      <c r="GU278" t="s">
        <v>6</v>
      </c>
      <c r="GV278">
        <f t="shared" si="230"/>
        <v>0</v>
      </c>
      <c r="GW278">
        <v>1</v>
      </c>
      <c r="GX278" t="e">
        <f t="shared" si="231"/>
        <v>#REF!</v>
      </c>
      <c r="HA278">
        <v>0</v>
      </c>
      <c r="HB278">
        <v>0</v>
      </c>
      <c r="HC278">
        <f t="shared" si="232"/>
        <v>0</v>
      </c>
      <c r="HE278" t="s">
        <v>6</v>
      </c>
      <c r="HF278" t="s">
        <v>6</v>
      </c>
      <c r="HM278" t="s">
        <v>6</v>
      </c>
      <c r="HN278" t="s">
        <v>32</v>
      </c>
      <c r="HO278" t="s">
        <v>33</v>
      </c>
      <c r="HP278" t="s">
        <v>28</v>
      </c>
      <c r="HQ278" t="s">
        <v>28</v>
      </c>
      <c r="IF278">
        <v>-1</v>
      </c>
      <c r="IK278">
        <v>0</v>
      </c>
    </row>
    <row r="279" spans="1:245" x14ac:dyDescent="0.2">
      <c r="IF279">
        <v>-1</v>
      </c>
    </row>
    <row r="280" spans="1:245" x14ac:dyDescent="0.2">
      <c r="A280" s="2">
        <v>51</v>
      </c>
      <c r="B280" s="2">
        <f>B247</f>
        <v>1</v>
      </c>
      <c r="C280" s="2">
        <f>A247</f>
        <v>4</v>
      </c>
      <c r="D280" s="2">
        <f>ROW(A247)</f>
        <v>247</v>
      </c>
      <c r="E280" s="2"/>
      <c r="F280" s="2" t="str">
        <f>IF(F247&lt;&gt;"",F247,"")</f>
        <v/>
      </c>
      <c r="G280" s="2" t="str">
        <f>IF(G247&lt;&gt;"",G247,"")</f>
        <v>ПД 4.2</v>
      </c>
      <c r="H280" s="2">
        <v>0</v>
      </c>
      <c r="I280" s="2"/>
      <c r="J280" s="2"/>
      <c r="K280" s="2"/>
      <c r="L280" s="2"/>
      <c r="M280" s="2"/>
      <c r="N280" s="2"/>
      <c r="O280" s="2" t="e">
        <f t="shared" ref="O280:T280" si="236">ROUND(AB280,0)</f>
        <v>#REF!</v>
      </c>
      <c r="P280" s="2" t="e">
        <f t="shared" si="236"/>
        <v>#REF!</v>
      </c>
      <c r="Q280" s="2" t="e">
        <f t="shared" si="236"/>
        <v>#REF!</v>
      </c>
      <c r="R280" s="2" t="e">
        <f t="shared" si="236"/>
        <v>#REF!</v>
      </c>
      <c r="S280" s="2" t="e">
        <f t="shared" si="236"/>
        <v>#REF!</v>
      </c>
      <c r="T280" s="2" t="e">
        <f t="shared" si="236"/>
        <v>#REF!</v>
      </c>
      <c r="U280" s="2" t="e">
        <f>AH280</f>
        <v>#REF!</v>
      </c>
      <c r="V280" s="2" t="e">
        <f>AI280</f>
        <v>#REF!</v>
      </c>
      <c r="W280" s="2" t="e">
        <f>ROUND(AJ280,0)</f>
        <v>#REF!</v>
      </c>
      <c r="X280" s="2" t="e">
        <f>ROUND(AK280,0)</f>
        <v>#REF!</v>
      </c>
      <c r="Y280" s="2" t="e">
        <f>ROUND(AL280,0)</f>
        <v>#REF!</v>
      </c>
      <c r="Z280" s="2"/>
      <c r="AA280" s="2"/>
      <c r="AB280" s="2" t="e">
        <f>ROUND(SUMIF(AA251:AA278,"=74764386",O251:O278),0)</f>
        <v>#REF!</v>
      </c>
      <c r="AC280" s="2" t="e">
        <f>ROUND(SUMIF(AA251:AA278,"=74764386",P251:P278),0)</f>
        <v>#REF!</v>
      </c>
      <c r="AD280" s="2" t="e">
        <f>ROUND(SUMIF(AA251:AA278,"=74764386",Q251:Q278),0)</f>
        <v>#REF!</v>
      </c>
      <c r="AE280" s="2" t="e">
        <f>ROUND(SUMIF(AA251:AA278,"=74764386",R251:R278),0)</f>
        <v>#REF!</v>
      </c>
      <c r="AF280" s="2" t="e">
        <f>ROUND(SUMIF(AA251:AA278,"=74764386",S251:S278),0)</f>
        <v>#REF!</v>
      </c>
      <c r="AG280" s="2" t="e">
        <f>ROUND(SUMIF(AA251:AA278,"=74764386",T251:T278),0)</f>
        <v>#REF!</v>
      </c>
      <c r="AH280" s="2" t="e">
        <f>SUMIF(AA251:AA278,"=74764386",U251:U278)</f>
        <v>#REF!</v>
      </c>
      <c r="AI280" s="2" t="e">
        <f>SUMIF(AA251:AA278,"=74764386",V251:V278)</f>
        <v>#REF!</v>
      </c>
      <c r="AJ280" s="2" t="e">
        <f>ROUND(SUMIF(AA251:AA278,"=74764386",W251:W278),0)</f>
        <v>#REF!</v>
      </c>
      <c r="AK280" s="2" t="e">
        <f>ROUND(SUMIF(AA251:AA278,"=74764386",X251:X278),0)</f>
        <v>#REF!</v>
      </c>
      <c r="AL280" s="2" t="e">
        <f>ROUND(SUMIF(AA251:AA278,"=74764386",Y251:Y278),0)</f>
        <v>#REF!</v>
      </c>
      <c r="AM280" s="2"/>
      <c r="AN280" s="2"/>
      <c r="AO280" s="2">
        <f t="shared" ref="AO280:BD280" si="237">ROUND(BX280,0)</f>
        <v>0</v>
      </c>
      <c r="AP280" s="2" t="e">
        <f t="shared" si="237"/>
        <v>#REF!</v>
      </c>
      <c r="AQ280" s="2">
        <f t="shared" si="237"/>
        <v>0</v>
      </c>
      <c r="AR280" s="2" t="e">
        <f t="shared" si="237"/>
        <v>#REF!</v>
      </c>
      <c r="AS280" s="2" t="e">
        <f t="shared" si="237"/>
        <v>#REF!</v>
      </c>
      <c r="AT280" s="2">
        <f t="shared" si="237"/>
        <v>0</v>
      </c>
      <c r="AU280" s="2">
        <f t="shared" si="237"/>
        <v>0</v>
      </c>
      <c r="AV280" s="2" t="e">
        <f t="shared" si="237"/>
        <v>#REF!</v>
      </c>
      <c r="AW280" s="2" t="e">
        <f t="shared" si="237"/>
        <v>#REF!</v>
      </c>
      <c r="AX280" s="2">
        <f t="shared" si="237"/>
        <v>0</v>
      </c>
      <c r="AY280" s="2" t="e">
        <f t="shared" si="237"/>
        <v>#REF!</v>
      </c>
      <c r="AZ280" s="2" t="e">
        <f t="shared" si="237"/>
        <v>#REF!</v>
      </c>
      <c r="BA280" s="2" t="e">
        <f t="shared" si="237"/>
        <v>#REF!</v>
      </c>
      <c r="BB280" s="2">
        <f t="shared" si="237"/>
        <v>0</v>
      </c>
      <c r="BC280" s="2">
        <f t="shared" si="237"/>
        <v>0</v>
      </c>
      <c r="BD280" s="2">
        <f t="shared" si="237"/>
        <v>0</v>
      </c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>
        <f>ROUND(SUMIF(AA251:AA278,"=74764386",FQ251:FQ278),0)</f>
        <v>0</v>
      </c>
      <c r="BY280" s="2" t="e">
        <f>ROUND(SUMIF(AA251:AA278,"=74764386",FR251:FR278),0)</f>
        <v>#REF!</v>
      </c>
      <c r="BZ280" s="2">
        <f>ROUND(SUMIF(AA251:AA278,"=74764386",GL251:GL278),0)</f>
        <v>0</v>
      </c>
      <c r="CA280" s="2" t="e">
        <f>ROUND(SUMIF(AA251:AA278,"=74764386",GM251:GM278),0)</f>
        <v>#REF!</v>
      </c>
      <c r="CB280" s="2" t="e">
        <f>ROUND(SUMIF(AA251:AA278,"=74764386",GN251:GN278),0)</f>
        <v>#REF!</v>
      </c>
      <c r="CC280" s="2">
        <f>ROUND(SUMIF(AA251:AA278,"=74764386",GO251:GO278),0)</f>
        <v>0</v>
      </c>
      <c r="CD280" s="2">
        <f>ROUND(SUMIF(AA251:AA278,"=74764386",GP251:GP278),0)</f>
        <v>0</v>
      </c>
      <c r="CE280" s="2" t="e">
        <f>AC280-BX280</f>
        <v>#REF!</v>
      </c>
      <c r="CF280" s="2" t="e">
        <f>AC280-BY280</f>
        <v>#REF!</v>
      </c>
      <c r="CG280" s="2">
        <f>BX280-BZ280</f>
        <v>0</v>
      </c>
      <c r="CH280" s="2" t="e">
        <f>AC280-BX280-BY280+BZ280</f>
        <v>#REF!</v>
      </c>
      <c r="CI280" s="2" t="e">
        <f>BY280-BZ280</f>
        <v>#REF!</v>
      </c>
      <c r="CJ280" s="2" t="e">
        <f>ROUND(SUMIF(AA251:AA278,"=74764386",GX251:GX278),0)</f>
        <v>#REF!</v>
      </c>
      <c r="CK280" s="2">
        <f>ROUND(SUMIF(AA251:AA278,"=74764386",GY251:GY278),0)</f>
        <v>0</v>
      </c>
      <c r="CL280" s="2">
        <f>ROUND(SUMIF(AA251:AA278,"=74764386",GZ251:GZ278),0)</f>
        <v>0</v>
      </c>
      <c r="CM280" s="2">
        <f>ROUND(SUMIF(AA251:AA278,"=74764386",HD251:HD278),0)</f>
        <v>0</v>
      </c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>
        <v>0</v>
      </c>
      <c r="IF280">
        <v>-1</v>
      </c>
    </row>
    <row r="281" spans="1:245" x14ac:dyDescent="0.2">
      <c r="IF281">
        <v>-1</v>
      </c>
    </row>
    <row r="282" spans="1:245" x14ac:dyDescent="0.2">
      <c r="A282" s="4">
        <v>50</v>
      </c>
      <c r="B282" s="4">
        <v>0</v>
      </c>
      <c r="C282" s="4">
        <v>0</v>
      </c>
      <c r="D282" s="4">
        <v>1</v>
      </c>
      <c r="E282" s="4">
        <v>201</v>
      </c>
      <c r="F282" s="4" t="e">
        <f>ROUND(Source!O280,O282)</f>
        <v>#REF!</v>
      </c>
      <c r="G282" s="4" t="s">
        <v>148</v>
      </c>
      <c r="H282" s="4" t="s">
        <v>149</v>
      </c>
      <c r="I282" s="4"/>
      <c r="J282" s="4"/>
      <c r="K282" s="4">
        <v>201</v>
      </c>
      <c r="L282" s="4">
        <v>1</v>
      </c>
      <c r="M282" s="4">
        <v>3</v>
      </c>
      <c r="N282" s="4" t="s">
        <v>6</v>
      </c>
      <c r="O282" s="4">
        <v>0</v>
      </c>
      <c r="P282" s="4"/>
      <c r="Q282" s="4"/>
      <c r="R282" s="4"/>
      <c r="S282" s="4"/>
      <c r="T282" s="4"/>
      <c r="U282" s="4"/>
      <c r="V282" s="4"/>
      <c r="W282" s="4">
        <v>386209</v>
      </c>
      <c r="X282" s="4">
        <v>1</v>
      </c>
      <c r="Y282" s="4">
        <v>386209</v>
      </c>
      <c r="Z282" s="4"/>
      <c r="AA282" s="4"/>
      <c r="AB282" s="4"/>
      <c r="IF282">
        <v>-1</v>
      </c>
    </row>
    <row r="283" spans="1:245" x14ac:dyDescent="0.2">
      <c r="A283" s="4">
        <v>50</v>
      </c>
      <c r="B283" s="4">
        <v>0</v>
      </c>
      <c r="C283" s="4">
        <v>0</v>
      </c>
      <c r="D283" s="4">
        <v>1</v>
      </c>
      <c r="E283" s="4">
        <v>202</v>
      </c>
      <c r="F283" s="4" t="e">
        <f>ROUND(Source!P280,O283)</f>
        <v>#REF!</v>
      </c>
      <c r="G283" s="4" t="s">
        <v>150</v>
      </c>
      <c r="H283" s="4" t="s">
        <v>151</v>
      </c>
      <c r="I283" s="4"/>
      <c r="J283" s="4"/>
      <c r="K283" s="4">
        <v>202</v>
      </c>
      <c r="L283" s="4">
        <v>2</v>
      </c>
      <c r="M283" s="4">
        <v>3</v>
      </c>
      <c r="N283" s="4" t="s">
        <v>6</v>
      </c>
      <c r="O283" s="4">
        <v>0</v>
      </c>
      <c r="P283" s="4"/>
      <c r="Q283" s="4"/>
      <c r="R283" s="4"/>
      <c r="S283" s="4"/>
      <c r="T283" s="4"/>
      <c r="U283" s="4"/>
      <c r="V283" s="4"/>
      <c r="W283" s="4">
        <v>756230</v>
      </c>
      <c r="X283" s="4">
        <v>1</v>
      </c>
      <c r="Y283" s="4">
        <v>756230</v>
      </c>
      <c r="Z283" s="4"/>
      <c r="AA283" s="4"/>
      <c r="AB283" s="4"/>
      <c r="IF283">
        <v>-1</v>
      </c>
    </row>
    <row r="284" spans="1:245" x14ac:dyDescent="0.2">
      <c r="A284" s="4">
        <v>50</v>
      </c>
      <c r="B284" s="4">
        <v>0</v>
      </c>
      <c r="C284" s="4">
        <v>0</v>
      </c>
      <c r="D284" s="4">
        <v>1</v>
      </c>
      <c r="E284" s="4">
        <v>227</v>
      </c>
      <c r="F284" s="4">
        <f>ROUND(Source!AO280,O284)</f>
        <v>0</v>
      </c>
      <c r="G284" s="4" t="s">
        <v>152</v>
      </c>
      <c r="H284" s="4" t="s">
        <v>153</v>
      </c>
      <c r="I284" s="4"/>
      <c r="J284" s="4"/>
      <c r="K284" s="4">
        <v>222</v>
      </c>
      <c r="L284" s="4">
        <v>3</v>
      </c>
      <c r="M284" s="4">
        <v>3</v>
      </c>
      <c r="N284" s="4" t="s">
        <v>6</v>
      </c>
      <c r="O284" s="4">
        <v>0</v>
      </c>
      <c r="P284" s="4"/>
      <c r="Q284" s="4"/>
      <c r="R284" s="4"/>
      <c r="S284" s="4"/>
      <c r="T284" s="4"/>
      <c r="U284" s="4"/>
      <c r="V284" s="4"/>
      <c r="W284" s="4">
        <v>0</v>
      </c>
      <c r="X284" s="4">
        <v>1</v>
      </c>
      <c r="Y284" s="4">
        <v>0</v>
      </c>
      <c r="Z284" s="4"/>
      <c r="AA284" s="4"/>
      <c r="AB284" s="4"/>
      <c r="IF284">
        <v>-1</v>
      </c>
    </row>
    <row r="285" spans="1:245" x14ac:dyDescent="0.2">
      <c r="A285" s="4">
        <v>50</v>
      </c>
      <c r="B285" s="4">
        <v>0</v>
      </c>
      <c r="C285" s="4">
        <v>0</v>
      </c>
      <c r="D285" s="4">
        <v>1</v>
      </c>
      <c r="E285" s="4">
        <v>225</v>
      </c>
      <c r="F285" s="4" t="e">
        <f>ROUND(Source!AV280,O285)</f>
        <v>#REF!</v>
      </c>
      <c r="G285" s="4" t="s">
        <v>154</v>
      </c>
      <c r="H285" s="4" t="s">
        <v>155</v>
      </c>
      <c r="I285" s="4"/>
      <c r="J285" s="4"/>
      <c r="K285" s="4">
        <v>225</v>
      </c>
      <c r="L285" s="4">
        <v>4</v>
      </c>
      <c r="M285" s="4">
        <v>3</v>
      </c>
      <c r="N285" s="4" t="s">
        <v>6</v>
      </c>
      <c r="O285" s="4">
        <v>0</v>
      </c>
      <c r="P285" s="4"/>
      <c r="Q285" s="4"/>
      <c r="R285" s="4"/>
      <c r="S285" s="4"/>
      <c r="T285" s="4"/>
      <c r="U285" s="4"/>
      <c r="V285" s="4"/>
      <c r="W285" s="4">
        <v>756230</v>
      </c>
      <c r="X285" s="4">
        <v>1</v>
      </c>
      <c r="Y285" s="4">
        <v>756230</v>
      </c>
      <c r="Z285" s="4"/>
      <c r="AA285" s="4"/>
      <c r="AB285" s="4"/>
      <c r="IF285">
        <v>-1</v>
      </c>
    </row>
    <row r="286" spans="1:245" x14ac:dyDescent="0.2">
      <c r="A286" s="4">
        <v>50</v>
      </c>
      <c r="B286" s="4">
        <v>0</v>
      </c>
      <c r="C286" s="4">
        <v>0</v>
      </c>
      <c r="D286" s="4">
        <v>1</v>
      </c>
      <c r="E286" s="4">
        <v>226</v>
      </c>
      <c r="F286" s="4" t="e">
        <f>ROUND(Source!AW280,O286)</f>
        <v>#REF!</v>
      </c>
      <c r="G286" s="4" t="s">
        <v>156</v>
      </c>
      <c r="H286" s="4" t="s">
        <v>157</v>
      </c>
      <c r="I286" s="4"/>
      <c r="J286" s="4"/>
      <c r="K286" s="4">
        <v>226</v>
      </c>
      <c r="L286" s="4">
        <v>5</v>
      </c>
      <c r="M286" s="4">
        <v>3</v>
      </c>
      <c r="N286" s="4" t="s">
        <v>6</v>
      </c>
      <c r="O286" s="4">
        <v>0</v>
      </c>
      <c r="P286" s="4"/>
      <c r="Q286" s="4"/>
      <c r="R286" s="4"/>
      <c r="S286" s="4"/>
      <c r="T286" s="4"/>
      <c r="U286" s="4"/>
      <c r="V286" s="4"/>
      <c r="W286" s="4">
        <v>321363</v>
      </c>
      <c r="X286" s="4">
        <v>1</v>
      </c>
      <c r="Y286" s="4">
        <v>321363</v>
      </c>
      <c r="Z286" s="4"/>
      <c r="AA286" s="4"/>
      <c r="AB286" s="4"/>
      <c r="IF286">
        <v>-1</v>
      </c>
    </row>
    <row r="287" spans="1:245" x14ac:dyDescent="0.2">
      <c r="A287" s="4">
        <v>50</v>
      </c>
      <c r="B287" s="4">
        <v>0</v>
      </c>
      <c r="C287" s="4">
        <v>0</v>
      </c>
      <c r="D287" s="4">
        <v>1</v>
      </c>
      <c r="E287" s="4">
        <v>0</v>
      </c>
      <c r="F287" s="4">
        <f>ROUND(Source!AX280,O287)</f>
        <v>0</v>
      </c>
      <c r="G287" s="4" t="s">
        <v>158</v>
      </c>
      <c r="H287" s="4" t="s">
        <v>159</v>
      </c>
      <c r="I287" s="4"/>
      <c r="J287" s="4"/>
      <c r="K287" s="4">
        <v>227</v>
      </c>
      <c r="L287" s="4">
        <v>6</v>
      </c>
      <c r="M287" s="4">
        <v>3</v>
      </c>
      <c r="N287" s="4" t="s">
        <v>6</v>
      </c>
      <c r="O287" s="4">
        <v>0</v>
      </c>
      <c r="P287" s="4"/>
      <c r="Q287" s="4"/>
      <c r="R287" s="4"/>
      <c r="S287" s="4"/>
      <c r="T287" s="4"/>
      <c r="U287" s="4"/>
      <c r="V287" s="4"/>
      <c r="W287" s="4">
        <v>0</v>
      </c>
      <c r="X287" s="4">
        <v>1</v>
      </c>
      <c r="Y287" s="4">
        <v>0</v>
      </c>
      <c r="Z287" s="4"/>
      <c r="AA287" s="4"/>
      <c r="AB287" s="4"/>
      <c r="IF287">
        <v>-1</v>
      </c>
    </row>
    <row r="288" spans="1:245" x14ac:dyDescent="0.2">
      <c r="A288" s="4">
        <v>50</v>
      </c>
      <c r="B288" s="4">
        <v>0</v>
      </c>
      <c r="C288" s="4">
        <v>0</v>
      </c>
      <c r="D288" s="4">
        <v>1</v>
      </c>
      <c r="E288" s="4">
        <v>228</v>
      </c>
      <c r="F288" s="4" t="e">
        <f>ROUND(Source!AY280,O288)</f>
        <v>#REF!</v>
      </c>
      <c r="G288" s="4" t="s">
        <v>160</v>
      </c>
      <c r="H288" s="4" t="s">
        <v>161</v>
      </c>
      <c r="I288" s="4"/>
      <c r="J288" s="4"/>
      <c r="K288" s="4">
        <v>228</v>
      </c>
      <c r="L288" s="4">
        <v>7</v>
      </c>
      <c r="M288" s="4">
        <v>3</v>
      </c>
      <c r="N288" s="4" t="s">
        <v>6</v>
      </c>
      <c r="O288" s="4">
        <v>0</v>
      </c>
      <c r="P288" s="4"/>
      <c r="Q288" s="4"/>
      <c r="R288" s="4"/>
      <c r="S288" s="4"/>
      <c r="T288" s="4"/>
      <c r="U288" s="4"/>
      <c r="V288" s="4"/>
      <c r="W288" s="4">
        <v>321363</v>
      </c>
      <c r="X288" s="4">
        <v>1</v>
      </c>
      <c r="Y288" s="4">
        <v>321363</v>
      </c>
      <c r="Z288" s="4"/>
      <c r="AA288" s="4"/>
      <c r="AB288" s="4"/>
      <c r="IF288">
        <v>-1</v>
      </c>
    </row>
    <row r="289" spans="1:240" x14ac:dyDescent="0.2">
      <c r="A289" s="4">
        <v>50</v>
      </c>
      <c r="B289" s="4">
        <v>0</v>
      </c>
      <c r="C289" s="4">
        <v>0</v>
      </c>
      <c r="D289" s="4">
        <v>1</v>
      </c>
      <c r="E289" s="4">
        <v>216</v>
      </c>
      <c r="F289" s="4" t="e">
        <f>ROUND(Source!AP280,O289)</f>
        <v>#REF!</v>
      </c>
      <c r="G289" s="4" t="s">
        <v>162</v>
      </c>
      <c r="H289" s="4" t="s">
        <v>163</v>
      </c>
      <c r="I289" s="4"/>
      <c r="J289" s="4"/>
      <c r="K289" s="4">
        <v>216</v>
      </c>
      <c r="L289" s="4">
        <v>8</v>
      </c>
      <c r="M289" s="4">
        <v>3</v>
      </c>
      <c r="N289" s="4" t="s">
        <v>6</v>
      </c>
      <c r="O289" s="4">
        <v>0</v>
      </c>
      <c r="P289" s="4"/>
      <c r="Q289" s="4"/>
      <c r="R289" s="4"/>
      <c r="S289" s="4"/>
      <c r="T289" s="4"/>
      <c r="U289" s="4"/>
      <c r="V289" s="4"/>
      <c r="W289" s="4">
        <v>434867</v>
      </c>
      <c r="X289" s="4">
        <v>1</v>
      </c>
      <c r="Y289" s="4">
        <v>434867</v>
      </c>
      <c r="Z289" s="4"/>
      <c r="AA289" s="4"/>
      <c r="AB289" s="4"/>
      <c r="IF289">
        <v>-1</v>
      </c>
    </row>
    <row r="290" spans="1:240" x14ac:dyDescent="0.2">
      <c r="A290" s="4">
        <v>50</v>
      </c>
      <c r="B290" s="4">
        <v>0</v>
      </c>
      <c r="C290" s="4">
        <v>0</v>
      </c>
      <c r="D290" s="4">
        <v>1</v>
      </c>
      <c r="E290" s="4">
        <v>223</v>
      </c>
      <c r="F290" s="4">
        <f>ROUND(Source!AQ280,O290)</f>
        <v>0</v>
      </c>
      <c r="G290" s="4" t="s">
        <v>164</v>
      </c>
      <c r="H290" s="4" t="s">
        <v>165</v>
      </c>
      <c r="I290" s="4"/>
      <c r="J290" s="4"/>
      <c r="K290" s="4">
        <v>223</v>
      </c>
      <c r="L290" s="4">
        <v>9</v>
      </c>
      <c r="M290" s="4">
        <v>3</v>
      </c>
      <c r="N290" s="4" t="s">
        <v>6</v>
      </c>
      <c r="O290" s="4">
        <v>0</v>
      </c>
      <c r="P290" s="4"/>
      <c r="Q290" s="4"/>
      <c r="R290" s="4"/>
      <c r="S290" s="4"/>
      <c r="T290" s="4"/>
      <c r="U290" s="4"/>
      <c r="V290" s="4"/>
      <c r="W290" s="4">
        <v>0</v>
      </c>
      <c r="X290" s="4">
        <v>1</v>
      </c>
      <c r="Y290" s="4">
        <v>0</v>
      </c>
      <c r="Z290" s="4"/>
      <c r="AA290" s="4"/>
      <c r="AB290" s="4"/>
      <c r="IF290">
        <v>-1</v>
      </c>
    </row>
    <row r="291" spans="1:240" x14ac:dyDescent="0.2">
      <c r="A291" s="4">
        <v>50</v>
      </c>
      <c r="B291" s="4">
        <v>0</v>
      </c>
      <c r="C291" s="4">
        <v>0</v>
      </c>
      <c r="D291" s="4">
        <v>1</v>
      </c>
      <c r="E291" s="4">
        <v>229</v>
      </c>
      <c r="F291" s="4" t="e">
        <f>ROUND(Source!AZ280,O291)</f>
        <v>#REF!</v>
      </c>
      <c r="G291" s="4" t="s">
        <v>166</v>
      </c>
      <c r="H291" s="4" t="s">
        <v>167</v>
      </c>
      <c r="I291" s="4"/>
      <c r="J291" s="4"/>
      <c r="K291" s="4">
        <v>229</v>
      </c>
      <c r="L291" s="4">
        <v>10</v>
      </c>
      <c r="M291" s="4">
        <v>3</v>
      </c>
      <c r="N291" s="4" t="s">
        <v>6</v>
      </c>
      <c r="O291" s="4">
        <v>0</v>
      </c>
      <c r="P291" s="4"/>
      <c r="Q291" s="4"/>
      <c r="R291" s="4"/>
      <c r="S291" s="4"/>
      <c r="T291" s="4"/>
      <c r="U291" s="4"/>
      <c r="V291" s="4"/>
      <c r="W291" s="4">
        <v>434867</v>
      </c>
      <c r="X291" s="4">
        <v>1</v>
      </c>
      <c r="Y291" s="4">
        <v>434867</v>
      </c>
      <c r="Z291" s="4"/>
      <c r="AA291" s="4"/>
      <c r="AB291" s="4"/>
      <c r="IF291">
        <v>-1</v>
      </c>
    </row>
    <row r="292" spans="1:240" x14ac:dyDescent="0.2">
      <c r="A292" s="4">
        <v>50</v>
      </c>
      <c r="B292" s="4">
        <v>0</v>
      </c>
      <c r="C292" s="4">
        <v>0</v>
      </c>
      <c r="D292" s="4">
        <v>1</v>
      </c>
      <c r="E292" s="4">
        <v>203</v>
      </c>
      <c r="F292" s="4" t="e">
        <f>ROUND(Source!Q280,O292)</f>
        <v>#REF!</v>
      </c>
      <c r="G292" s="4" t="s">
        <v>168</v>
      </c>
      <c r="H292" s="4" t="s">
        <v>169</v>
      </c>
      <c r="I292" s="4"/>
      <c r="J292" s="4"/>
      <c r="K292" s="4">
        <v>203</v>
      </c>
      <c r="L292" s="4">
        <v>11</v>
      </c>
      <c r="M292" s="4">
        <v>3</v>
      </c>
      <c r="N292" s="4" t="s">
        <v>6</v>
      </c>
      <c r="O292" s="4">
        <v>0</v>
      </c>
      <c r="P292" s="4"/>
      <c r="Q292" s="4"/>
      <c r="R292" s="4"/>
      <c r="S292" s="4"/>
      <c r="T292" s="4"/>
      <c r="U292" s="4"/>
      <c r="V292" s="4"/>
      <c r="W292" s="4">
        <v>4415</v>
      </c>
      <c r="X292" s="4">
        <v>1</v>
      </c>
      <c r="Y292" s="4">
        <v>4415</v>
      </c>
      <c r="Z292" s="4"/>
      <c r="AA292" s="4"/>
      <c r="AB292" s="4"/>
      <c r="IF292">
        <v>-1</v>
      </c>
    </row>
    <row r="293" spans="1:240" x14ac:dyDescent="0.2">
      <c r="A293" s="4">
        <v>50</v>
      </c>
      <c r="B293" s="4">
        <v>0</v>
      </c>
      <c r="C293" s="4">
        <v>0</v>
      </c>
      <c r="D293" s="4">
        <v>1</v>
      </c>
      <c r="E293" s="4">
        <v>231</v>
      </c>
      <c r="F293" s="4">
        <f>ROUND(Source!BB280,O293)</f>
        <v>0</v>
      </c>
      <c r="G293" s="4" t="s">
        <v>170</v>
      </c>
      <c r="H293" s="4" t="s">
        <v>171</v>
      </c>
      <c r="I293" s="4"/>
      <c r="J293" s="4"/>
      <c r="K293" s="4">
        <v>231</v>
      </c>
      <c r="L293" s="4">
        <v>12</v>
      </c>
      <c r="M293" s="4">
        <v>3</v>
      </c>
      <c r="N293" s="4" t="s">
        <v>6</v>
      </c>
      <c r="O293" s="4">
        <v>0</v>
      </c>
      <c r="P293" s="4"/>
      <c r="Q293" s="4"/>
      <c r="R293" s="4"/>
      <c r="S293" s="4"/>
      <c r="T293" s="4"/>
      <c r="U293" s="4"/>
      <c r="V293" s="4"/>
      <c r="W293" s="4">
        <v>0</v>
      </c>
      <c r="X293" s="4">
        <v>1</v>
      </c>
      <c r="Y293" s="4">
        <v>0</v>
      </c>
      <c r="Z293" s="4"/>
      <c r="AA293" s="4"/>
      <c r="AB293" s="4"/>
      <c r="IF293">
        <v>-1</v>
      </c>
    </row>
    <row r="294" spans="1:240" x14ac:dyDescent="0.2">
      <c r="A294" s="4">
        <v>50</v>
      </c>
      <c r="B294" s="4">
        <v>0</v>
      </c>
      <c r="C294" s="4">
        <v>0</v>
      </c>
      <c r="D294" s="4">
        <v>1</v>
      </c>
      <c r="E294" s="4">
        <v>204</v>
      </c>
      <c r="F294" s="4" t="e">
        <f>ROUND(Source!R280,O294)</f>
        <v>#REF!</v>
      </c>
      <c r="G294" s="4" t="s">
        <v>172</v>
      </c>
      <c r="H294" s="4" t="s">
        <v>173</v>
      </c>
      <c r="I294" s="4"/>
      <c r="J294" s="4"/>
      <c r="K294" s="4">
        <v>204</v>
      </c>
      <c r="L294" s="4">
        <v>13</v>
      </c>
      <c r="M294" s="4">
        <v>3</v>
      </c>
      <c r="N294" s="4" t="s">
        <v>6</v>
      </c>
      <c r="O294" s="4">
        <v>0</v>
      </c>
      <c r="P294" s="4"/>
      <c r="Q294" s="4"/>
      <c r="R294" s="4"/>
      <c r="S294" s="4"/>
      <c r="T294" s="4"/>
      <c r="U294" s="4"/>
      <c r="V294" s="4"/>
      <c r="W294" s="4">
        <v>1006</v>
      </c>
      <c r="X294" s="4">
        <v>1</v>
      </c>
      <c r="Y294" s="4">
        <v>1006</v>
      </c>
      <c r="Z294" s="4"/>
      <c r="AA294" s="4"/>
      <c r="AB294" s="4"/>
      <c r="IF294">
        <v>-1</v>
      </c>
    </row>
    <row r="295" spans="1:240" x14ac:dyDescent="0.2">
      <c r="A295" s="4">
        <v>50</v>
      </c>
      <c r="B295" s="4">
        <v>0</v>
      </c>
      <c r="C295" s="4">
        <v>0</v>
      </c>
      <c r="D295" s="4">
        <v>1</v>
      </c>
      <c r="E295" s="4">
        <v>205</v>
      </c>
      <c r="F295" s="4" t="e">
        <f>ROUND(Source!S280,O295)</f>
        <v>#REF!</v>
      </c>
      <c r="G295" s="4" t="s">
        <v>174</v>
      </c>
      <c r="H295" s="4" t="s">
        <v>175</v>
      </c>
      <c r="I295" s="4"/>
      <c r="J295" s="4"/>
      <c r="K295" s="4">
        <v>205</v>
      </c>
      <c r="L295" s="4">
        <v>14</v>
      </c>
      <c r="M295" s="4">
        <v>3</v>
      </c>
      <c r="N295" s="4" t="s">
        <v>6</v>
      </c>
      <c r="O295" s="4">
        <v>0</v>
      </c>
      <c r="P295" s="4"/>
      <c r="Q295" s="4"/>
      <c r="R295" s="4"/>
      <c r="S295" s="4"/>
      <c r="T295" s="4"/>
      <c r="U295" s="4"/>
      <c r="V295" s="4"/>
      <c r="W295" s="4">
        <v>60431</v>
      </c>
      <c r="X295" s="4">
        <v>1</v>
      </c>
      <c r="Y295" s="4">
        <v>60431</v>
      </c>
      <c r="Z295" s="4"/>
      <c r="AA295" s="4"/>
      <c r="AB295" s="4"/>
      <c r="IF295">
        <v>-1</v>
      </c>
    </row>
    <row r="296" spans="1:240" x14ac:dyDescent="0.2">
      <c r="A296" s="4">
        <v>50</v>
      </c>
      <c r="B296" s="4">
        <v>0</v>
      </c>
      <c r="C296" s="4">
        <v>0</v>
      </c>
      <c r="D296" s="4">
        <v>1</v>
      </c>
      <c r="E296" s="4">
        <v>232</v>
      </c>
      <c r="F296" s="4">
        <f>ROUND(Source!BC280,O296)</f>
        <v>0</v>
      </c>
      <c r="G296" s="4" t="s">
        <v>176</v>
      </c>
      <c r="H296" s="4" t="s">
        <v>177</v>
      </c>
      <c r="I296" s="4"/>
      <c r="J296" s="4"/>
      <c r="K296" s="4">
        <v>232</v>
      </c>
      <c r="L296" s="4">
        <v>15</v>
      </c>
      <c r="M296" s="4">
        <v>3</v>
      </c>
      <c r="N296" s="4" t="s">
        <v>6</v>
      </c>
      <c r="O296" s="4">
        <v>0</v>
      </c>
      <c r="P296" s="4"/>
      <c r="Q296" s="4"/>
      <c r="R296" s="4"/>
      <c r="S296" s="4"/>
      <c r="T296" s="4"/>
      <c r="U296" s="4"/>
      <c r="V296" s="4"/>
      <c r="W296" s="4">
        <v>0</v>
      </c>
      <c r="X296" s="4">
        <v>1</v>
      </c>
      <c r="Y296" s="4">
        <v>0</v>
      </c>
      <c r="Z296" s="4"/>
      <c r="AA296" s="4"/>
      <c r="AB296" s="4"/>
      <c r="IF296">
        <v>-1</v>
      </c>
    </row>
    <row r="297" spans="1:240" x14ac:dyDescent="0.2">
      <c r="A297" s="4">
        <v>50</v>
      </c>
      <c r="B297" s="4">
        <v>0</v>
      </c>
      <c r="C297" s="4">
        <v>0</v>
      </c>
      <c r="D297" s="4">
        <v>1</v>
      </c>
      <c r="E297" s="4">
        <v>214</v>
      </c>
      <c r="F297" s="4" t="e">
        <f>ROUND(Source!AS280,O297)</f>
        <v>#REF!</v>
      </c>
      <c r="G297" s="4" t="s">
        <v>178</v>
      </c>
      <c r="H297" s="4" t="s">
        <v>179</v>
      </c>
      <c r="I297" s="4"/>
      <c r="J297" s="4"/>
      <c r="K297" s="4">
        <v>214</v>
      </c>
      <c r="L297" s="4">
        <v>16</v>
      </c>
      <c r="M297" s="4">
        <v>3</v>
      </c>
      <c r="N297" s="4" t="s">
        <v>6</v>
      </c>
      <c r="O297" s="4">
        <v>0</v>
      </c>
      <c r="P297" s="4"/>
      <c r="Q297" s="4"/>
      <c r="R297" s="4"/>
      <c r="S297" s="4"/>
      <c r="T297" s="4"/>
      <c r="U297" s="4"/>
      <c r="V297" s="4"/>
      <c r="W297" s="4">
        <v>504784</v>
      </c>
      <c r="X297" s="4">
        <v>1</v>
      </c>
      <c r="Y297" s="4">
        <v>504784</v>
      </c>
      <c r="Z297" s="4"/>
      <c r="AA297" s="4"/>
      <c r="AB297" s="4"/>
      <c r="IF297">
        <v>-1</v>
      </c>
    </row>
    <row r="298" spans="1:240" x14ac:dyDescent="0.2">
      <c r="A298" s="4">
        <v>50</v>
      </c>
      <c r="B298" s="4">
        <v>0</v>
      </c>
      <c r="C298" s="4">
        <v>0</v>
      </c>
      <c r="D298" s="4">
        <v>1</v>
      </c>
      <c r="E298" s="4">
        <v>215</v>
      </c>
      <c r="F298" s="4">
        <f>ROUND(Source!AT280,O298)</f>
        <v>0</v>
      </c>
      <c r="G298" s="4" t="s">
        <v>180</v>
      </c>
      <c r="H298" s="4" t="s">
        <v>181</v>
      </c>
      <c r="I298" s="4"/>
      <c r="J298" s="4"/>
      <c r="K298" s="4">
        <v>215</v>
      </c>
      <c r="L298" s="4">
        <v>17</v>
      </c>
      <c r="M298" s="4">
        <v>3</v>
      </c>
      <c r="N298" s="4" t="s">
        <v>6</v>
      </c>
      <c r="O298" s="4">
        <v>0</v>
      </c>
      <c r="P298" s="4"/>
      <c r="Q298" s="4"/>
      <c r="R298" s="4"/>
      <c r="S298" s="4"/>
      <c r="T298" s="4"/>
      <c r="U298" s="4"/>
      <c r="V298" s="4"/>
      <c r="W298" s="4">
        <v>0</v>
      </c>
      <c r="X298" s="4">
        <v>1</v>
      </c>
      <c r="Y298" s="4">
        <v>0</v>
      </c>
      <c r="Z298" s="4"/>
      <c r="AA298" s="4"/>
      <c r="AB298" s="4"/>
      <c r="IF298">
        <v>-1</v>
      </c>
    </row>
    <row r="299" spans="1:240" x14ac:dyDescent="0.2">
      <c r="A299" s="4">
        <v>50</v>
      </c>
      <c r="B299" s="4">
        <v>0</v>
      </c>
      <c r="C299" s="4">
        <v>0</v>
      </c>
      <c r="D299" s="4">
        <v>1</v>
      </c>
      <c r="E299" s="4">
        <v>217</v>
      </c>
      <c r="F299" s="4">
        <f>ROUND(Source!AU280,O299)</f>
        <v>0</v>
      </c>
      <c r="G299" s="4" t="s">
        <v>182</v>
      </c>
      <c r="H299" s="4" t="s">
        <v>183</v>
      </c>
      <c r="I299" s="4"/>
      <c r="J299" s="4"/>
      <c r="K299" s="4">
        <v>217</v>
      </c>
      <c r="L299" s="4">
        <v>18</v>
      </c>
      <c r="M299" s="4">
        <v>3</v>
      </c>
      <c r="N299" s="4" t="s">
        <v>6</v>
      </c>
      <c r="O299" s="4">
        <v>0</v>
      </c>
      <c r="P299" s="4"/>
      <c r="Q299" s="4"/>
      <c r="R299" s="4"/>
      <c r="S299" s="4"/>
      <c r="T299" s="4"/>
      <c r="U299" s="4"/>
      <c r="V299" s="4"/>
      <c r="W299" s="4">
        <v>0</v>
      </c>
      <c r="X299" s="4">
        <v>1</v>
      </c>
      <c r="Y299" s="4">
        <v>0</v>
      </c>
      <c r="Z299" s="4"/>
      <c r="AA299" s="4"/>
      <c r="AB299" s="4"/>
      <c r="IF299">
        <v>-1</v>
      </c>
    </row>
    <row r="300" spans="1:240" x14ac:dyDescent="0.2">
      <c r="A300" s="4">
        <v>50</v>
      </c>
      <c r="B300" s="4">
        <v>0</v>
      </c>
      <c r="C300" s="4">
        <v>0</v>
      </c>
      <c r="D300" s="4">
        <v>1</v>
      </c>
      <c r="E300" s="4">
        <v>230</v>
      </c>
      <c r="F300" s="4" t="e">
        <f>ROUND(Source!BA280,O300)</f>
        <v>#REF!</v>
      </c>
      <c r="G300" s="4" t="s">
        <v>184</v>
      </c>
      <c r="H300" s="4" t="s">
        <v>185</v>
      </c>
      <c r="I300" s="4"/>
      <c r="J300" s="4"/>
      <c r="K300" s="4">
        <v>230</v>
      </c>
      <c r="L300" s="4">
        <v>19</v>
      </c>
      <c r="M300" s="4">
        <v>3</v>
      </c>
      <c r="N300" s="4" t="s">
        <v>6</v>
      </c>
      <c r="O300" s="4">
        <v>0</v>
      </c>
      <c r="P300" s="4"/>
      <c r="Q300" s="4"/>
      <c r="R300" s="4"/>
      <c r="S300" s="4"/>
      <c r="T300" s="4"/>
      <c r="U300" s="4"/>
      <c r="V300" s="4"/>
      <c r="W300" s="4">
        <v>0</v>
      </c>
      <c r="X300" s="4">
        <v>1</v>
      </c>
      <c r="Y300" s="4">
        <v>0</v>
      </c>
      <c r="Z300" s="4"/>
      <c r="AA300" s="4"/>
      <c r="AB300" s="4"/>
      <c r="IF300">
        <v>-1</v>
      </c>
    </row>
    <row r="301" spans="1:240" x14ac:dyDescent="0.2">
      <c r="A301" s="4">
        <v>50</v>
      </c>
      <c r="B301" s="4">
        <v>0</v>
      </c>
      <c r="C301" s="4">
        <v>0</v>
      </c>
      <c r="D301" s="4">
        <v>1</v>
      </c>
      <c r="E301" s="4">
        <v>206</v>
      </c>
      <c r="F301" s="4" t="e">
        <f>ROUND(Source!T280,O301)</f>
        <v>#REF!</v>
      </c>
      <c r="G301" s="4" t="s">
        <v>186</v>
      </c>
      <c r="H301" s="4" t="s">
        <v>187</v>
      </c>
      <c r="I301" s="4"/>
      <c r="J301" s="4"/>
      <c r="K301" s="4">
        <v>206</v>
      </c>
      <c r="L301" s="4">
        <v>20</v>
      </c>
      <c r="M301" s="4">
        <v>3</v>
      </c>
      <c r="N301" s="4" t="s">
        <v>6</v>
      </c>
      <c r="O301" s="4">
        <v>0</v>
      </c>
      <c r="P301" s="4"/>
      <c r="Q301" s="4"/>
      <c r="R301" s="4"/>
      <c r="S301" s="4"/>
      <c r="T301" s="4"/>
      <c r="U301" s="4"/>
      <c r="V301" s="4"/>
      <c r="W301" s="4">
        <v>0</v>
      </c>
      <c r="X301" s="4">
        <v>1</v>
      </c>
      <c r="Y301" s="4">
        <v>0</v>
      </c>
      <c r="Z301" s="4"/>
      <c r="AA301" s="4"/>
      <c r="AB301" s="4"/>
      <c r="IF301">
        <v>-1</v>
      </c>
    </row>
    <row r="302" spans="1:240" x14ac:dyDescent="0.2">
      <c r="A302" s="4">
        <v>50</v>
      </c>
      <c r="B302" s="4">
        <v>0</v>
      </c>
      <c r="C302" s="4">
        <v>0</v>
      </c>
      <c r="D302" s="4">
        <v>1</v>
      </c>
      <c r="E302" s="4">
        <v>207</v>
      </c>
      <c r="F302" s="4" t="e">
        <f>ROUND(Source!U280,O302)</f>
        <v>#REF!</v>
      </c>
      <c r="G302" s="4" t="s">
        <v>188</v>
      </c>
      <c r="H302" s="4" t="s">
        <v>189</v>
      </c>
      <c r="I302" s="4"/>
      <c r="J302" s="4"/>
      <c r="K302" s="4">
        <v>207</v>
      </c>
      <c r="L302" s="4">
        <v>21</v>
      </c>
      <c r="M302" s="4">
        <v>3</v>
      </c>
      <c r="N302" s="4" t="s">
        <v>6</v>
      </c>
      <c r="O302" s="4">
        <v>7</v>
      </c>
      <c r="P302" s="4"/>
      <c r="Q302" s="4"/>
      <c r="R302" s="4"/>
      <c r="S302" s="4"/>
      <c r="T302" s="4"/>
      <c r="U302" s="4"/>
      <c r="V302" s="4"/>
      <c r="W302" s="4">
        <v>202.828878</v>
      </c>
      <c r="X302" s="4">
        <v>1</v>
      </c>
      <c r="Y302" s="4">
        <v>202.828878</v>
      </c>
      <c r="Z302" s="4"/>
      <c r="AA302" s="4"/>
      <c r="AB302" s="4"/>
      <c r="IF302">
        <v>-1</v>
      </c>
    </row>
    <row r="303" spans="1:240" x14ac:dyDescent="0.2">
      <c r="A303" s="4">
        <v>50</v>
      </c>
      <c r="B303" s="4">
        <v>0</v>
      </c>
      <c r="C303" s="4">
        <v>0</v>
      </c>
      <c r="D303" s="4">
        <v>1</v>
      </c>
      <c r="E303" s="4">
        <v>208</v>
      </c>
      <c r="F303" s="4" t="e">
        <f>ROUND(Source!V280,O303)</f>
        <v>#REF!</v>
      </c>
      <c r="G303" s="4" t="s">
        <v>190</v>
      </c>
      <c r="H303" s="4" t="s">
        <v>191</v>
      </c>
      <c r="I303" s="4"/>
      <c r="J303" s="4"/>
      <c r="K303" s="4">
        <v>208</v>
      </c>
      <c r="L303" s="4">
        <v>22</v>
      </c>
      <c r="M303" s="4">
        <v>3</v>
      </c>
      <c r="N303" s="4" t="s">
        <v>6</v>
      </c>
      <c r="O303" s="4">
        <v>7</v>
      </c>
      <c r="P303" s="4"/>
      <c r="Q303" s="4"/>
      <c r="R303" s="4"/>
      <c r="S303" s="4"/>
      <c r="T303" s="4"/>
      <c r="U303" s="4"/>
      <c r="V303" s="4"/>
      <c r="W303" s="4">
        <v>2.4368105999999998</v>
      </c>
      <c r="X303" s="4">
        <v>1</v>
      </c>
      <c r="Y303" s="4">
        <v>2.4368105999999998</v>
      </c>
      <c r="Z303" s="4"/>
      <c r="AA303" s="4"/>
      <c r="AB303" s="4"/>
      <c r="IF303">
        <v>-1</v>
      </c>
    </row>
    <row r="304" spans="1:240" x14ac:dyDescent="0.2">
      <c r="A304" s="4">
        <v>50</v>
      </c>
      <c r="B304" s="4">
        <v>0</v>
      </c>
      <c r="C304" s="4">
        <v>0</v>
      </c>
      <c r="D304" s="4">
        <v>1</v>
      </c>
      <c r="E304" s="4">
        <v>209</v>
      </c>
      <c r="F304" s="4" t="e">
        <f>ROUND(Source!W280,O304)</f>
        <v>#REF!</v>
      </c>
      <c r="G304" s="4" t="s">
        <v>192</v>
      </c>
      <c r="H304" s="4" t="s">
        <v>193</v>
      </c>
      <c r="I304" s="4"/>
      <c r="J304" s="4"/>
      <c r="K304" s="4">
        <v>209</v>
      </c>
      <c r="L304" s="4">
        <v>23</v>
      </c>
      <c r="M304" s="4">
        <v>3</v>
      </c>
      <c r="N304" s="4" t="s">
        <v>6</v>
      </c>
      <c r="O304" s="4">
        <v>0</v>
      </c>
      <c r="P304" s="4"/>
      <c r="Q304" s="4"/>
      <c r="R304" s="4"/>
      <c r="S304" s="4"/>
      <c r="T304" s="4"/>
      <c r="U304" s="4"/>
      <c r="V304" s="4"/>
      <c r="W304" s="4">
        <v>0</v>
      </c>
      <c r="X304" s="4">
        <v>1</v>
      </c>
      <c r="Y304" s="4">
        <v>0</v>
      </c>
      <c r="Z304" s="4"/>
      <c r="AA304" s="4"/>
      <c r="AB304" s="4"/>
      <c r="IF304">
        <v>-1</v>
      </c>
    </row>
    <row r="305" spans="1:240" x14ac:dyDescent="0.2">
      <c r="A305" s="4">
        <v>50</v>
      </c>
      <c r="B305" s="4">
        <v>0</v>
      </c>
      <c r="C305" s="4">
        <v>0</v>
      </c>
      <c r="D305" s="4">
        <v>1</v>
      </c>
      <c r="E305" s="4">
        <v>233</v>
      </c>
      <c r="F305" s="4">
        <f>ROUND(Source!BD280,O305)</f>
        <v>0</v>
      </c>
      <c r="G305" s="4" t="s">
        <v>194</v>
      </c>
      <c r="H305" s="4" t="s">
        <v>195</v>
      </c>
      <c r="I305" s="4"/>
      <c r="J305" s="4"/>
      <c r="K305" s="4">
        <v>233</v>
      </c>
      <c r="L305" s="4">
        <v>24</v>
      </c>
      <c r="M305" s="4">
        <v>3</v>
      </c>
      <c r="N305" s="4" t="s">
        <v>6</v>
      </c>
      <c r="O305" s="4">
        <v>0</v>
      </c>
      <c r="P305" s="4"/>
      <c r="Q305" s="4"/>
      <c r="R305" s="4"/>
      <c r="S305" s="4"/>
      <c r="T305" s="4"/>
      <c r="U305" s="4"/>
      <c r="V305" s="4"/>
      <c r="W305" s="4">
        <v>0</v>
      </c>
      <c r="X305" s="4">
        <v>1</v>
      </c>
      <c r="Y305" s="4">
        <v>0</v>
      </c>
      <c r="Z305" s="4"/>
      <c r="AA305" s="4"/>
      <c r="AB305" s="4"/>
      <c r="IF305">
        <v>-1</v>
      </c>
    </row>
    <row r="306" spans="1:240" x14ac:dyDescent="0.2">
      <c r="A306" s="4">
        <v>50</v>
      </c>
      <c r="B306" s="4">
        <v>0</v>
      </c>
      <c r="C306" s="4">
        <v>0</v>
      </c>
      <c r="D306" s="4">
        <v>1</v>
      </c>
      <c r="E306" s="4">
        <v>210</v>
      </c>
      <c r="F306" s="4" t="e">
        <f>ROUND(Source!X280,O306)</f>
        <v>#REF!</v>
      </c>
      <c r="G306" s="4" t="s">
        <v>196</v>
      </c>
      <c r="H306" s="4" t="s">
        <v>197</v>
      </c>
      <c r="I306" s="4"/>
      <c r="J306" s="4"/>
      <c r="K306" s="4">
        <v>210</v>
      </c>
      <c r="L306" s="4">
        <v>25</v>
      </c>
      <c r="M306" s="4">
        <v>3</v>
      </c>
      <c r="N306" s="4" t="s">
        <v>6</v>
      </c>
      <c r="O306" s="4">
        <v>0</v>
      </c>
      <c r="P306" s="4"/>
      <c r="Q306" s="4"/>
      <c r="R306" s="4"/>
      <c r="S306" s="4"/>
      <c r="T306" s="4"/>
      <c r="U306" s="4"/>
      <c r="V306" s="4"/>
      <c r="W306" s="4">
        <v>74339</v>
      </c>
      <c r="X306" s="4">
        <v>1</v>
      </c>
      <c r="Y306" s="4">
        <v>74339</v>
      </c>
      <c r="Z306" s="4"/>
      <c r="AA306" s="4"/>
      <c r="AB306" s="4"/>
      <c r="IF306">
        <v>-1</v>
      </c>
    </row>
    <row r="307" spans="1:240" x14ac:dyDescent="0.2">
      <c r="A307" s="4">
        <v>50</v>
      </c>
      <c r="B307" s="4">
        <v>0</v>
      </c>
      <c r="C307" s="4">
        <v>0</v>
      </c>
      <c r="D307" s="4">
        <v>1</v>
      </c>
      <c r="E307" s="4">
        <v>211</v>
      </c>
      <c r="F307" s="4" t="e">
        <f>ROUND(Source!Y280,O307)</f>
        <v>#REF!</v>
      </c>
      <c r="G307" s="4" t="s">
        <v>198</v>
      </c>
      <c r="H307" s="4" t="s">
        <v>199</v>
      </c>
      <c r="I307" s="4"/>
      <c r="J307" s="4"/>
      <c r="K307" s="4">
        <v>211</v>
      </c>
      <c r="L307" s="4">
        <v>26</v>
      </c>
      <c r="M307" s="4">
        <v>3</v>
      </c>
      <c r="N307" s="4" t="s">
        <v>6</v>
      </c>
      <c r="O307" s="4">
        <v>0</v>
      </c>
      <c r="P307" s="4"/>
      <c r="Q307" s="4"/>
      <c r="R307" s="4"/>
      <c r="S307" s="4"/>
      <c r="T307" s="4"/>
      <c r="U307" s="4"/>
      <c r="V307" s="4"/>
      <c r="W307" s="4">
        <v>44236</v>
      </c>
      <c r="X307" s="4">
        <v>1</v>
      </c>
      <c r="Y307" s="4">
        <v>44236</v>
      </c>
      <c r="Z307" s="4"/>
      <c r="AA307" s="4"/>
      <c r="AB307" s="4"/>
      <c r="IF307">
        <v>-1</v>
      </c>
    </row>
    <row r="308" spans="1:240" x14ac:dyDescent="0.2">
      <c r="A308" s="4">
        <v>50</v>
      </c>
      <c r="B308" s="4">
        <v>0</v>
      </c>
      <c r="C308" s="4">
        <v>0</v>
      </c>
      <c r="D308" s="4">
        <v>1</v>
      </c>
      <c r="E308" s="4">
        <v>224</v>
      </c>
      <c r="F308" s="4" t="e">
        <f>ROUND(Source!AR280,O308)</f>
        <v>#REF!</v>
      </c>
      <c r="G308" s="4" t="s">
        <v>200</v>
      </c>
      <c r="H308" s="4" t="s">
        <v>201</v>
      </c>
      <c r="I308" s="4"/>
      <c r="J308" s="4"/>
      <c r="K308" s="4">
        <v>224</v>
      </c>
      <c r="L308" s="4">
        <v>27</v>
      </c>
      <c r="M308" s="4">
        <v>3</v>
      </c>
      <c r="N308" s="4" t="s">
        <v>6</v>
      </c>
      <c r="O308" s="4">
        <v>0</v>
      </c>
      <c r="P308" s="4"/>
      <c r="Q308" s="4"/>
      <c r="R308" s="4"/>
      <c r="S308" s="4"/>
      <c r="T308" s="4"/>
      <c r="U308" s="4"/>
      <c r="V308" s="4"/>
      <c r="W308" s="4">
        <v>939651</v>
      </c>
      <c r="X308" s="4">
        <v>1</v>
      </c>
      <c r="Y308" s="4">
        <v>939651</v>
      </c>
      <c r="Z308" s="4"/>
      <c r="AA308" s="4"/>
      <c r="AB308" s="4"/>
      <c r="IF308">
        <v>-1</v>
      </c>
    </row>
    <row r="309" spans="1:240" x14ac:dyDescent="0.2">
      <c r="IF309">
        <v>-1</v>
      </c>
    </row>
    <row r="310" spans="1:240" x14ac:dyDescent="0.2">
      <c r="A310" s="2">
        <v>51</v>
      </c>
      <c r="B310" s="2">
        <f>B20</f>
        <v>1</v>
      </c>
      <c r="C310" s="2">
        <f>A20</f>
        <v>3</v>
      </c>
      <c r="D310" s="2">
        <f>ROW(A20)</f>
        <v>20</v>
      </c>
      <c r="E310" s="2"/>
      <c r="F310" s="2" t="str">
        <f>IF(F20&lt;&gt;"",F20,"")</f>
        <v>5.12.3.3</v>
      </c>
      <c r="G310" s="2" t="str">
        <f>IF(G20&lt;&gt;"",G20,"")</f>
        <v>Система противодымной вентиляции</v>
      </c>
      <c r="H310" s="2">
        <v>0</v>
      </c>
      <c r="I310" s="2"/>
      <c r="J310" s="2"/>
      <c r="K310" s="2"/>
      <c r="L310" s="2"/>
      <c r="M310" s="2"/>
      <c r="N310" s="2"/>
      <c r="O310" s="2" t="e">
        <f t="shared" ref="O310:T310" si="238">ROUND(O59+O123+O170+O217+O280+AB310,0)</f>
        <v>#REF!</v>
      </c>
      <c r="P310" s="2" t="e">
        <f t="shared" si="238"/>
        <v>#REF!</v>
      </c>
      <c r="Q310" s="2" t="e">
        <f t="shared" si="238"/>
        <v>#REF!</v>
      </c>
      <c r="R310" s="2" t="e">
        <f t="shared" si="238"/>
        <v>#REF!</v>
      </c>
      <c r="S310" s="2" t="e">
        <f t="shared" si="238"/>
        <v>#REF!</v>
      </c>
      <c r="T310" s="2" t="e">
        <f t="shared" si="238"/>
        <v>#REF!</v>
      </c>
      <c r="U310" s="2" t="e">
        <f>U59+U123+U170+U217+U280+AH310</f>
        <v>#REF!</v>
      </c>
      <c r="V310" s="2" t="e">
        <f>V59+V123+V170+V217+V280+AI310</f>
        <v>#REF!</v>
      </c>
      <c r="W310" s="2" t="e">
        <f>ROUND(W59+W123+W170+W217+W280+AJ310,0)</f>
        <v>#REF!</v>
      </c>
      <c r="X310" s="2" t="e">
        <f>ROUND(X59+X123+X170+X217+X280+AK310,0)</f>
        <v>#REF!</v>
      </c>
      <c r="Y310" s="2" t="e">
        <f>ROUND(Y59+Y123+Y170+Y217+Y280+AL310,0)</f>
        <v>#REF!</v>
      </c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>
        <f t="shared" ref="AO310:BD310" si="239">ROUND(AO59+AO123+AO170+AO217+AO280+BX310,0)</f>
        <v>0</v>
      </c>
      <c r="AP310" s="2" t="e">
        <f t="shared" si="239"/>
        <v>#REF!</v>
      </c>
      <c r="AQ310" s="2">
        <f t="shared" si="239"/>
        <v>0</v>
      </c>
      <c r="AR310" s="2" t="e">
        <f t="shared" si="239"/>
        <v>#REF!</v>
      </c>
      <c r="AS310" s="2" t="e">
        <f t="shared" si="239"/>
        <v>#REF!</v>
      </c>
      <c r="AT310" s="2">
        <f t="shared" si="239"/>
        <v>0</v>
      </c>
      <c r="AU310" s="2">
        <f t="shared" si="239"/>
        <v>0</v>
      </c>
      <c r="AV310" s="2" t="e">
        <f t="shared" si="239"/>
        <v>#REF!</v>
      </c>
      <c r="AW310" s="2" t="e">
        <f t="shared" si="239"/>
        <v>#REF!</v>
      </c>
      <c r="AX310" s="2">
        <f t="shared" si="239"/>
        <v>0</v>
      </c>
      <c r="AY310" s="2" t="e">
        <f t="shared" si="239"/>
        <v>#REF!</v>
      </c>
      <c r="AZ310" s="2" t="e">
        <f t="shared" si="239"/>
        <v>#REF!</v>
      </c>
      <c r="BA310" s="2" t="e">
        <f t="shared" si="239"/>
        <v>#REF!</v>
      </c>
      <c r="BB310" s="2">
        <f t="shared" si="239"/>
        <v>0</v>
      </c>
      <c r="BC310" s="2">
        <f t="shared" si="239"/>
        <v>0</v>
      </c>
      <c r="BD310" s="2">
        <f t="shared" si="239"/>
        <v>0</v>
      </c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>
        <v>0</v>
      </c>
      <c r="IF310">
        <v>-1</v>
      </c>
    </row>
    <row r="311" spans="1:240" x14ac:dyDescent="0.2">
      <c r="IF311">
        <v>-1</v>
      </c>
    </row>
    <row r="312" spans="1:240" x14ac:dyDescent="0.2">
      <c r="A312" s="4">
        <v>50</v>
      </c>
      <c r="B312" s="4">
        <v>0</v>
      </c>
      <c r="C312" s="4">
        <v>0</v>
      </c>
      <c r="D312" s="4">
        <v>1</v>
      </c>
      <c r="E312" s="4">
        <v>201</v>
      </c>
      <c r="F312" s="4" t="e">
        <f>ROUND(Source!O310,O312)</f>
        <v>#REF!</v>
      </c>
      <c r="G312" s="4" t="s">
        <v>148</v>
      </c>
      <c r="H312" s="4" t="s">
        <v>149</v>
      </c>
      <c r="I312" s="4"/>
      <c r="J312" s="4"/>
      <c r="K312" s="4">
        <v>201</v>
      </c>
      <c r="L312" s="4">
        <v>1</v>
      </c>
      <c r="M312" s="4">
        <v>3</v>
      </c>
      <c r="N312" s="4" t="s">
        <v>6</v>
      </c>
      <c r="O312" s="4">
        <v>0</v>
      </c>
      <c r="P312" s="4"/>
      <c r="Q312" s="4"/>
      <c r="R312" s="4"/>
      <c r="S312" s="4"/>
      <c r="T312" s="4"/>
      <c r="U312" s="4"/>
      <c r="V312" s="4"/>
      <c r="W312" s="4">
        <v>4789966</v>
      </c>
      <c r="X312" s="4">
        <v>1</v>
      </c>
      <c r="Y312" s="4">
        <v>4789966</v>
      </c>
      <c r="Z312" s="4"/>
      <c r="AA312" s="4"/>
      <c r="AB312" s="4"/>
      <c r="IF312">
        <v>-1</v>
      </c>
    </row>
    <row r="313" spans="1:240" x14ac:dyDescent="0.2">
      <c r="A313" s="4">
        <v>50</v>
      </c>
      <c r="B313" s="4">
        <v>0</v>
      </c>
      <c r="C313" s="4">
        <v>0</v>
      </c>
      <c r="D313" s="4">
        <v>1</v>
      </c>
      <c r="E313" s="4">
        <v>202</v>
      </c>
      <c r="F313" s="4" t="e">
        <f>ROUND(Source!P310,O313)</f>
        <v>#REF!</v>
      </c>
      <c r="G313" s="4" t="s">
        <v>150</v>
      </c>
      <c r="H313" s="4" t="s">
        <v>151</v>
      </c>
      <c r="I313" s="4"/>
      <c r="J313" s="4"/>
      <c r="K313" s="4">
        <v>202</v>
      </c>
      <c r="L313" s="4">
        <v>2</v>
      </c>
      <c r="M313" s="4">
        <v>3</v>
      </c>
      <c r="N313" s="4" t="s">
        <v>6</v>
      </c>
      <c r="O313" s="4">
        <v>0</v>
      </c>
      <c r="P313" s="4"/>
      <c r="Q313" s="4"/>
      <c r="R313" s="4"/>
      <c r="S313" s="4"/>
      <c r="T313" s="4"/>
      <c r="U313" s="4"/>
      <c r="V313" s="4"/>
      <c r="W313" s="4">
        <v>7127113</v>
      </c>
      <c r="X313" s="4">
        <v>1</v>
      </c>
      <c r="Y313" s="4">
        <v>7127113</v>
      </c>
      <c r="Z313" s="4"/>
      <c r="AA313" s="4"/>
      <c r="AB313" s="4"/>
      <c r="IF313">
        <v>-1</v>
      </c>
    </row>
    <row r="314" spans="1:240" x14ac:dyDescent="0.2">
      <c r="A314" s="4">
        <v>50</v>
      </c>
      <c r="B314" s="4">
        <v>0</v>
      </c>
      <c r="C314" s="4">
        <v>0</v>
      </c>
      <c r="D314" s="4">
        <v>1</v>
      </c>
      <c r="E314" s="4">
        <v>227</v>
      </c>
      <c r="F314" s="4">
        <f>ROUND(Source!AO310,O314)</f>
        <v>0</v>
      </c>
      <c r="G314" s="4" t="s">
        <v>152</v>
      </c>
      <c r="H314" s="4" t="s">
        <v>153</v>
      </c>
      <c r="I314" s="4"/>
      <c r="J314" s="4"/>
      <c r="K314" s="4">
        <v>222</v>
      </c>
      <c r="L314" s="4">
        <v>3</v>
      </c>
      <c r="M314" s="4">
        <v>3</v>
      </c>
      <c r="N314" s="4" t="s">
        <v>6</v>
      </c>
      <c r="O314" s="4">
        <v>0</v>
      </c>
      <c r="P314" s="4"/>
      <c r="Q314" s="4"/>
      <c r="R314" s="4"/>
      <c r="S314" s="4"/>
      <c r="T314" s="4"/>
      <c r="U314" s="4"/>
      <c r="V314" s="4"/>
      <c r="W314" s="4">
        <v>0</v>
      </c>
      <c r="X314" s="4">
        <v>1</v>
      </c>
      <c r="Y314" s="4">
        <v>0</v>
      </c>
      <c r="Z314" s="4"/>
      <c r="AA314" s="4"/>
      <c r="AB314" s="4"/>
      <c r="IF314">
        <v>-1</v>
      </c>
    </row>
    <row r="315" spans="1:240" x14ac:dyDescent="0.2">
      <c r="A315" s="4">
        <v>50</v>
      </c>
      <c r="B315" s="4">
        <v>0</v>
      </c>
      <c r="C315" s="4">
        <v>0</v>
      </c>
      <c r="D315" s="4">
        <v>1</v>
      </c>
      <c r="E315" s="4">
        <v>225</v>
      </c>
      <c r="F315" s="4" t="e">
        <f>ROUND(Source!AV310,O315)</f>
        <v>#REF!</v>
      </c>
      <c r="G315" s="4" t="s">
        <v>154</v>
      </c>
      <c r="H315" s="4" t="s">
        <v>155</v>
      </c>
      <c r="I315" s="4"/>
      <c r="J315" s="4"/>
      <c r="K315" s="4">
        <v>225</v>
      </c>
      <c r="L315" s="4">
        <v>4</v>
      </c>
      <c r="M315" s="4">
        <v>3</v>
      </c>
      <c r="N315" s="4" t="s">
        <v>6</v>
      </c>
      <c r="O315" s="4">
        <v>0</v>
      </c>
      <c r="P315" s="4"/>
      <c r="Q315" s="4"/>
      <c r="R315" s="4"/>
      <c r="S315" s="4"/>
      <c r="T315" s="4"/>
      <c r="U315" s="4"/>
      <c r="V315" s="4"/>
      <c r="W315" s="4">
        <v>7127113</v>
      </c>
      <c r="X315" s="4">
        <v>1</v>
      </c>
      <c r="Y315" s="4">
        <v>7127113</v>
      </c>
      <c r="Z315" s="4"/>
      <c r="AA315" s="4"/>
      <c r="AB315" s="4"/>
      <c r="IF315">
        <v>-1</v>
      </c>
    </row>
    <row r="316" spans="1:240" x14ac:dyDescent="0.2">
      <c r="A316" s="4">
        <v>50</v>
      </c>
      <c r="B316" s="4">
        <v>0</v>
      </c>
      <c r="C316" s="4">
        <v>0</v>
      </c>
      <c r="D316" s="4">
        <v>1</v>
      </c>
      <c r="E316" s="4">
        <v>226</v>
      </c>
      <c r="F316" s="4" t="e">
        <f>ROUND(Source!AW310,O316)</f>
        <v>#REF!</v>
      </c>
      <c r="G316" s="4" t="s">
        <v>156</v>
      </c>
      <c r="H316" s="4" t="s">
        <v>157</v>
      </c>
      <c r="I316" s="4"/>
      <c r="J316" s="4"/>
      <c r="K316" s="4">
        <v>226</v>
      </c>
      <c r="L316" s="4">
        <v>5</v>
      </c>
      <c r="M316" s="4">
        <v>3</v>
      </c>
      <c r="N316" s="4" t="s">
        <v>6</v>
      </c>
      <c r="O316" s="4">
        <v>0</v>
      </c>
      <c r="P316" s="4"/>
      <c r="Q316" s="4"/>
      <c r="R316" s="4"/>
      <c r="S316" s="4"/>
      <c r="T316" s="4"/>
      <c r="U316" s="4"/>
      <c r="V316" s="4"/>
      <c r="W316" s="4">
        <v>4079886</v>
      </c>
      <c r="X316" s="4">
        <v>1</v>
      </c>
      <c r="Y316" s="4">
        <v>4079886</v>
      </c>
      <c r="Z316" s="4"/>
      <c r="AA316" s="4"/>
      <c r="AB316" s="4"/>
      <c r="IF316">
        <v>-1</v>
      </c>
    </row>
    <row r="317" spans="1:240" x14ac:dyDescent="0.2">
      <c r="A317" s="4">
        <v>50</v>
      </c>
      <c r="B317" s="4">
        <v>0</v>
      </c>
      <c r="C317" s="4">
        <v>0</v>
      </c>
      <c r="D317" s="4">
        <v>1</v>
      </c>
      <c r="E317" s="4">
        <v>0</v>
      </c>
      <c r="F317" s="4">
        <f>ROUND(Source!AX310,O317)</f>
        <v>0</v>
      </c>
      <c r="G317" s="4" t="s">
        <v>158</v>
      </c>
      <c r="H317" s="4" t="s">
        <v>159</v>
      </c>
      <c r="I317" s="4"/>
      <c r="J317" s="4"/>
      <c r="K317" s="4">
        <v>227</v>
      </c>
      <c r="L317" s="4">
        <v>6</v>
      </c>
      <c r="M317" s="4">
        <v>3</v>
      </c>
      <c r="N317" s="4" t="s">
        <v>6</v>
      </c>
      <c r="O317" s="4">
        <v>0</v>
      </c>
      <c r="P317" s="4"/>
      <c r="Q317" s="4"/>
      <c r="R317" s="4"/>
      <c r="S317" s="4"/>
      <c r="T317" s="4"/>
      <c r="U317" s="4"/>
      <c r="V317" s="4"/>
      <c r="W317" s="4">
        <v>0</v>
      </c>
      <c r="X317" s="4">
        <v>1</v>
      </c>
      <c r="Y317" s="4">
        <v>0</v>
      </c>
      <c r="Z317" s="4"/>
      <c r="AA317" s="4"/>
      <c r="AB317" s="4"/>
      <c r="IF317">
        <v>-1</v>
      </c>
    </row>
    <row r="318" spans="1:240" x14ac:dyDescent="0.2">
      <c r="A318" s="4">
        <v>50</v>
      </c>
      <c r="B318" s="4">
        <v>0</v>
      </c>
      <c r="C318" s="4">
        <v>0</v>
      </c>
      <c r="D318" s="4">
        <v>1</v>
      </c>
      <c r="E318" s="4">
        <v>228</v>
      </c>
      <c r="F318" s="4" t="e">
        <f>ROUND(Source!AY310,O318)</f>
        <v>#REF!</v>
      </c>
      <c r="G318" s="4" t="s">
        <v>160</v>
      </c>
      <c r="H318" s="4" t="s">
        <v>161</v>
      </c>
      <c r="I318" s="4"/>
      <c r="J318" s="4"/>
      <c r="K318" s="4">
        <v>228</v>
      </c>
      <c r="L318" s="4">
        <v>7</v>
      </c>
      <c r="M318" s="4">
        <v>3</v>
      </c>
      <c r="N318" s="4" t="s">
        <v>6</v>
      </c>
      <c r="O318" s="4">
        <v>0</v>
      </c>
      <c r="P318" s="4"/>
      <c r="Q318" s="4"/>
      <c r="R318" s="4"/>
      <c r="S318" s="4"/>
      <c r="T318" s="4"/>
      <c r="U318" s="4"/>
      <c r="V318" s="4"/>
      <c r="W318" s="4">
        <v>4079886</v>
      </c>
      <c r="X318" s="4">
        <v>1</v>
      </c>
      <c r="Y318" s="4">
        <v>4079886</v>
      </c>
      <c r="Z318" s="4"/>
      <c r="AA318" s="4"/>
      <c r="AB318" s="4"/>
      <c r="IF318">
        <v>-1</v>
      </c>
    </row>
    <row r="319" spans="1:240" x14ac:dyDescent="0.2">
      <c r="A319" s="4">
        <v>50</v>
      </c>
      <c r="B319" s="4">
        <v>0</v>
      </c>
      <c r="C319" s="4">
        <v>0</v>
      </c>
      <c r="D319" s="4">
        <v>1</v>
      </c>
      <c r="E319" s="4">
        <v>216</v>
      </c>
      <c r="F319" s="4" t="e">
        <f>ROUND(Source!AP310,O319)</f>
        <v>#REF!</v>
      </c>
      <c r="G319" s="4" t="s">
        <v>162</v>
      </c>
      <c r="H319" s="4" t="s">
        <v>163</v>
      </c>
      <c r="I319" s="4"/>
      <c r="J319" s="4"/>
      <c r="K319" s="4">
        <v>216</v>
      </c>
      <c r="L319" s="4">
        <v>8</v>
      </c>
      <c r="M319" s="4">
        <v>3</v>
      </c>
      <c r="N319" s="4" t="s">
        <v>6</v>
      </c>
      <c r="O319" s="4">
        <v>0</v>
      </c>
      <c r="P319" s="4"/>
      <c r="Q319" s="4"/>
      <c r="R319" s="4"/>
      <c r="S319" s="4"/>
      <c r="T319" s="4"/>
      <c r="U319" s="4"/>
      <c r="V319" s="4"/>
      <c r="W319" s="4">
        <v>3047227</v>
      </c>
      <c r="X319" s="4">
        <v>1</v>
      </c>
      <c r="Y319" s="4">
        <v>3047227</v>
      </c>
      <c r="Z319" s="4"/>
      <c r="AA319" s="4"/>
      <c r="AB319" s="4"/>
      <c r="IF319">
        <v>-1</v>
      </c>
    </row>
    <row r="320" spans="1:240" x14ac:dyDescent="0.2">
      <c r="A320" s="4">
        <v>50</v>
      </c>
      <c r="B320" s="4">
        <v>0</v>
      </c>
      <c r="C320" s="4">
        <v>0</v>
      </c>
      <c r="D320" s="4">
        <v>1</v>
      </c>
      <c r="E320" s="4">
        <v>223</v>
      </c>
      <c r="F320" s="4">
        <f>ROUND(Source!AQ310,O320)</f>
        <v>0</v>
      </c>
      <c r="G320" s="4" t="s">
        <v>164</v>
      </c>
      <c r="H320" s="4" t="s">
        <v>165</v>
      </c>
      <c r="I320" s="4"/>
      <c r="J320" s="4"/>
      <c r="K320" s="4">
        <v>223</v>
      </c>
      <c r="L320" s="4">
        <v>9</v>
      </c>
      <c r="M320" s="4">
        <v>3</v>
      </c>
      <c r="N320" s="4" t="s">
        <v>6</v>
      </c>
      <c r="O320" s="4">
        <v>0</v>
      </c>
      <c r="P320" s="4"/>
      <c r="Q320" s="4"/>
      <c r="R320" s="4"/>
      <c r="S320" s="4"/>
      <c r="T320" s="4"/>
      <c r="U320" s="4"/>
      <c r="V320" s="4"/>
      <c r="W320" s="4">
        <v>0</v>
      </c>
      <c r="X320" s="4">
        <v>1</v>
      </c>
      <c r="Y320" s="4">
        <v>0</v>
      </c>
      <c r="Z320" s="4"/>
      <c r="AA320" s="4"/>
      <c r="AB320" s="4"/>
      <c r="IF320">
        <v>-1</v>
      </c>
    </row>
    <row r="321" spans="1:240" x14ac:dyDescent="0.2">
      <c r="A321" s="4">
        <v>50</v>
      </c>
      <c r="B321" s="4">
        <v>0</v>
      </c>
      <c r="C321" s="4">
        <v>0</v>
      </c>
      <c r="D321" s="4">
        <v>1</v>
      </c>
      <c r="E321" s="4">
        <v>229</v>
      </c>
      <c r="F321" s="4" t="e">
        <f>ROUND(Source!AZ310,O321)</f>
        <v>#REF!</v>
      </c>
      <c r="G321" s="4" t="s">
        <v>166</v>
      </c>
      <c r="H321" s="4" t="s">
        <v>167</v>
      </c>
      <c r="I321" s="4"/>
      <c r="J321" s="4"/>
      <c r="K321" s="4">
        <v>229</v>
      </c>
      <c r="L321" s="4">
        <v>10</v>
      </c>
      <c r="M321" s="4">
        <v>3</v>
      </c>
      <c r="N321" s="4" t="s">
        <v>6</v>
      </c>
      <c r="O321" s="4">
        <v>0</v>
      </c>
      <c r="P321" s="4"/>
      <c r="Q321" s="4"/>
      <c r="R321" s="4"/>
      <c r="S321" s="4"/>
      <c r="T321" s="4"/>
      <c r="U321" s="4"/>
      <c r="V321" s="4"/>
      <c r="W321" s="4">
        <v>3047227</v>
      </c>
      <c r="X321" s="4">
        <v>1</v>
      </c>
      <c r="Y321" s="4">
        <v>3047227</v>
      </c>
      <c r="Z321" s="4"/>
      <c r="AA321" s="4"/>
      <c r="AB321" s="4"/>
      <c r="IF321">
        <v>-1</v>
      </c>
    </row>
    <row r="322" spans="1:240" x14ac:dyDescent="0.2">
      <c r="A322" s="4">
        <v>50</v>
      </c>
      <c r="B322" s="4">
        <v>0</v>
      </c>
      <c r="C322" s="4">
        <v>0</v>
      </c>
      <c r="D322" s="4">
        <v>1</v>
      </c>
      <c r="E322" s="4">
        <v>203</v>
      </c>
      <c r="F322" s="4" t="e">
        <f>ROUND(Source!Q310,O322)</f>
        <v>#REF!</v>
      </c>
      <c r="G322" s="4" t="s">
        <v>168</v>
      </c>
      <c r="H322" s="4" t="s">
        <v>169</v>
      </c>
      <c r="I322" s="4"/>
      <c r="J322" s="4"/>
      <c r="K322" s="4">
        <v>203</v>
      </c>
      <c r="L322" s="4">
        <v>11</v>
      </c>
      <c r="M322" s="4">
        <v>3</v>
      </c>
      <c r="N322" s="4" t="s">
        <v>6</v>
      </c>
      <c r="O322" s="4">
        <v>0</v>
      </c>
      <c r="P322" s="4"/>
      <c r="Q322" s="4"/>
      <c r="R322" s="4"/>
      <c r="S322" s="4"/>
      <c r="T322" s="4"/>
      <c r="U322" s="4"/>
      <c r="V322" s="4"/>
      <c r="W322" s="4">
        <v>67962</v>
      </c>
      <c r="X322" s="4">
        <v>1</v>
      </c>
      <c r="Y322" s="4">
        <v>67962</v>
      </c>
      <c r="Z322" s="4"/>
      <c r="AA322" s="4"/>
      <c r="AB322" s="4"/>
      <c r="IF322">
        <v>-1</v>
      </c>
    </row>
    <row r="323" spans="1:240" x14ac:dyDescent="0.2">
      <c r="A323" s="4">
        <v>50</v>
      </c>
      <c r="B323" s="4">
        <v>0</v>
      </c>
      <c r="C323" s="4">
        <v>0</v>
      </c>
      <c r="D323" s="4">
        <v>1</v>
      </c>
      <c r="E323" s="4">
        <v>231</v>
      </c>
      <c r="F323" s="4">
        <f>ROUND(Source!BB310,O323)</f>
        <v>0</v>
      </c>
      <c r="G323" s="4" t="s">
        <v>170</v>
      </c>
      <c r="H323" s="4" t="s">
        <v>171</v>
      </c>
      <c r="I323" s="4"/>
      <c r="J323" s="4"/>
      <c r="K323" s="4">
        <v>231</v>
      </c>
      <c r="L323" s="4">
        <v>12</v>
      </c>
      <c r="M323" s="4">
        <v>3</v>
      </c>
      <c r="N323" s="4" t="s">
        <v>6</v>
      </c>
      <c r="O323" s="4">
        <v>0</v>
      </c>
      <c r="P323" s="4"/>
      <c r="Q323" s="4"/>
      <c r="R323" s="4"/>
      <c r="S323" s="4"/>
      <c r="T323" s="4"/>
      <c r="U323" s="4"/>
      <c r="V323" s="4"/>
      <c r="W323" s="4">
        <v>0</v>
      </c>
      <c r="X323" s="4">
        <v>1</v>
      </c>
      <c r="Y323" s="4">
        <v>0</v>
      </c>
      <c r="Z323" s="4"/>
      <c r="AA323" s="4"/>
      <c r="AB323" s="4"/>
      <c r="IF323">
        <v>-1</v>
      </c>
    </row>
    <row r="324" spans="1:240" x14ac:dyDescent="0.2">
      <c r="A324" s="4">
        <v>50</v>
      </c>
      <c r="B324" s="4">
        <v>0</v>
      </c>
      <c r="C324" s="4">
        <v>0</v>
      </c>
      <c r="D324" s="4">
        <v>1</v>
      </c>
      <c r="E324" s="4">
        <v>204</v>
      </c>
      <c r="F324" s="4" t="e">
        <f>ROUND(Source!R310,O324)</f>
        <v>#REF!</v>
      </c>
      <c r="G324" s="4" t="s">
        <v>172</v>
      </c>
      <c r="H324" s="4" t="s">
        <v>173</v>
      </c>
      <c r="I324" s="4"/>
      <c r="J324" s="4"/>
      <c r="K324" s="4">
        <v>204</v>
      </c>
      <c r="L324" s="4">
        <v>13</v>
      </c>
      <c r="M324" s="4">
        <v>3</v>
      </c>
      <c r="N324" s="4" t="s">
        <v>6</v>
      </c>
      <c r="O324" s="4">
        <v>0</v>
      </c>
      <c r="P324" s="4"/>
      <c r="Q324" s="4"/>
      <c r="R324" s="4"/>
      <c r="S324" s="4"/>
      <c r="T324" s="4"/>
      <c r="U324" s="4"/>
      <c r="V324" s="4"/>
      <c r="W324" s="4">
        <v>21716</v>
      </c>
      <c r="X324" s="4">
        <v>1</v>
      </c>
      <c r="Y324" s="4">
        <v>21716</v>
      </c>
      <c r="Z324" s="4"/>
      <c r="AA324" s="4"/>
      <c r="AB324" s="4"/>
      <c r="IF324">
        <v>-1</v>
      </c>
    </row>
    <row r="325" spans="1:240" x14ac:dyDescent="0.2">
      <c r="A325" s="4">
        <v>50</v>
      </c>
      <c r="B325" s="4">
        <v>0</v>
      </c>
      <c r="C325" s="4">
        <v>0</v>
      </c>
      <c r="D325" s="4">
        <v>1</v>
      </c>
      <c r="E325" s="4">
        <v>205</v>
      </c>
      <c r="F325" s="4" t="e">
        <f>ROUND(Source!S310,O325)</f>
        <v>#REF!</v>
      </c>
      <c r="G325" s="4" t="s">
        <v>174</v>
      </c>
      <c r="H325" s="4" t="s">
        <v>175</v>
      </c>
      <c r="I325" s="4"/>
      <c r="J325" s="4"/>
      <c r="K325" s="4">
        <v>205</v>
      </c>
      <c r="L325" s="4">
        <v>14</v>
      </c>
      <c r="M325" s="4">
        <v>3</v>
      </c>
      <c r="N325" s="4" t="s">
        <v>6</v>
      </c>
      <c r="O325" s="4">
        <v>0</v>
      </c>
      <c r="P325" s="4"/>
      <c r="Q325" s="4"/>
      <c r="R325" s="4"/>
      <c r="S325" s="4"/>
      <c r="T325" s="4"/>
      <c r="U325" s="4"/>
      <c r="V325" s="4"/>
      <c r="W325" s="4">
        <v>642118</v>
      </c>
      <c r="X325" s="4">
        <v>1</v>
      </c>
      <c r="Y325" s="4">
        <v>642118</v>
      </c>
      <c r="Z325" s="4"/>
      <c r="AA325" s="4"/>
      <c r="AB325" s="4"/>
      <c r="IF325">
        <v>-1</v>
      </c>
    </row>
    <row r="326" spans="1:240" x14ac:dyDescent="0.2">
      <c r="A326" s="4">
        <v>50</v>
      </c>
      <c r="B326" s="4">
        <v>0</v>
      </c>
      <c r="C326" s="4">
        <v>0</v>
      </c>
      <c r="D326" s="4">
        <v>1</v>
      </c>
      <c r="E326" s="4">
        <v>232</v>
      </c>
      <c r="F326" s="4">
        <f>ROUND(Source!BC310,O326)</f>
        <v>0</v>
      </c>
      <c r="G326" s="4" t="s">
        <v>176</v>
      </c>
      <c r="H326" s="4" t="s">
        <v>177</v>
      </c>
      <c r="I326" s="4"/>
      <c r="J326" s="4"/>
      <c r="K326" s="4">
        <v>232</v>
      </c>
      <c r="L326" s="4">
        <v>15</v>
      </c>
      <c r="M326" s="4">
        <v>3</v>
      </c>
      <c r="N326" s="4" t="s">
        <v>6</v>
      </c>
      <c r="O326" s="4">
        <v>0</v>
      </c>
      <c r="P326" s="4"/>
      <c r="Q326" s="4"/>
      <c r="R326" s="4"/>
      <c r="S326" s="4"/>
      <c r="T326" s="4"/>
      <c r="U326" s="4"/>
      <c r="V326" s="4"/>
      <c r="W326" s="4">
        <v>0</v>
      </c>
      <c r="X326" s="4">
        <v>1</v>
      </c>
      <c r="Y326" s="4">
        <v>0</v>
      </c>
      <c r="Z326" s="4"/>
      <c r="AA326" s="4"/>
      <c r="AB326" s="4"/>
      <c r="IF326">
        <v>-1</v>
      </c>
    </row>
    <row r="327" spans="1:240" x14ac:dyDescent="0.2">
      <c r="A327" s="4">
        <v>50</v>
      </c>
      <c r="B327" s="4">
        <v>0</v>
      </c>
      <c r="C327" s="4">
        <v>0</v>
      </c>
      <c r="D327" s="4">
        <v>1</v>
      </c>
      <c r="E327" s="4">
        <v>214</v>
      </c>
      <c r="F327" s="4" t="e">
        <f>ROUND(Source!AS310,O327)</f>
        <v>#REF!</v>
      </c>
      <c r="G327" s="4" t="s">
        <v>178</v>
      </c>
      <c r="H327" s="4" t="s">
        <v>179</v>
      </c>
      <c r="I327" s="4"/>
      <c r="J327" s="4"/>
      <c r="K327" s="4">
        <v>214</v>
      </c>
      <c r="L327" s="4">
        <v>16</v>
      </c>
      <c r="M327" s="4">
        <v>3</v>
      </c>
      <c r="N327" s="4" t="s">
        <v>6</v>
      </c>
      <c r="O327" s="4">
        <v>0</v>
      </c>
      <c r="P327" s="4"/>
      <c r="Q327" s="4"/>
      <c r="R327" s="4"/>
      <c r="S327" s="4"/>
      <c r="T327" s="4"/>
      <c r="U327" s="4"/>
      <c r="V327" s="4"/>
      <c r="W327" s="4">
        <v>6018112</v>
      </c>
      <c r="X327" s="4">
        <v>1</v>
      </c>
      <c r="Y327" s="4">
        <v>6018112</v>
      </c>
      <c r="Z327" s="4"/>
      <c r="AA327" s="4"/>
      <c r="AB327" s="4"/>
      <c r="IF327">
        <v>-1</v>
      </c>
    </row>
    <row r="328" spans="1:240" x14ac:dyDescent="0.2">
      <c r="A328" s="4">
        <v>50</v>
      </c>
      <c r="B328" s="4">
        <v>0</v>
      </c>
      <c r="C328" s="4">
        <v>0</v>
      </c>
      <c r="D328" s="4">
        <v>1</v>
      </c>
      <c r="E328" s="4">
        <v>215</v>
      </c>
      <c r="F328" s="4">
        <f>ROUND(Source!AT310,O328)</f>
        <v>0</v>
      </c>
      <c r="G328" s="4" t="s">
        <v>180</v>
      </c>
      <c r="H328" s="4" t="s">
        <v>181</v>
      </c>
      <c r="I328" s="4"/>
      <c r="J328" s="4"/>
      <c r="K328" s="4">
        <v>215</v>
      </c>
      <c r="L328" s="4">
        <v>17</v>
      </c>
      <c r="M328" s="4">
        <v>3</v>
      </c>
      <c r="N328" s="4" t="s">
        <v>6</v>
      </c>
      <c r="O328" s="4">
        <v>0</v>
      </c>
      <c r="P328" s="4"/>
      <c r="Q328" s="4"/>
      <c r="R328" s="4"/>
      <c r="S328" s="4"/>
      <c r="T328" s="4"/>
      <c r="U328" s="4"/>
      <c r="V328" s="4"/>
      <c r="W328" s="4">
        <v>0</v>
      </c>
      <c r="X328" s="4">
        <v>1</v>
      </c>
      <c r="Y328" s="4">
        <v>0</v>
      </c>
      <c r="Z328" s="4"/>
      <c r="AA328" s="4"/>
      <c r="AB328" s="4"/>
      <c r="IF328">
        <v>-1</v>
      </c>
    </row>
    <row r="329" spans="1:240" x14ac:dyDescent="0.2">
      <c r="A329" s="4">
        <v>50</v>
      </c>
      <c r="B329" s="4">
        <v>0</v>
      </c>
      <c r="C329" s="4">
        <v>0</v>
      </c>
      <c r="D329" s="4">
        <v>1</v>
      </c>
      <c r="E329" s="4">
        <v>217</v>
      </c>
      <c r="F329" s="4">
        <f>ROUND(Source!AU310,O329)</f>
        <v>0</v>
      </c>
      <c r="G329" s="4" t="s">
        <v>182</v>
      </c>
      <c r="H329" s="4" t="s">
        <v>183</v>
      </c>
      <c r="I329" s="4"/>
      <c r="J329" s="4"/>
      <c r="K329" s="4">
        <v>217</v>
      </c>
      <c r="L329" s="4">
        <v>18</v>
      </c>
      <c r="M329" s="4">
        <v>3</v>
      </c>
      <c r="N329" s="4" t="s">
        <v>6</v>
      </c>
      <c r="O329" s="4">
        <v>0</v>
      </c>
      <c r="P329" s="4"/>
      <c r="Q329" s="4"/>
      <c r="R329" s="4"/>
      <c r="S329" s="4"/>
      <c r="T329" s="4"/>
      <c r="U329" s="4"/>
      <c r="V329" s="4"/>
      <c r="W329" s="4">
        <v>0</v>
      </c>
      <c r="X329" s="4">
        <v>1</v>
      </c>
      <c r="Y329" s="4">
        <v>0</v>
      </c>
      <c r="Z329" s="4"/>
      <c r="AA329" s="4"/>
      <c r="AB329" s="4"/>
      <c r="IF329">
        <v>-1</v>
      </c>
    </row>
    <row r="330" spans="1:240" x14ac:dyDescent="0.2">
      <c r="A330" s="4">
        <v>50</v>
      </c>
      <c r="B330" s="4">
        <v>0</v>
      </c>
      <c r="C330" s="4">
        <v>0</v>
      </c>
      <c r="D330" s="4">
        <v>1</v>
      </c>
      <c r="E330" s="4">
        <v>230</v>
      </c>
      <c r="F330" s="4" t="e">
        <f>ROUND(Source!BA310,O330)</f>
        <v>#REF!</v>
      </c>
      <c r="G330" s="4" t="s">
        <v>184</v>
      </c>
      <c r="H330" s="4" t="s">
        <v>185</v>
      </c>
      <c r="I330" s="4"/>
      <c r="J330" s="4"/>
      <c r="K330" s="4">
        <v>230</v>
      </c>
      <c r="L330" s="4">
        <v>19</v>
      </c>
      <c r="M330" s="4">
        <v>3</v>
      </c>
      <c r="N330" s="4" t="s">
        <v>6</v>
      </c>
      <c r="O330" s="4">
        <v>0</v>
      </c>
      <c r="P330" s="4"/>
      <c r="Q330" s="4"/>
      <c r="R330" s="4"/>
      <c r="S330" s="4"/>
      <c r="T330" s="4"/>
      <c r="U330" s="4"/>
      <c r="V330" s="4"/>
      <c r="W330" s="4">
        <v>0</v>
      </c>
      <c r="X330" s="4">
        <v>1</v>
      </c>
      <c r="Y330" s="4">
        <v>0</v>
      </c>
      <c r="Z330" s="4"/>
      <c r="AA330" s="4"/>
      <c r="AB330" s="4"/>
      <c r="IF330">
        <v>-1</v>
      </c>
    </row>
    <row r="331" spans="1:240" x14ac:dyDescent="0.2">
      <c r="A331" s="4">
        <v>50</v>
      </c>
      <c r="B331" s="4">
        <v>0</v>
      </c>
      <c r="C331" s="4">
        <v>0</v>
      </c>
      <c r="D331" s="4">
        <v>1</v>
      </c>
      <c r="E331" s="4">
        <v>206</v>
      </c>
      <c r="F331" s="4" t="e">
        <f>ROUND(Source!T310,O331)</f>
        <v>#REF!</v>
      </c>
      <c r="G331" s="4" t="s">
        <v>186</v>
      </c>
      <c r="H331" s="4" t="s">
        <v>187</v>
      </c>
      <c r="I331" s="4"/>
      <c r="J331" s="4"/>
      <c r="K331" s="4">
        <v>206</v>
      </c>
      <c r="L331" s="4">
        <v>20</v>
      </c>
      <c r="M331" s="4">
        <v>3</v>
      </c>
      <c r="N331" s="4" t="s">
        <v>6</v>
      </c>
      <c r="O331" s="4">
        <v>0</v>
      </c>
      <c r="P331" s="4"/>
      <c r="Q331" s="4"/>
      <c r="R331" s="4"/>
      <c r="S331" s="4"/>
      <c r="T331" s="4"/>
      <c r="U331" s="4"/>
      <c r="V331" s="4"/>
      <c r="W331" s="4">
        <v>0</v>
      </c>
      <c r="X331" s="4">
        <v>1</v>
      </c>
      <c r="Y331" s="4">
        <v>0</v>
      </c>
      <c r="Z331" s="4"/>
      <c r="AA331" s="4"/>
      <c r="AB331" s="4"/>
      <c r="IF331">
        <v>-1</v>
      </c>
    </row>
    <row r="332" spans="1:240" x14ac:dyDescent="0.2">
      <c r="A332" s="4">
        <v>50</v>
      </c>
      <c r="B332" s="4">
        <v>0</v>
      </c>
      <c r="C332" s="4">
        <v>0</v>
      </c>
      <c r="D332" s="4">
        <v>1</v>
      </c>
      <c r="E332" s="4">
        <v>207</v>
      </c>
      <c r="F332" s="4" t="e">
        <f>ROUND(Source!U310,O332)</f>
        <v>#REF!</v>
      </c>
      <c r="G332" s="4" t="s">
        <v>188</v>
      </c>
      <c r="H332" s="4" t="s">
        <v>189</v>
      </c>
      <c r="I332" s="4"/>
      <c r="J332" s="4"/>
      <c r="K332" s="4">
        <v>207</v>
      </c>
      <c r="L332" s="4">
        <v>21</v>
      </c>
      <c r="M332" s="4">
        <v>3</v>
      </c>
      <c r="N332" s="4" t="s">
        <v>6</v>
      </c>
      <c r="O332" s="4">
        <v>7</v>
      </c>
      <c r="P332" s="4"/>
      <c r="Q332" s="4"/>
      <c r="R332" s="4"/>
      <c r="S332" s="4"/>
      <c r="T332" s="4"/>
      <c r="U332" s="4"/>
      <c r="V332" s="4"/>
      <c r="W332" s="4">
        <v>2127.2708710000002</v>
      </c>
      <c r="X332" s="4">
        <v>1</v>
      </c>
      <c r="Y332" s="4">
        <v>2127.2708710000002</v>
      </c>
      <c r="Z332" s="4"/>
      <c r="AA332" s="4"/>
      <c r="AB332" s="4"/>
      <c r="IF332">
        <v>-1</v>
      </c>
    </row>
    <row r="333" spans="1:240" x14ac:dyDescent="0.2">
      <c r="A333" s="4">
        <v>50</v>
      </c>
      <c r="B333" s="4">
        <v>0</v>
      </c>
      <c r="C333" s="4">
        <v>0</v>
      </c>
      <c r="D333" s="4">
        <v>1</v>
      </c>
      <c r="E333" s="4">
        <v>208</v>
      </c>
      <c r="F333" s="4" t="e">
        <f>ROUND(Source!V310,O333)</f>
        <v>#REF!</v>
      </c>
      <c r="G333" s="4" t="s">
        <v>190</v>
      </c>
      <c r="H333" s="4" t="s">
        <v>191</v>
      </c>
      <c r="I333" s="4"/>
      <c r="J333" s="4"/>
      <c r="K333" s="4">
        <v>208</v>
      </c>
      <c r="L333" s="4">
        <v>22</v>
      </c>
      <c r="M333" s="4">
        <v>3</v>
      </c>
      <c r="N333" s="4" t="s">
        <v>6</v>
      </c>
      <c r="O333" s="4">
        <v>7</v>
      </c>
      <c r="P333" s="4"/>
      <c r="Q333" s="4"/>
      <c r="R333" s="4"/>
      <c r="S333" s="4"/>
      <c r="T333" s="4"/>
      <c r="U333" s="4"/>
      <c r="V333" s="4"/>
      <c r="W333" s="4">
        <v>54.454548199999998</v>
      </c>
      <c r="X333" s="4">
        <v>1</v>
      </c>
      <c r="Y333" s="4">
        <v>54.454548199999998</v>
      </c>
      <c r="Z333" s="4"/>
      <c r="AA333" s="4"/>
      <c r="AB333" s="4"/>
      <c r="IF333">
        <v>-1</v>
      </c>
    </row>
    <row r="334" spans="1:240" x14ac:dyDescent="0.2">
      <c r="A334" s="4">
        <v>50</v>
      </c>
      <c r="B334" s="4">
        <v>0</v>
      </c>
      <c r="C334" s="4">
        <v>0</v>
      </c>
      <c r="D334" s="4">
        <v>1</v>
      </c>
      <c r="E334" s="4">
        <v>209</v>
      </c>
      <c r="F334" s="4" t="e">
        <f>ROUND(Source!W310,O334)</f>
        <v>#REF!</v>
      </c>
      <c r="G334" s="4" t="s">
        <v>192</v>
      </c>
      <c r="H334" s="4" t="s">
        <v>193</v>
      </c>
      <c r="I334" s="4"/>
      <c r="J334" s="4"/>
      <c r="K334" s="4">
        <v>209</v>
      </c>
      <c r="L334" s="4">
        <v>23</v>
      </c>
      <c r="M334" s="4">
        <v>3</v>
      </c>
      <c r="N334" s="4" t="s">
        <v>6</v>
      </c>
      <c r="O334" s="4">
        <v>0</v>
      </c>
      <c r="P334" s="4"/>
      <c r="Q334" s="4"/>
      <c r="R334" s="4"/>
      <c r="S334" s="4"/>
      <c r="T334" s="4"/>
      <c r="U334" s="4"/>
      <c r="V334" s="4"/>
      <c r="W334" s="4">
        <v>0</v>
      </c>
      <c r="X334" s="4">
        <v>1</v>
      </c>
      <c r="Y334" s="4">
        <v>0</v>
      </c>
      <c r="Z334" s="4"/>
      <c r="AA334" s="4"/>
      <c r="AB334" s="4"/>
      <c r="IF334">
        <v>-1</v>
      </c>
    </row>
    <row r="335" spans="1:240" x14ac:dyDescent="0.2">
      <c r="A335" s="4">
        <v>50</v>
      </c>
      <c r="B335" s="4">
        <v>0</v>
      </c>
      <c r="C335" s="4">
        <v>0</v>
      </c>
      <c r="D335" s="4">
        <v>1</v>
      </c>
      <c r="E335" s="4">
        <v>233</v>
      </c>
      <c r="F335" s="4">
        <f>ROUND(Source!BD310,O335)</f>
        <v>0</v>
      </c>
      <c r="G335" s="4" t="s">
        <v>194</v>
      </c>
      <c r="H335" s="4" t="s">
        <v>195</v>
      </c>
      <c r="I335" s="4"/>
      <c r="J335" s="4"/>
      <c r="K335" s="4">
        <v>233</v>
      </c>
      <c r="L335" s="4">
        <v>24</v>
      </c>
      <c r="M335" s="4">
        <v>3</v>
      </c>
      <c r="N335" s="4" t="s">
        <v>6</v>
      </c>
      <c r="O335" s="4">
        <v>0</v>
      </c>
      <c r="P335" s="4"/>
      <c r="Q335" s="4"/>
      <c r="R335" s="4"/>
      <c r="S335" s="4"/>
      <c r="T335" s="4"/>
      <c r="U335" s="4"/>
      <c r="V335" s="4"/>
      <c r="W335" s="4">
        <v>0</v>
      </c>
      <c r="X335" s="4">
        <v>1</v>
      </c>
      <c r="Y335" s="4">
        <v>0</v>
      </c>
      <c r="Z335" s="4"/>
      <c r="AA335" s="4"/>
      <c r="AB335" s="4"/>
      <c r="IF335">
        <v>-1</v>
      </c>
    </row>
    <row r="336" spans="1:240" x14ac:dyDescent="0.2">
      <c r="A336" s="4">
        <v>50</v>
      </c>
      <c r="B336" s="4">
        <v>0</v>
      </c>
      <c r="C336" s="4">
        <v>0</v>
      </c>
      <c r="D336" s="4">
        <v>1</v>
      </c>
      <c r="E336" s="4">
        <v>210</v>
      </c>
      <c r="F336" s="4" t="e">
        <f>ROUND(Source!X310,O336)</f>
        <v>#REF!</v>
      </c>
      <c r="G336" s="4" t="s">
        <v>196</v>
      </c>
      <c r="H336" s="4" t="s">
        <v>197</v>
      </c>
      <c r="I336" s="4"/>
      <c r="J336" s="4"/>
      <c r="K336" s="4">
        <v>210</v>
      </c>
      <c r="L336" s="4">
        <v>25</v>
      </c>
      <c r="M336" s="4">
        <v>3</v>
      </c>
      <c r="N336" s="4" t="s">
        <v>6</v>
      </c>
      <c r="O336" s="4">
        <v>0</v>
      </c>
      <c r="P336" s="4"/>
      <c r="Q336" s="4"/>
      <c r="R336" s="4"/>
      <c r="S336" s="4"/>
      <c r="T336" s="4"/>
      <c r="U336" s="4"/>
      <c r="V336" s="4"/>
      <c r="W336" s="4">
        <v>772184</v>
      </c>
      <c r="X336" s="4">
        <v>1</v>
      </c>
      <c r="Y336" s="4">
        <v>772184</v>
      </c>
      <c r="Z336" s="4"/>
      <c r="AA336" s="4"/>
      <c r="AB336" s="4"/>
      <c r="IF336">
        <v>-1</v>
      </c>
    </row>
    <row r="337" spans="1:240" x14ac:dyDescent="0.2">
      <c r="A337" s="4">
        <v>50</v>
      </c>
      <c r="B337" s="4">
        <v>0</v>
      </c>
      <c r="C337" s="4">
        <v>0</v>
      </c>
      <c r="D337" s="4">
        <v>1</v>
      </c>
      <c r="E337" s="4">
        <v>211</v>
      </c>
      <c r="F337" s="4" t="e">
        <f>ROUND(Source!Y310,O337)</f>
        <v>#REF!</v>
      </c>
      <c r="G337" s="4" t="s">
        <v>198</v>
      </c>
      <c r="H337" s="4" t="s">
        <v>199</v>
      </c>
      <c r="I337" s="4"/>
      <c r="J337" s="4"/>
      <c r="K337" s="4">
        <v>211</v>
      </c>
      <c r="L337" s="4">
        <v>26</v>
      </c>
      <c r="M337" s="4">
        <v>3</v>
      </c>
      <c r="N337" s="4" t="s">
        <v>6</v>
      </c>
      <c r="O337" s="4">
        <v>0</v>
      </c>
      <c r="P337" s="4"/>
      <c r="Q337" s="4"/>
      <c r="R337" s="4"/>
      <c r="S337" s="4"/>
      <c r="T337" s="4"/>
      <c r="U337" s="4"/>
      <c r="V337" s="4"/>
      <c r="W337" s="4">
        <v>455962</v>
      </c>
      <c r="X337" s="4">
        <v>1</v>
      </c>
      <c r="Y337" s="4">
        <v>455962</v>
      </c>
      <c r="Z337" s="4"/>
      <c r="AA337" s="4"/>
      <c r="AB337" s="4"/>
      <c r="IF337">
        <v>-1</v>
      </c>
    </row>
    <row r="338" spans="1:240" x14ac:dyDescent="0.2">
      <c r="A338" s="4">
        <v>50</v>
      </c>
      <c r="B338" s="4">
        <v>0</v>
      </c>
      <c r="C338" s="4">
        <v>0</v>
      </c>
      <c r="D338" s="4">
        <v>1</v>
      </c>
      <c r="E338" s="4">
        <v>224</v>
      </c>
      <c r="F338" s="4" t="e">
        <f>ROUND(Source!AR310,O338)</f>
        <v>#REF!</v>
      </c>
      <c r="G338" s="4" t="s">
        <v>200</v>
      </c>
      <c r="H338" s="4" t="s">
        <v>201</v>
      </c>
      <c r="I338" s="4"/>
      <c r="J338" s="4"/>
      <c r="K338" s="4">
        <v>224</v>
      </c>
      <c r="L338" s="4">
        <v>27</v>
      </c>
      <c r="M338" s="4">
        <v>3</v>
      </c>
      <c r="N338" s="4" t="s">
        <v>6</v>
      </c>
      <c r="O338" s="4">
        <v>0</v>
      </c>
      <c r="P338" s="4"/>
      <c r="Q338" s="4"/>
      <c r="R338" s="4"/>
      <c r="S338" s="4"/>
      <c r="T338" s="4"/>
      <c r="U338" s="4"/>
      <c r="V338" s="4"/>
      <c r="W338" s="4">
        <v>9065339</v>
      </c>
      <c r="X338" s="4">
        <v>1</v>
      </c>
      <c r="Y338" s="4">
        <v>9065339</v>
      </c>
      <c r="Z338" s="4"/>
      <c r="AA338" s="4"/>
      <c r="AB338" s="4"/>
      <c r="IF338">
        <v>-1</v>
      </c>
    </row>
    <row r="339" spans="1:240" x14ac:dyDescent="0.2">
      <c r="A339" s="4">
        <v>50</v>
      </c>
      <c r="B339" s="4">
        <v>0</v>
      </c>
      <c r="C339" s="4">
        <v>0</v>
      </c>
      <c r="D339" s="4">
        <v>2</v>
      </c>
      <c r="E339" s="4">
        <v>0</v>
      </c>
      <c r="F339" s="4" t="e">
        <f>ROUND(ROUND(F312,0),O339)</f>
        <v>#REF!</v>
      </c>
      <c r="G339" s="4" t="s">
        <v>148</v>
      </c>
      <c r="H339" s="4" t="s">
        <v>149</v>
      </c>
      <c r="I339" s="4"/>
      <c r="J339" s="4"/>
      <c r="K339" s="4">
        <v>212</v>
      </c>
      <c r="L339" s="4">
        <v>28</v>
      </c>
      <c r="M339" s="4">
        <v>3</v>
      </c>
      <c r="N339" s="4" t="s">
        <v>6</v>
      </c>
      <c r="O339" s="4">
        <v>0</v>
      </c>
      <c r="P339" s="4"/>
      <c r="Q339" s="4"/>
      <c r="R339" s="4"/>
      <c r="S339" s="4"/>
      <c r="T339" s="4"/>
      <c r="U339" s="4"/>
      <c r="V339" s="4"/>
      <c r="W339" s="4">
        <v>4789966</v>
      </c>
      <c r="X339" s="4">
        <v>1</v>
      </c>
      <c r="Y339" s="4">
        <v>4789966</v>
      </c>
      <c r="Z339" s="4"/>
      <c r="AA339" s="4"/>
      <c r="AB339" s="4"/>
      <c r="IF339">
        <v>-1</v>
      </c>
    </row>
    <row r="340" spans="1:240" x14ac:dyDescent="0.2">
      <c r="A340" s="4">
        <v>50</v>
      </c>
      <c r="B340" s="4">
        <v>0</v>
      </c>
      <c r="C340" s="4">
        <v>0</v>
      </c>
      <c r="D340" s="4">
        <v>2</v>
      </c>
      <c r="E340" s="4">
        <v>0</v>
      </c>
      <c r="F340" s="4" t="e">
        <f>ROUND(ROUND(F336,0),O340)</f>
        <v>#REF!</v>
      </c>
      <c r="G340" s="4" t="s">
        <v>378</v>
      </c>
      <c r="H340" s="4" t="s">
        <v>197</v>
      </c>
      <c r="I340" s="4"/>
      <c r="J340" s="4"/>
      <c r="K340" s="4">
        <v>212</v>
      </c>
      <c r="L340" s="4">
        <v>29</v>
      </c>
      <c r="M340" s="4">
        <v>3</v>
      </c>
      <c r="N340" s="4" t="s">
        <v>6</v>
      </c>
      <c r="O340" s="4">
        <v>0</v>
      </c>
      <c r="P340" s="4"/>
      <c r="Q340" s="4"/>
      <c r="R340" s="4"/>
      <c r="S340" s="4"/>
      <c r="T340" s="4"/>
      <c r="U340" s="4"/>
      <c r="V340" s="4"/>
      <c r="W340" s="4">
        <v>772184</v>
      </c>
      <c r="X340" s="4">
        <v>1</v>
      </c>
      <c r="Y340" s="4">
        <v>772184</v>
      </c>
      <c r="Z340" s="4"/>
      <c r="AA340" s="4"/>
      <c r="AB340" s="4"/>
      <c r="IF340">
        <v>-1</v>
      </c>
    </row>
    <row r="341" spans="1:240" x14ac:dyDescent="0.2">
      <c r="A341" s="4">
        <v>50</v>
      </c>
      <c r="B341" s="4">
        <v>0</v>
      </c>
      <c r="C341" s="4">
        <v>0</v>
      </c>
      <c r="D341" s="4">
        <v>2</v>
      </c>
      <c r="E341" s="4">
        <v>0</v>
      </c>
      <c r="F341" s="4" t="e">
        <f>ROUND(ROUND(F337,0),O341)</f>
        <v>#REF!</v>
      </c>
      <c r="G341" s="4" t="s">
        <v>379</v>
      </c>
      <c r="H341" s="4" t="s">
        <v>199</v>
      </c>
      <c r="I341" s="4"/>
      <c r="J341" s="4"/>
      <c r="K341" s="4">
        <v>212</v>
      </c>
      <c r="L341" s="4">
        <v>30</v>
      </c>
      <c r="M341" s="4">
        <v>3</v>
      </c>
      <c r="N341" s="4" t="s">
        <v>6</v>
      </c>
      <c r="O341" s="4">
        <v>0</v>
      </c>
      <c r="P341" s="4"/>
      <c r="Q341" s="4"/>
      <c r="R341" s="4"/>
      <c r="S341" s="4"/>
      <c r="T341" s="4"/>
      <c r="U341" s="4"/>
      <c r="V341" s="4"/>
      <c r="W341" s="4">
        <v>455962</v>
      </c>
      <c r="X341" s="4">
        <v>1</v>
      </c>
      <c r="Y341" s="4">
        <v>455962</v>
      </c>
      <c r="Z341" s="4"/>
      <c r="AA341" s="4"/>
      <c r="AB341" s="4"/>
      <c r="IF341">
        <v>-1</v>
      </c>
    </row>
    <row r="342" spans="1:240" x14ac:dyDescent="0.2">
      <c r="A342" s="4">
        <v>50</v>
      </c>
      <c r="B342" s="4">
        <v>0</v>
      </c>
      <c r="C342" s="4">
        <v>0</v>
      </c>
      <c r="D342" s="4">
        <v>2</v>
      </c>
      <c r="E342" s="4">
        <v>0</v>
      </c>
      <c r="F342" s="4" t="e">
        <f>ROUND(F339+F340+F341,O342)</f>
        <v>#REF!</v>
      </c>
      <c r="G342" s="4" t="s">
        <v>380</v>
      </c>
      <c r="H342" s="4" t="s">
        <v>381</v>
      </c>
      <c r="I342" s="4"/>
      <c r="J342" s="4"/>
      <c r="K342" s="4">
        <v>212</v>
      </c>
      <c r="L342" s="4">
        <v>31</v>
      </c>
      <c r="M342" s="4">
        <v>3</v>
      </c>
      <c r="N342" s="4" t="s">
        <v>6</v>
      </c>
      <c r="O342" s="4">
        <v>0</v>
      </c>
      <c r="P342" s="4"/>
      <c r="Q342" s="4"/>
      <c r="R342" s="4"/>
      <c r="S342" s="4"/>
      <c r="T342" s="4"/>
      <c r="U342" s="4"/>
      <c r="V342" s="4"/>
      <c r="W342" s="4">
        <v>6018112</v>
      </c>
      <c r="X342" s="4">
        <v>1</v>
      </c>
      <c r="Y342" s="4">
        <v>6018112</v>
      </c>
      <c r="Z342" s="4"/>
      <c r="AA342" s="4"/>
      <c r="AB342" s="4"/>
      <c r="IF342">
        <v>-1</v>
      </c>
    </row>
    <row r="343" spans="1:240" x14ac:dyDescent="0.2">
      <c r="A343" s="4">
        <v>50</v>
      </c>
      <c r="B343" s="4">
        <v>0</v>
      </c>
      <c r="C343" s="4">
        <v>0</v>
      </c>
      <c r="D343" s="4">
        <v>2</v>
      </c>
      <c r="E343" s="4">
        <v>0</v>
      </c>
      <c r="F343" s="4" t="e">
        <f>ROUND(ROUND(F325+F324,0),O343)</f>
        <v>#REF!</v>
      </c>
      <c r="G343" s="4" t="s">
        <v>382</v>
      </c>
      <c r="H343" s="4" t="s">
        <v>383</v>
      </c>
      <c r="I343" s="4"/>
      <c r="J343" s="4"/>
      <c r="K343" s="4">
        <v>212</v>
      </c>
      <c r="L343" s="4">
        <v>32</v>
      </c>
      <c r="M343" s="4">
        <v>3</v>
      </c>
      <c r="N343" s="4" t="s">
        <v>6</v>
      </c>
      <c r="O343" s="4">
        <v>0</v>
      </c>
      <c r="P343" s="4"/>
      <c r="Q343" s="4"/>
      <c r="R343" s="4"/>
      <c r="S343" s="4"/>
      <c r="T343" s="4"/>
      <c r="U343" s="4"/>
      <c r="V343" s="4"/>
      <c r="W343" s="4">
        <v>663834</v>
      </c>
      <c r="X343" s="4">
        <v>1</v>
      </c>
      <c r="Y343" s="4">
        <v>663834</v>
      </c>
      <c r="Z343" s="4"/>
      <c r="AA343" s="4"/>
      <c r="AB343" s="4"/>
      <c r="IF343">
        <v>-1</v>
      </c>
    </row>
    <row r="344" spans="1:240" x14ac:dyDescent="0.2">
      <c r="A344" s="4">
        <v>50</v>
      </c>
      <c r="B344" s="4">
        <v>0</v>
      </c>
      <c r="C344" s="4">
        <v>0</v>
      </c>
      <c r="D344" s="4">
        <v>2</v>
      </c>
      <c r="E344" s="4">
        <v>0</v>
      </c>
      <c r="F344" s="4" t="e">
        <f>ROUND(F342,O344)</f>
        <v>#REF!</v>
      </c>
      <c r="G344" s="4" t="s">
        <v>384</v>
      </c>
      <c r="H344" s="4" t="s">
        <v>200</v>
      </c>
      <c r="I344" s="4"/>
      <c r="J344" s="4"/>
      <c r="K344" s="4">
        <v>212</v>
      </c>
      <c r="L344" s="4">
        <v>33</v>
      </c>
      <c r="M344" s="4">
        <v>3</v>
      </c>
      <c r="N344" s="4" t="s">
        <v>6</v>
      </c>
      <c r="O344" s="4">
        <v>0</v>
      </c>
      <c r="P344" s="4"/>
      <c r="Q344" s="4"/>
      <c r="R344" s="4"/>
      <c r="S344" s="4"/>
      <c r="T344" s="4"/>
      <c r="U344" s="4"/>
      <c r="V344" s="4"/>
      <c r="W344" s="4">
        <v>6018112</v>
      </c>
      <c r="X344" s="4">
        <v>1</v>
      </c>
      <c r="Y344" s="4">
        <v>6018112</v>
      </c>
      <c r="Z344" s="4"/>
      <c r="AA344" s="4"/>
      <c r="AB344" s="4"/>
      <c r="IF344">
        <v>-1</v>
      </c>
    </row>
    <row r="345" spans="1:240" x14ac:dyDescent="0.2">
      <c r="IF345">
        <v>-1</v>
      </c>
    </row>
    <row r="346" spans="1:240" x14ac:dyDescent="0.2">
      <c r="A346" s="2">
        <v>51</v>
      </c>
      <c r="B346" s="2">
        <f>B12</f>
        <v>400</v>
      </c>
      <c r="C346" s="2">
        <f>A12</f>
        <v>1</v>
      </c>
      <c r="D346" s="2">
        <f>ROW(A12)</f>
        <v>12</v>
      </c>
      <c r="E346" s="2"/>
      <c r="F346" s="2" t="str">
        <f>IF(F12&lt;&gt;"",F12,"")</f>
        <v>5.12.3.3 Система противодымной вентиляции (Лип. 12) Р</v>
      </c>
      <c r="G346" s="2" t="str">
        <f>IF(G12&lt;&gt;"",G12,"")</f>
        <v>Многоквартирный дом поз. 12 со встроенными нежилыми помещениями, расположенный в 32,33 микрорайонах в г. Липецк на земельном участке с кадастровым номером 48:20:0043601:295</v>
      </c>
      <c r="H346" s="2">
        <v>0</v>
      </c>
      <c r="I346" s="2"/>
      <c r="J346" s="2"/>
      <c r="K346" s="2"/>
      <c r="L346" s="2"/>
      <c r="M346" s="2"/>
      <c r="N346" s="2"/>
      <c r="O346" s="2" t="e">
        <f t="shared" ref="O346:T346" si="240">ROUND(O310,0)</f>
        <v>#REF!</v>
      </c>
      <c r="P346" s="2" t="e">
        <f t="shared" si="240"/>
        <v>#REF!</v>
      </c>
      <c r="Q346" s="2" t="e">
        <f t="shared" si="240"/>
        <v>#REF!</v>
      </c>
      <c r="R346" s="2" t="e">
        <f t="shared" si="240"/>
        <v>#REF!</v>
      </c>
      <c r="S346" s="2" t="e">
        <f t="shared" si="240"/>
        <v>#REF!</v>
      </c>
      <c r="T346" s="2" t="e">
        <f t="shared" si="240"/>
        <v>#REF!</v>
      </c>
      <c r="U346" s="2" t="e">
        <f>U310</f>
        <v>#REF!</v>
      </c>
      <c r="V346" s="2" t="e">
        <f>V310</f>
        <v>#REF!</v>
      </c>
      <c r="W346" s="2" t="e">
        <f>ROUND(W310,0)</f>
        <v>#REF!</v>
      </c>
      <c r="X346" s="2" t="e">
        <f>ROUND(X310,0)</f>
        <v>#REF!</v>
      </c>
      <c r="Y346" s="2" t="e">
        <f>ROUND(Y310,0)</f>
        <v>#REF!</v>
      </c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>
        <f t="shared" ref="AO346:BD346" si="241">ROUND(AO310,0)</f>
        <v>0</v>
      </c>
      <c r="AP346" s="2" t="e">
        <f t="shared" si="241"/>
        <v>#REF!</v>
      </c>
      <c r="AQ346" s="2">
        <f t="shared" si="241"/>
        <v>0</v>
      </c>
      <c r="AR346" s="2" t="e">
        <f t="shared" si="241"/>
        <v>#REF!</v>
      </c>
      <c r="AS346" s="2" t="e">
        <f t="shared" si="241"/>
        <v>#REF!</v>
      </c>
      <c r="AT346" s="2">
        <f t="shared" si="241"/>
        <v>0</v>
      </c>
      <c r="AU346" s="2">
        <f t="shared" si="241"/>
        <v>0</v>
      </c>
      <c r="AV346" s="2" t="e">
        <f t="shared" si="241"/>
        <v>#REF!</v>
      </c>
      <c r="AW346" s="2" t="e">
        <f t="shared" si="241"/>
        <v>#REF!</v>
      </c>
      <c r="AX346" s="2">
        <f t="shared" si="241"/>
        <v>0</v>
      </c>
      <c r="AY346" s="2" t="e">
        <f t="shared" si="241"/>
        <v>#REF!</v>
      </c>
      <c r="AZ346" s="2" t="e">
        <f t="shared" si="241"/>
        <v>#REF!</v>
      </c>
      <c r="BA346" s="2" t="e">
        <f t="shared" si="241"/>
        <v>#REF!</v>
      </c>
      <c r="BB346" s="2">
        <f t="shared" si="241"/>
        <v>0</v>
      </c>
      <c r="BC346" s="2">
        <f t="shared" si="241"/>
        <v>0</v>
      </c>
      <c r="BD346" s="2">
        <f t="shared" si="241"/>
        <v>0</v>
      </c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>
        <v>0</v>
      </c>
      <c r="IF346">
        <v>-1</v>
      </c>
    </row>
    <row r="347" spans="1:240" x14ac:dyDescent="0.2">
      <c r="IF347">
        <v>-1</v>
      </c>
    </row>
    <row r="348" spans="1:240" x14ac:dyDescent="0.2">
      <c r="A348" s="4">
        <v>50</v>
      </c>
      <c r="B348" s="4">
        <v>0</v>
      </c>
      <c r="C348" s="4">
        <v>0</v>
      </c>
      <c r="D348" s="4">
        <v>1</v>
      </c>
      <c r="E348" s="4">
        <v>201</v>
      </c>
      <c r="F348" s="4" t="e">
        <f>ROUND(Source!O346,O348)</f>
        <v>#REF!</v>
      </c>
      <c r="G348" s="4" t="s">
        <v>148</v>
      </c>
      <c r="H348" s="4" t="s">
        <v>149</v>
      </c>
      <c r="I348" s="4"/>
      <c r="J348" s="4"/>
      <c r="K348" s="4">
        <v>201</v>
      </c>
      <c r="L348" s="4">
        <v>1</v>
      </c>
      <c r="M348" s="4">
        <v>3</v>
      </c>
      <c r="N348" s="4" t="s">
        <v>6</v>
      </c>
      <c r="O348" s="4">
        <v>0</v>
      </c>
      <c r="P348" s="4"/>
      <c r="Q348" s="4"/>
      <c r="R348" s="4"/>
      <c r="S348" s="4"/>
      <c r="T348" s="4"/>
      <c r="U348" s="4"/>
      <c r="V348" s="4"/>
      <c r="W348" s="4">
        <v>4789966</v>
      </c>
      <c r="X348" s="4">
        <v>1</v>
      </c>
      <c r="Y348" s="4">
        <v>4789966</v>
      </c>
      <c r="Z348" s="4"/>
      <c r="AA348" s="4"/>
      <c r="AB348" s="4"/>
      <c r="IF348">
        <v>-1</v>
      </c>
    </row>
    <row r="349" spans="1:240" x14ac:dyDescent="0.2">
      <c r="A349" s="4">
        <v>50</v>
      </c>
      <c r="B349" s="4">
        <v>0</v>
      </c>
      <c r="C349" s="4">
        <v>0</v>
      </c>
      <c r="D349" s="4">
        <v>1</v>
      </c>
      <c r="E349" s="4">
        <v>202</v>
      </c>
      <c r="F349" s="4" t="e">
        <f>ROUND(Source!P346,O349)</f>
        <v>#REF!</v>
      </c>
      <c r="G349" s="4" t="s">
        <v>150</v>
      </c>
      <c r="H349" s="4" t="s">
        <v>151</v>
      </c>
      <c r="I349" s="4"/>
      <c r="J349" s="4"/>
      <c r="K349" s="4">
        <v>202</v>
      </c>
      <c r="L349" s="4">
        <v>2</v>
      </c>
      <c r="M349" s="4">
        <v>3</v>
      </c>
      <c r="N349" s="4" t="s">
        <v>6</v>
      </c>
      <c r="O349" s="4">
        <v>0</v>
      </c>
      <c r="P349" s="4"/>
      <c r="Q349" s="4"/>
      <c r="R349" s="4"/>
      <c r="S349" s="4"/>
      <c r="T349" s="4"/>
      <c r="U349" s="4"/>
      <c r="V349" s="4"/>
      <c r="W349" s="4">
        <v>7127113</v>
      </c>
      <c r="X349" s="4">
        <v>1</v>
      </c>
      <c r="Y349" s="4">
        <v>7127113</v>
      </c>
      <c r="Z349" s="4"/>
      <c r="AA349" s="4"/>
      <c r="AB349" s="4"/>
      <c r="IF349">
        <v>-1</v>
      </c>
    </row>
    <row r="350" spans="1:240" x14ac:dyDescent="0.2">
      <c r="A350" s="4">
        <v>50</v>
      </c>
      <c r="B350" s="4">
        <v>0</v>
      </c>
      <c r="C350" s="4">
        <v>0</v>
      </c>
      <c r="D350" s="4">
        <v>1</v>
      </c>
      <c r="E350" s="4">
        <v>227</v>
      </c>
      <c r="F350" s="4">
        <f>ROUND(Source!AO346,O350)</f>
        <v>0</v>
      </c>
      <c r="G350" s="4" t="s">
        <v>152</v>
      </c>
      <c r="H350" s="4" t="s">
        <v>153</v>
      </c>
      <c r="I350" s="4"/>
      <c r="J350" s="4"/>
      <c r="K350" s="4">
        <v>222</v>
      </c>
      <c r="L350" s="4">
        <v>3</v>
      </c>
      <c r="M350" s="4">
        <v>3</v>
      </c>
      <c r="N350" s="4" t="s">
        <v>6</v>
      </c>
      <c r="O350" s="4">
        <v>0</v>
      </c>
      <c r="P350" s="4"/>
      <c r="Q350" s="4"/>
      <c r="R350" s="4"/>
      <c r="S350" s="4"/>
      <c r="T350" s="4"/>
      <c r="U350" s="4"/>
      <c r="V350" s="4"/>
      <c r="W350" s="4">
        <v>0</v>
      </c>
      <c r="X350" s="4">
        <v>1</v>
      </c>
      <c r="Y350" s="4">
        <v>0</v>
      </c>
      <c r="Z350" s="4"/>
      <c r="AA350" s="4"/>
      <c r="AB350" s="4"/>
      <c r="IF350">
        <v>-1</v>
      </c>
    </row>
    <row r="351" spans="1:240" x14ac:dyDescent="0.2">
      <c r="A351" s="4">
        <v>50</v>
      </c>
      <c r="B351" s="4">
        <v>0</v>
      </c>
      <c r="C351" s="4">
        <v>0</v>
      </c>
      <c r="D351" s="4">
        <v>1</v>
      </c>
      <c r="E351" s="4">
        <v>225</v>
      </c>
      <c r="F351" s="4" t="e">
        <f>ROUND(Source!AV346,O351)</f>
        <v>#REF!</v>
      </c>
      <c r="G351" s="4" t="s">
        <v>154</v>
      </c>
      <c r="H351" s="4" t="s">
        <v>155</v>
      </c>
      <c r="I351" s="4"/>
      <c r="J351" s="4"/>
      <c r="K351" s="4">
        <v>225</v>
      </c>
      <c r="L351" s="4">
        <v>4</v>
      </c>
      <c r="M351" s="4">
        <v>3</v>
      </c>
      <c r="N351" s="4" t="s">
        <v>6</v>
      </c>
      <c r="O351" s="4">
        <v>0</v>
      </c>
      <c r="P351" s="4"/>
      <c r="Q351" s="4"/>
      <c r="R351" s="4"/>
      <c r="S351" s="4"/>
      <c r="T351" s="4"/>
      <c r="U351" s="4"/>
      <c r="V351" s="4"/>
      <c r="W351" s="4">
        <v>7127113</v>
      </c>
      <c r="X351" s="4">
        <v>1</v>
      </c>
      <c r="Y351" s="4">
        <v>7127113</v>
      </c>
      <c r="Z351" s="4"/>
      <c r="AA351" s="4"/>
      <c r="AB351" s="4"/>
      <c r="IF351">
        <v>-1</v>
      </c>
    </row>
    <row r="352" spans="1:240" x14ac:dyDescent="0.2">
      <c r="A352" s="4">
        <v>50</v>
      </c>
      <c r="B352" s="4">
        <v>0</v>
      </c>
      <c r="C352" s="4">
        <v>0</v>
      </c>
      <c r="D352" s="4">
        <v>1</v>
      </c>
      <c r="E352" s="4">
        <v>226</v>
      </c>
      <c r="F352" s="4" t="e">
        <f>ROUND(Source!AW346,O352)</f>
        <v>#REF!</v>
      </c>
      <c r="G352" s="4" t="s">
        <v>156</v>
      </c>
      <c r="H352" s="4" t="s">
        <v>157</v>
      </c>
      <c r="I352" s="4"/>
      <c r="J352" s="4"/>
      <c r="K352" s="4">
        <v>226</v>
      </c>
      <c r="L352" s="4">
        <v>5</v>
      </c>
      <c r="M352" s="4">
        <v>3</v>
      </c>
      <c r="N352" s="4" t="s">
        <v>6</v>
      </c>
      <c r="O352" s="4">
        <v>0</v>
      </c>
      <c r="P352" s="4"/>
      <c r="Q352" s="4"/>
      <c r="R352" s="4"/>
      <c r="S352" s="4"/>
      <c r="T352" s="4"/>
      <c r="U352" s="4"/>
      <c r="V352" s="4"/>
      <c r="W352" s="4">
        <v>4079886</v>
      </c>
      <c r="X352" s="4">
        <v>1</v>
      </c>
      <c r="Y352" s="4">
        <v>4079886</v>
      </c>
      <c r="Z352" s="4"/>
      <c r="AA352" s="4"/>
      <c r="AB352" s="4"/>
      <c r="IF352">
        <v>-1</v>
      </c>
    </row>
    <row r="353" spans="1:240" x14ac:dyDescent="0.2">
      <c r="A353" s="4">
        <v>50</v>
      </c>
      <c r="B353" s="4">
        <v>0</v>
      </c>
      <c r="C353" s="4">
        <v>0</v>
      </c>
      <c r="D353" s="4">
        <v>1</v>
      </c>
      <c r="E353" s="4">
        <v>0</v>
      </c>
      <c r="F353" s="4">
        <f>ROUND(Source!AX346,O353)</f>
        <v>0</v>
      </c>
      <c r="G353" s="4" t="s">
        <v>158</v>
      </c>
      <c r="H353" s="4" t="s">
        <v>159</v>
      </c>
      <c r="I353" s="4"/>
      <c r="J353" s="4"/>
      <c r="K353" s="4">
        <v>227</v>
      </c>
      <c r="L353" s="4">
        <v>6</v>
      </c>
      <c r="M353" s="4">
        <v>3</v>
      </c>
      <c r="N353" s="4" t="s">
        <v>6</v>
      </c>
      <c r="O353" s="4">
        <v>0</v>
      </c>
      <c r="P353" s="4"/>
      <c r="Q353" s="4"/>
      <c r="R353" s="4"/>
      <c r="S353" s="4"/>
      <c r="T353" s="4"/>
      <c r="U353" s="4"/>
      <c r="V353" s="4"/>
      <c r="W353" s="4">
        <v>0</v>
      </c>
      <c r="X353" s="4">
        <v>1</v>
      </c>
      <c r="Y353" s="4">
        <v>0</v>
      </c>
      <c r="Z353" s="4"/>
      <c r="AA353" s="4"/>
      <c r="AB353" s="4"/>
      <c r="IF353">
        <v>-1</v>
      </c>
    </row>
    <row r="354" spans="1:240" x14ac:dyDescent="0.2">
      <c r="A354" s="4">
        <v>50</v>
      </c>
      <c r="B354" s="4">
        <v>0</v>
      </c>
      <c r="C354" s="4">
        <v>0</v>
      </c>
      <c r="D354" s="4">
        <v>1</v>
      </c>
      <c r="E354" s="4">
        <v>228</v>
      </c>
      <c r="F354" s="4" t="e">
        <f>ROUND(Source!AY346,O354)</f>
        <v>#REF!</v>
      </c>
      <c r="G354" s="4" t="s">
        <v>160</v>
      </c>
      <c r="H354" s="4" t="s">
        <v>161</v>
      </c>
      <c r="I354" s="4"/>
      <c r="J354" s="4"/>
      <c r="K354" s="4">
        <v>228</v>
      </c>
      <c r="L354" s="4">
        <v>7</v>
      </c>
      <c r="M354" s="4">
        <v>3</v>
      </c>
      <c r="N354" s="4" t="s">
        <v>6</v>
      </c>
      <c r="O354" s="4">
        <v>0</v>
      </c>
      <c r="P354" s="4"/>
      <c r="Q354" s="4"/>
      <c r="R354" s="4"/>
      <c r="S354" s="4"/>
      <c r="T354" s="4"/>
      <c r="U354" s="4"/>
      <c r="V354" s="4"/>
      <c r="W354" s="4">
        <v>4079886</v>
      </c>
      <c r="X354" s="4">
        <v>1</v>
      </c>
      <c r="Y354" s="4">
        <v>4079886</v>
      </c>
      <c r="Z354" s="4"/>
      <c r="AA354" s="4"/>
      <c r="AB354" s="4"/>
      <c r="IF354">
        <v>-1</v>
      </c>
    </row>
    <row r="355" spans="1:240" x14ac:dyDescent="0.2">
      <c r="A355" s="4">
        <v>50</v>
      </c>
      <c r="B355" s="4">
        <v>0</v>
      </c>
      <c r="C355" s="4">
        <v>0</v>
      </c>
      <c r="D355" s="4">
        <v>1</v>
      </c>
      <c r="E355" s="4">
        <v>216</v>
      </c>
      <c r="F355" s="4" t="e">
        <f>ROUND(Source!AP346,O355)</f>
        <v>#REF!</v>
      </c>
      <c r="G355" s="4" t="s">
        <v>162</v>
      </c>
      <c r="H355" s="4" t="s">
        <v>163</v>
      </c>
      <c r="I355" s="4"/>
      <c r="J355" s="4"/>
      <c r="K355" s="4">
        <v>216</v>
      </c>
      <c r="L355" s="4">
        <v>8</v>
      </c>
      <c r="M355" s="4">
        <v>3</v>
      </c>
      <c r="N355" s="4" t="s">
        <v>6</v>
      </c>
      <c r="O355" s="4">
        <v>0</v>
      </c>
      <c r="P355" s="4"/>
      <c r="Q355" s="4"/>
      <c r="R355" s="4"/>
      <c r="S355" s="4"/>
      <c r="T355" s="4"/>
      <c r="U355" s="4"/>
      <c r="V355" s="4"/>
      <c r="W355" s="4">
        <v>3047227</v>
      </c>
      <c r="X355" s="4">
        <v>1</v>
      </c>
      <c r="Y355" s="4">
        <v>3047227</v>
      </c>
      <c r="Z355" s="4"/>
      <c r="AA355" s="4"/>
      <c r="AB355" s="4"/>
      <c r="IF355">
        <v>-1</v>
      </c>
    </row>
    <row r="356" spans="1:240" x14ac:dyDescent="0.2">
      <c r="A356" s="4">
        <v>50</v>
      </c>
      <c r="B356" s="4">
        <v>0</v>
      </c>
      <c r="C356" s="4">
        <v>0</v>
      </c>
      <c r="D356" s="4">
        <v>1</v>
      </c>
      <c r="E356" s="4">
        <v>223</v>
      </c>
      <c r="F356" s="4">
        <f>ROUND(Source!AQ346,O356)</f>
        <v>0</v>
      </c>
      <c r="G356" s="4" t="s">
        <v>164</v>
      </c>
      <c r="H356" s="4" t="s">
        <v>165</v>
      </c>
      <c r="I356" s="4"/>
      <c r="J356" s="4"/>
      <c r="K356" s="4">
        <v>223</v>
      </c>
      <c r="L356" s="4">
        <v>9</v>
      </c>
      <c r="M356" s="4">
        <v>3</v>
      </c>
      <c r="N356" s="4" t="s">
        <v>6</v>
      </c>
      <c r="O356" s="4">
        <v>0</v>
      </c>
      <c r="P356" s="4"/>
      <c r="Q356" s="4"/>
      <c r="R356" s="4"/>
      <c r="S356" s="4"/>
      <c r="T356" s="4"/>
      <c r="U356" s="4"/>
      <c r="V356" s="4"/>
      <c r="W356" s="4">
        <v>0</v>
      </c>
      <c r="X356" s="4">
        <v>1</v>
      </c>
      <c r="Y356" s="4">
        <v>0</v>
      </c>
      <c r="Z356" s="4"/>
      <c r="AA356" s="4"/>
      <c r="AB356" s="4"/>
      <c r="IF356">
        <v>-1</v>
      </c>
    </row>
    <row r="357" spans="1:240" x14ac:dyDescent="0.2">
      <c r="A357" s="4">
        <v>50</v>
      </c>
      <c r="B357" s="4">
        <v>0</v>
      </c>
      <c r="C357" s="4">
        <v>0</v>
      </c>
      <c r="D357" s="4">
        <v>1</v>
      </c>
      <c r="E357" s="4">
        <v>229</v>
      </c>
      <c r="F357" s="4" t="e">
        <f>ROUND(Source!AZ346,O357)</f>
        <v>#REF!</v>
      </c>
      <c r="G357" s="4" t="s">
        <v>166</v>
      </c>
      <c r="H357" s="4" t="s">
        <v>167</v>
      </c>
      <c r="I357" s="4"/>
      <c r="J357" s="4"/>
      <c r="K357" s="4">
        <v>229</v>
      </c>
      <c r="L357" s="4">
        <v>10</v>
      </c>
      <c r="M357" s="4">
        <v>3</v>
      </c>
      <c r="N357" s="4" t="s">
        <v>6</v>
      </c>
      <c r="O357" s="4">
        <v>0</v>
      </c>
      <c r="P357" s="4"/>
      <c r="Q357" s="4"/>
      <c r="R357" s="4"/>
      <c r="S357" s="4"/>
      <c r="T357" s="4"/>
      <c r="U357" s="4"/>
      <c r="V357" s="4"/>
      <c r="W357" s="4">
        <v>3047227</v>
      </c>
      <c r="X357" s="4">
        <v>1</v>
      </c>
      <c r="Y357" s="4">
        <v>3047227</v>
      </c>
      <c r="Z357" s="4"/>
      <c r="AA357" s="4"/>
      <c r="AB357" s="4"/>
      <c r="IF357">
        <v>-1</v>
      </c>
    </row>
    <row r="358" spans="1:240" x14ac:dyDescent="0.2">
      <c r="A358" s="4">
        <v>50</v>
      </c>
      <c r="B358" s="4">
        <v>0</v>
      </c>
      <c r="C358" s="4">
        <v>0</v>
      </c>
      <c r="D358" s="4">
        <v>1</v>
      </c>
      <c r="E358" s="4">
        <v>203</v>
      </c>
      <c r="F358" s="4" t="e">
        <f>ROUND(Source!Q346,O358)</f>
        <v>#REF!</v>
      </c>
      <c r="G358" s="4" t="s">
        <v>168</v>
      </c>
      <c r="H358" s="4" t="s">
        <v>169</v>
      </c>
      <c r="I358" s="4"/>
      <c r="J358" s="4"/>
      <c r="K358" s="4">
        <v>203</v>
      </c>
      <c r="L358" s="4">
        <v>11</v>
      </c>
      <c r="M358" s="4">
        <v>3</v>
      </c>
      <c r="N358" s="4" t="s">
        <v>6</v>
      </c>
      <c r="O358" s="4">
        <v>0</v>
      </c>
      <c r="P358" s="4"/>
      <c r="Q358" s="4"/>
      <c r="R358" s="4"/>
      <c r="S358" s="4"/>
      <c r="T358" s="4"/>
      <c r="U358" s="4"/>
      <c r="V358" s="4"/>
      <c r="W358" s="4">
        <v>67962</v>
      </c>
      <c r="X358" s="4">
        <v>1</v>
      </c>
      <c r="Y358" s="4">
        <v>67962</v>
      </c>
      <c r="Z358" s="4"/>
      <c r="AA358" s="4"/>
      <c r="AB358" s="4"/>
      <c r="IF358">
        <v>-1</v>
      </c>
    </row>
    <row r="359" spans="1:240" x14ac:dyDescent="0.2">
      <c r="A359" s="4">
        <v>50</v>
      </c>
      <c r="B359" s="4">
        <v>0</v>
      </c>
      <c r="C359" s="4">
        <v>0</v>
      </c>
      <c r="D359" s="4">
        <v>1</v>
      </c>
      <c r="E359" s="4">
        <v>231</v>
      </c>
      <c r="F359" s="4">
        <f>ROUND(Source!BB346,O359)</f>
        <v>0</v>
      </c>
      <c r="G359" s="4" t="s">
        <v>170</v>
      </c>
      <c r="H359" s="4" t="s">
        <v>171</v>
      </c>
      <c r="I359" s="4"/>
      <c r="J359" s="4"/>
      <c r="K359" s="4">
        <v>231</v>
      </c>
      <c r="L359" s="4">
        <v>12</v>
      </c>
      <c r="M359" s="4">
        <v>3</v>
      </c>
      <c r="N359" s="4" t="s">
        <v>6</v>
      </c>
      <c r="O359" s="4">
        <v>0</v>
      </c>
      <c r="P359" s="4"/>
      <c r="Q359" s="4"/>
      <c r="R359" s="4"/>
      <c r="S359" s="4"/>
      <c r="T359" s="4"/>
      <c r="U359" s="4"/>
      <c r="V359" s="4"/>
      <c r="W359" s="4">
        <v>0</v>
      </c>
      <c r="X359" s="4">
        <v>1</v>
      </c>
      <c r="Y359" s="4">
        <v>0</v>
      </c>
      <c r="Z359" s="4"/>
      <c r="AA359" s="4"/>
      <c r="AB359" s="4"/>
      <c r="IF359">
        <v>-1</v>
      </c>
    </row>
    <row r="360" spans="1:240" x14ac:dyDescent="0.2">
      <c r="A360" s="4">
        <v>50</v>
      </c>
      <c r="B360" s="4">
        <v>0</v>
      </c>
      <c r="C360" s="4">
        <v>0</v>
      </c>
      <c r="D360" s="4">
        <v>1</v>
      </c>
      <c r="E360" s="4">
        <v>204</v>
      </c>
      <c r="F360" s="4" t="e">
        <f>ROUND(Source!R346,O360)</f>
        <v>#REF!</v>
      </c>
      <c r="G360" s="4" t="s">
        <v>172</v>
      </c>
      <c r="H360" s="4" t="s">
        <v>173</v>
      </c>
      <c r="I360" s="4"/>
      <c r="J360" s="4"/>
      <c r="K360" s="4">
        <v>204</v>
      </c>
      <c r="L360" s="4">
        <v>13</v>
      </c>
      <c r="M360" s="4">
        <v>3</v>
      </c>
      <c r="N360" s="4" t="s">
        <v>6</v>
      </c>
      <c r="O360" s="4">
        <v>0</v>
      </c>
      <c r="P360" s="4"/>
      <c r="Q360" s="4"/>
      <c r="R360" s="4"/>
      <c r="S360" s="4"/>
      <c r="T360" s="4"/>
      <c r="U360" s="4"/>
      <c r="V360" s="4"/>
      <c r="W360" s="4">
        <v>21716</v>
      </c>
      <c r="X360" s="4">
        <v>1</v>
      </c>
      <c r="Y360" s="4">
        <v>21716</v>
      </c>
      <c r="Z360" s="4"/>
      <c r="AA360" s="4"/>
      <c r="AB360" s="4"/>
      <c r="IF360">
        <v>-1</v>
      </c>
    </row>
    <row r="361" spans="1:240" x14ac:dyDescent="0.2">
      <c r="A361" s="4">
        <v>50</v>
      </c>
      <c r="B361" s="4">
        <v>0</v>
      </c>
      <c r="C361" s="4">
        <v>0</v>
      </c>
      <c r="D361" s="4">
        <v>1</v>
      </c>
      <c r="E361" s="4">
        <v>205</v>
      </c>
      <c r="F361" s="4" t="e">
        <f>ROUND(Source!S346,O361)</f>
        <v>#REF!</v>
      </c>
      <c r="G361" s="4" t="s">
        <v>174</v>
      </c>
      <c r="H361" s="4" t="s">
        <v>175</v>
      </c>
      <c r="I361" s="4"/>
      <c r="J361" s="4"/>
      <c r="K361" s="4">
        <v>205</v>
      </c>
      <c r="L361" s="4">
        <v>14</v>
      </c>
      <c r="M361" s="4">
        <v>3</v>
      </c>
      <c r="N361" s="4" t="s">
        <v>6</v>
      </c>
      <c r="O361" s="4">
        <v>0</v>
      </c>
      <c r="P361" s="4"/>
      <c r="Q361" s="4"/>
      <c r="R361" s="4"/>
      <c r="S361" s="4"/>
      <c r="T361" s="4"/>
      <c r="U361" s="4"/>
      <c r="V361" s="4"/>
      <c r="W361" s="4">
        <v>642118</v>
      </c>
      <c r="X361" s="4">
        <v>1</v>
      </c>
      <c r="Y361" s="4">
        <v>642118</v>
      </c>
      <c r="Z361" s="4"/>
      <c r="AA361" s="4"/>
      <c r="AB361" s="4"/>
      <c r="IF361">
        <v>-1</v>
      </c>
    </row>
    <row r="362" spans="1:240" x14ac:dyDescent="0.2">
      <c r="A362" s="4">
        <v>50</v>
      </c>
      <c r="B362" s="4">
        <v>0</v>
      </c>
      <c r="C362" s="4">
        <v>0</v>
      </c>
      <c r="D362" s="4">
        <v>1</v>
      </c>
      <c r="E362" s="4">
        <v>232</v>
      </c>
      <c r="F362" s="4">
        <f>ROUND(Source!BC346,O362)</f>
        <v>0</v>
      </c>
      <c r="G362" s="4" t="s">
        <v>176</v>
      </c>
      <c r="H362" s="4" t="s">
        <v>177</v>
      </c>
      <c r="I362" s="4"/>
      <c r="J362" s="4"/>
      <c r="K362" s="4">
        <v>232</v>
      </c>
      <c r="L362" s="4">
        <v>15</v>
      </c>
      <c r="M362" s="4">
        <v>3</v>
      </c>
      <c r="N362" s="4" t="s">
        <v>6</v>
      </c>
      <c r="O362" s="4">
        <v>0</v>
      </c>
      <c r="P362" s="4"/>
      <c r="Q362" s="4"/>
      <c r="R362" s="4"/>
      <c r="S362" s="4"/>
      <c r="T362" s="4"/>
      <c r="U362" s="4"/>
      <c r="V362" s="4"/>
      <c r="W362" s="4">
        <v>0</v>
      </c>
      <c r="X362" s="4">
        <v>1</v>
      </c>
      <c r="Y362" s="4">
        <v>0</v>
      </c>
      <c r="Z362" s="4"/>
      <c r="AA362" s="4"/>
      <c r="AB362" s="4"/>
      <c r="IF362">
        <v>-1</v>
      </c>
    </row>
    <row r="363" spans="1:240" x14ac:dyDescent="0.2">
      <c r="A363" s="4">
        <v>50</v>
      </c>
      <c r="B363" s="4">
        <v>0</v>
      </c>
      <c r="C363" s="4">
        <v>0</v>
      </c>
      <c r="D363" s="4">
        <v>1</v>
      </c>
      <c r="E363" s="4">
        <v>214</v>
      </c>
      <c r="F363" s="4" t="e">
        <f>ROUND(Source!AS346,O363)</f>
        <v>#REF!</v>
      </c>
      <c r="G363" s="4" t="s">
        <v>178</v>
      </c>
      <c r="H363" s="4" t="s">
        <v>179</v>
      </c>
      <c r="I363" s="4"/>
      <c r="J363" s="4"/>
      <c r="K363" s="4">
        <v>214</v>
      </c>
      <c r="L363" s="4">
        <v>16</v>
      </c>
      <c r="M363" s="4">
        <v>3</v>
      </c>
      <c r="N363" s="4" t="s">
        <v>6</v>
      </c>
      <c r="O363" s="4">
        <v>0</v>
      </c>
      <c r="P363" s="4"/>
      <c r="Q363" s="4"/>
      <c r="R363" s="4"/>
      <c r="S363" s="4"/>
      <c r="T363" s="4"/>
      <c r="U363" s="4"/>
      <c r="V363" s="4"/>
      <c r="W363" s="4">
        <v>6018112</v>
      </c>
      <c r="X363" s="4">
        <v>1</v>
      </c>
      <c r="Y363" s="4">
        <v>6018112</v>
      </c>
      <c r="Z363" s="4"/>
      <c r="AA363" s="4"/>
      <c r="AB363" s="4"/>
      <c r="IF363">
        <v>-1</v>
      </c>
    </row>
    <row r="364" spans="1:240" x14ac:dyDescent="0.2">
      <c r="A364" s="4">
        <v>50</v>
      </c>
      <c r="B364" s="4">
        <v>0</v>
      </c>
      <c r="C364" s="4">
        <v>0</v>
      </c>
      <c r="D364" s="4">
        <v>1</v>
      </c>
      <c r="E364" s="4">
        <v>215</v>
      </c>
      <c r="F364" s="4">
        <f>ROUND(Source!AT346,O364)</f>
        <v>0</v>
      </c>
      <c r="G364" s="4" t="s">
        <v>180</v>
      </c>
      <c r="H364" s="4" t="s">
        <v>181</v>
      </c>
      <c r="I364" s="4"/>
      <c r="J364" s="4"/>
      <c r="K364" s="4">
        <v>215</v>
      </c>
      <c r="L364" s="4">
        <v>17</v>
      </c>
      <c r="M364" s="4">
        <v>3</v>
      </c>
      <c r="N364" s="4" t="s">
        <v>6</v>
      </c>
      <c r="O364" s="4">
        <v>0</v>
      </c>
      <c r="P364" s="4"/>
      <c r="Q364" s="4"/>
      <c r="R364" s="4"/>
      <c r="S364" s="4"/>
      <c r="T364" s="4"/>
      <c r="U364" s="4"/>
      <c r="V364" s="4"/>
      <c r="W364" s="4">
        <v>0</v>
      </c>
      <c r="X364" s="4">
        <v>1</v>
      </c>
      <c r="Y364" s="4">
        <v>0</v>
      </c>
      <c r="Z364" s="4"/>
      <c r="AA364" s="4"/>
      <c r="AB364" s="4"/>
      <c r="IF364">
        <v>-1</v>
      </c>
    </row>
    <row r="365" spans="1:240" x14ac:dyDescent="0.2">
      <c r="A365" s="4">
        <v>50</v>
      </c>
      <c r="B365" s="4">
        <v>0</v>
      </c>
      <c r="C365" s="4">
        <v>0</v>
      </c>
      <c r="D365" s="4">
        <v>1</v>
      </c>
      <c r="E365" s="4">
        <v>217</v>
      </c>
      <c r="F365" s="4">
        <f>ROUND(Source!AU346,O365)</f>
        <v>0</v>
      </c>
      <c r="G365" s="4" t="s">
        <v>182</v>
      </c>
      <c r="H365" s="4" t="s">
        <v>183</v>
      </c>
      <c r="I365" s="4"/>
      <c r="J365" s="4"/>
      <c r="K365" s="4">
        <v>217</v>
      </c>
      <c r="L365" s="4">
        <v>18</v>
      </c>
      <c r="M365" s="4">
        <v>3</v>
      </c>
      <c r="N365" s="4" t="s">
        <v>6</v>
      </c>
      <c r="O365" s="4">
        <v>0</v>
      </c>
      <c r="P365" s="4"/>
      <c r="Q365" s="4"/>
      <c r="R365" s="4"/>
      <c r="S365" s="4"/>
      <c r="T365" s="4"/>
      <c r="U365" s="4"/>
      <c r="V365" s="4"/>
      <c r="W365" s="4">
        <v>0</v>
      </c>
      <c r="X365" s="4">
        <v>1</v>
      </c>
      <c r="Y365" s="4">
        <v>0</v>
      </c>
      <c r="Z365" s="4"/>
      <c r="AA365" s="4"/>
      <c r="AB365" s="4"/>
      <c r="IF365">
        <v>-1</v>
      </c>
    </row>
    <row r="366" spans="1:240" x14ac:dyDescent="0.2">
      <c r="A366" s="4">
        <v>50</v>
      </c>
      <c r="B366" s="4">
        <v>0</v>
      </c>
      <c r="C366" s="4">
        <v>0</v>
      </c>
      <c r="D366" s="4">
        <v>1</v>
      </c>
      <c r="E366" s="4">
        <v>230</v>
      </c>
      <c r="F366" s="4" t="e">
        <f>ROUND(Source!BA346,O366)</f>
        <v>#REF!</v>
      </c>
      <c r="G366" s="4" t="s">
        <v>184</v>
      </c>
      <c r="H366" s="4" t="s">
        <v>185</v>
      </c>
      <c r="I366" s="4"/>
      <c r="J366" s="4"/>
      <c r="K366" s="4">
        <v>230</v>
      </c>
      <c r="L366" s="4">
        <v>19</v>
      </c>
      <c r="M366" s="4">
        <v>3</v>
      </c>
      <c r="N366" s="4" t="s">
        <v>6</v>
      </c>
      <c r="O366" s="4">
        <v>0</v>
      </c>
      <c r="P366" s="4"/>
      <c r="Q366" s="4"/>
      <c r="R366" s="4"/>
      <c r="S366" s="4"/>
      <c r="T366" s="4"/>
      <c r="U366" s="4"/>
      <c r="V366" s="4"/>
      <c r="W366" s="4">
        <v>0</v>
      </c>
      <c r="X366" s="4">
        <v>1</v>
      </c>
      <c r="Y366" s="4">
        <v>0</v>
      </c>
      <c r="Z366" s="4"/>
      <c r="AA366" s="4"/>
      <c r="AB366" s="4"/>
      <c r="IF366">
        <v>-1</v>
      </c>
    </row>
    <row r="367" spans="1:240" x14ac:dyDescent="0.2">
      <c r="A367" s="4">
        <v>50</v>
      </c>
      <c r="B367" s="4">
        <v>0</v>
      </c>
      <c r="C367" s="4">
        <v>0</v>
      </c>
      <c r="D367" s="4">
        <v>1</v>
      </c>
      <c r="E367" s="4">
        <v>206</v>
      </c>
      <c r="F367" s="4" t="e">
        <f>ROUND(Source!T346,O367)</f>
        <v>#REF!</v>
      </c>
      <c r="G367" s="4" t="s">
        <v>186</v>
      </c>
      <c r="H367" s="4" t="s">
        <v>187</v>
      </c>
      <c r="I367" s="4"/>
      <c r="J367" s="4"/>
      <c r="K367" s="4">
        <v>206</v>
      </c>
      <c r="L367" s="4">
        <v>20</v>
      </c>
      <c r="M367" s="4">
        <v>3</v>
      </c>
      <c r="N367" s="4" t="s">
        <v>6</v>
      </c>
      <c r="O367" s="4">
        <v>0</v>
      </c>
      <c r="P367" s="4"/>
      <c r="Q367" s="4"/>
      <c r="R367" s="4"/>
      <c r="S367" s="4"/>
      <c r="T367" s="4"/>
      <c r="U367" s="4"/>
      <c r="V367" s="4"/>
      <c r="W367" s="4">
        <v>0</v>
      </c>
      <c r="X367" s="4">
        <v>1</v>
      </c>
      <c r="Y367" s="4">
        <v>0</v>
      </c>
      <c r="Z367" s="4"/>
      <c r="AA367" s="4"/>
      <c r="AB367" s="4"/>
      <c r="IF367">
        <v>-1</v>
      </c>
    </row>
    <row r="368" spans="1:240" x14ac:dyDescent="0.2">
      <c r="A368" s="4">
        <v>50</v>
      </c>
      <c r="B368" s="4">
        <v>0</v>
      </c>
      <c r="C368" s="4">
        <v>0</v>
      </c>
      <c r="D368" s="4">
        <v>1</v>
      </c>
      <c r="E368" s="4">
        <v>207</v>
      </c>
      <c r="F368" s="4" t="e">
        <f>ROUND(Source!U346,O368)</f>
        <v>#REF!</v>
      </c>
      <c r="G368" s="4" t="s">
        <v>188</v>
      </c>
      <c r="H368" s="4" t="s">
        <v>189</v>
      </c>
      <c r="I368" s="4"/>
      <c r="J368" s="4"/>
      <c r="K368" s="4">
        <v>207</v>
      </c>
      <c r="L368" s="4">
        <v>21</v>
      </c>
      <c r="M368" s="4">
        <v>3</v>
      </c>
      <c r="N368" s="4" t="s">
        <v>6</v>
      </c>
      <c r="O368" s="4">
        <v>7</v>
      </c>
      <c r="P368" s="4"/>
      <c r="Q368" s="4"/>
      <c r="R368" s="4"/>
      <c r="S368" s="4"/>
      <c r="T368" s="4"/>
      <c r="U368" s="4"/>
      <c r="V368" s="4"/>
      <c r="W368" s="4">
        <v>2127.2708710000002</v>
      </c>
      <c r="X368" s="4">
        <v>1</v>
      </c>
      <c r="Y368" s="4">
        <v>2127.2708710000002</v>
      </c>
      <c r="Z368" s="4"/>
      <c r="AA368" s="4"/>
      <c r="AB368" s="4"/>
      <c r="IF368">
        <v>-1</v>
      </c>
    </row>
    <row r="369" spans="1:240" x14ac:dyDescent="0.2">
      <c r="A369" s="4">
        <v>50</v>
      </c>
      <c r="B369" s="4">
        <v>0</v>
      </c>
      <c r="C369" s="4">
        <v>0</v>
      </c>
      <c r="D369" s="4">
        <v>1</v>
      </c>
      <c r="E369" s="4">
        <v>208</v>
      </c>
      <c r="F369" s="4" t="e">
        <f>ROUND(Source!V346,O369)</f>
        <v>#REF!</v>
      </c>
      <c r="G369" s="4" t="s">
        <v>190</v>
      </c>
      <c r="H369" s="4" t="s">
        <v>191</v>
      </c>
      <c r="I369" s="4"/>
      <c r="J369" s="4"/>
      <c r="K369" s="4">
        <v>208</v>
      </c>
      <c r="L369" s="4">
        <v>22</v>
      </c>
      <c r="M369" s="4">
        <v>3</v>
      </c>
      <c r="N369" s="4" t="s">
        <v>6</v>
      </c>
      <c r="O369" s="4">
        <v>7</v>
      </c>
      <c r="P369" s="4"/>
      <c r="Q369" s="4"/>
      <c r="R369" s="4"/>
      <c r="S369" s="4"/>
      <c r="T369" s="4"/>
      <c r="U369" s="4"/>
      <c r="V369" s="4"/>
      <c r="W369" s="4">
        <v>54.454548199999998</v>
      </c>
      <c r="X369" s="4">
        <v>1</v>
      </c>
      <c r="Y369" s="4">
        <v>54.454548199999998</v>
      </c>
      <c r="Z369" s="4"/>
      <c r="AA369" s="4"/>
      <c r="AB369" s="4"/>
      <c r="IF369">
        <v>-1</v>
      </c>
    </row>
    <row r="370" spans="1:240" x14ac:dyDescent="0.2">
      <c r="A370" s="4">
        <v>50</v>
      </c>
      <c r="B370" s="4">
        <v>0</v>
      </c>
      <c r="C370" s="4">
        <v>0</v>
      </c>
      <c r="D370" s="4">
        <v>1</v>
      </c>
      <c r="E370" s="4">
        <v>209</v>
      </c>
      <c r="F370" s="4" t="e">
        <f>ROUND(Source!W346,O370)</f>
        <v>#REF!</v>
      </c>
      <c r="G370" s="4" t="s">
        <v>192</v>
      </c>
      <c r="H370" s="4" t="s">
        <v>193</v>
      </c>
      <c r="I370" s="4"/>
      <c r="J370" s="4"/>
      <c r="K370" s="4">
        <v>209</v>
      </c>
      <c r="L370" s="4">
        <v>23</v>
      </c>
      <c r="M370" s="4">
        <v>3</v>
      </c>
      <c r="N370" s="4" t="s">
        <v>6</v>
      </c>
      <c r="O370" s="4">
        <v>0</v>
      </c>
      <c r="P370" s="4"/>
      <c r="Q370" s="4"/>
      <c r="R370" s="4"/>
      <c r="S370" s="4"/>
      <c r="T370" s="4"/>
      <c r="U370" s="4"/>
      <c r="V370" s="4"/>
      <c r="W370" s="4">
        <v>0</v>
      </c>
      <c r="X370" s="4">
        <v>1</v>
      </c>
      <c r="Y370" s="4">
        <v>0</v>
      </c>
      <c r="Z370" s="4"/>
      <c r="AA370" s="4"/>
      <c r="AB370" s="4"/>
      <c r="IF370">
        <v>-1</v>
      </c>
    </row>
    <row r="371" spans="1:240" x14ac:dyDescent="0.2">
      <c r="A371" s="4">
        <v>50</v>
      </c>
      <c r="B371" s="4">
        <v>0</v>
      </c>
      <c r="C371" s="4">
        <v>0</v>
      </c>
      <c r="D371" s="4">
        <v>1</v>
      </c>
      <c r="E371" s="4">
        <v>233</v>
      </c>
      <c r="F371" s="4">
        <f>ROUND(Source!BD346,O371)</f>
        <v>0</v>
      </c>
      <c r="G371" s="4" t="s">
        <v>194</v>
      </c>
      <c r="H371" s="4" t="s">
        <v>195</v>
      </c>
      <c r="I371" s="4"/>
      <c r="J371" s="4"/>
      <c r="K371" s="4">
        <v>233</v>
      </c>
      <c r="L371" s="4">
        <v>24</v>
      </c>
      <c r="M371" s="4">
        <v>3</v>
      </c>
      <c r="N371" s="4" t="s">
        <v>6</v>
      </c>
      <c r="O371" s="4">
        <v>0</v>
      </c>
      <c r="P371" s="4"/>
      <c r="Q371" s="4"/>
      <c r="R371" s="4"/>
      <c r="S371" s="4"/>
      <c r="T371" s="4"/>
      <c r="U371" s="4"/>
      <c r="V371" s="4"/>
      <c r="W371" s="4">
        <v>0</v>
      </c>
      <c r="X371" s="4">
        <v>1</v>
      </c>
      <c r="Y371" s="4">
        <v>0</v>
      </c>
      <c r="Z371" s="4"/>
      <c r="AA371" s="4"/>
      <c r="AB371" s="4"/>
      <c r="IF371">
        <v>-1</v>
      </c>
    </row>
    <row r="372" spans="1:240" x14ac:dyDescent="0.2">
      <c r="A372" s="4">
        <v>50</v>
      </c>
      <c r="B372" s="4">
        <v>0</v>
      </c>
      <c r="C372" s="4">
        <v>0</v>
      </c>
      <c r="D372" s="4">
        <v>1</v>
      </c>
      <c r="E372" s="4">
        <v>210</v>
      </c>
      <c r="F372" s="4" t="e">
        <f>ROUND(Source!X346,O372)</f>
        <v>#REF!</v>
      </c>
      <c r="G372" s="4" t="s">
        <v>196</v>
      </c>
      <c r="H372" s="4" t="s">
        <v>197</v>
      </c>
      <c r="I372" s="4"/>
      <c r="J372" s="4"/>
      <c r="K372" s="4">
        <v>210</v>
      </c>
      <c r="L372" s="4">
        <v>25</v>
      </c>
      <c r="M372" s="4">
        <v>3</v>
      </c>
      <c r="N372" s="4" t="s">
        <v>6</v>
      </c>
      <c r="O372" s="4">
        <v>0</v>
      </c>
      <c r="P372" s="4"/>
      <c r="Q372" s="4"/>
      <c r="R372" s="4"/>
      <c r="S372" s="4"/>
      <c r="T372" s="4"/>
      <c r="U372" s="4"/>
      <c r="V372" s="4"/>
      <c r="W372" s="4">
        <v>772184</v>
      </c>
      <c r="X372" s="4">
        <v>1</v>
      </c>
      <c r="Y372" s="4">
        <v>772184</v>
      </c>
      <c r="Z372" s="4"/>
      <c r="AA372" s="4"/>
      <c r="AB372" s="4"/>
      <c r="IF372">
        <v>-1</v>
      </c>
    </row>
    <row r="373" spans="1:240" x14ac:dyDescent="0.2">
      <c r="A373" s="4">
        <v>50</v>
      </c>
      <c r="B373" s="4">
        <v>0</v>
      </c>
      <c r="C373" s="4">
        <v>0</v>
      </c>
      <c r="D373" s="4">
        <v>1</v>
      </c>
      <c r="E373" s="4">
        <v>211</v>
      </c>
      <c r="F373" s="4" t="e">
        <f>ROUND(Source!Y346,O373)</f>
        <v>#REF!</v>
      </c>
      <c r="G373" s="4" t="s">
        <v>198</v>
      </c>
      <c r="H373" s="4" t="s">
        <v>199</v>
      </c>
      <c r="I373" s="4"/>
      <c r="J373" s="4"/>
      <c r="K373" s="4">
        <v>211</v>
      </c>
      <c r="L373" s="4">
        <v>26</v>
      </c>
      <c r="M373" s="4">
        <v>3</v>
      </c>
      <c r="N373" s="4" t="s">
        <v>6</v>
      </c>
      <c r="O373" s="4">
        <v>0</v>
      </c>
      <c r="P373" s="4"/>
      <c r="Q373" s="4"/>
      <c r="R373" s="4"/>
      <c r="S373" s="4"/>
      <c r="T373" s="4"/>
      <c r="U373" s="4"/>
      <c r="V373" s="4"/>
      <c r="W373" s="4">
        <v>455962</v>
      </c>
      <c r="X373" s="4">
        <v>1</v>
      </c>
      <c r="Y373" s="4">
        <v>455962</v>
      </c>
      <c r="Z373" s="4"/>
      <c r="AA373" s="4"/>
      <c r="AB373" s="4"/>
      <c r="IF373">
        <v>-1</v>
      </c>
    </row>
    <row r="374" spans="1:240" x14ac:dyDescent="0.2">
      <c r="A374" s="4">
        <v>50</v>
      </c>
      <c r="B374" s="4">
        <v>0</v>
      </c>
      <c r="C374" s="4">
        <v>0</v>
      </c>
      <c r="D374" s="4">
        <v>1</v>
      </c>
      <c r="E374" s="4">
        <v>224</v>
      </c>
      <c r="F374" s="4" t="e">
        <f>ROUND(Source!AR346,O374)</f>
        <v>#REF!</v>
      </c>
      <c r="G374" s="4" t="s">
        <v>200</v>
      </c>
      <c r="H374" s="4" t="s">
        <v>201</v>
      </c>
      <c r="I374" s="4"/>
      <c r="J374" s="4"/>
      <c r="K374" s="4">
        <v>224</v>
      </c>
      <c r="L374" s="4">
        <v>27</v>
      </c>
      <c r="M374" s="4">
        <v>3</v>
      </c>
      <c r="N374" s="4" t="s">
        <v>6</v>
      </c>
      <c r="O374" s="4">
        <v>0</v>
      </c>
      <c r="P374" s="4"/>
      <c r="Q374" s="4"/>
      <c r="R374" s="4"/>
      <c r="S374" s="4"/>
      <c r="T374" s="4"/>
      <c r="U374" s="4"/>
      <c r="V374" s="4"/>
      <c r="W374" s="4">
        <v>9065339</v>
      </c>
      <c r="X374" s="4">
        <v>1</v>
      </c>
      <c r="Y374" s="4">
        <v>9065339</v>
      </c>
      <c r="Z374" s="4"/>
      <c r="AA374" s="4"/>
      <c r="AB374" s="4"/>
      <c r="IF374">
        <v>-1</v>
      </c>
    </row>
    <row r="375" spans="1:240" x14ac:dyDescent="0.2">
      <c r="IF375">
        <v>-1</v>
      </c>
    </row>
    <row r="376" spans="1:240" x14ac:dyDescent="0.2">
      <c r="IF376">
        <v>-1</v>
      </c>
    </row>
    <row r="377" spans="1:240" x14ac:dyDescent="0.2">
      <c r="A377">
        <v>70</v>
      </c>
      <c r="B377">
        <v>1</v>
      </c>
      <c r="D377">
        <v>1</v>
      </c>
      <c r="E377" t="s">
        <v>385</v>
      </c>
      <c r="F377" t="s">
        <v>386</v>
      </c>
      <c r="G377">
        <v>1</v>
      </c>
      <c r="H377">
        <v>0</v>
      </c>
      <c r="I377" t="s">
        <v>6</v>
      </c>
      <c r="J377">
        <v>1</v>
      </c>
      <c r="K377">
        <v>0</v>
      </c>
      <c r="L377" t="s">
        <v>6</v>
      </c>
      <c r="M377" t="s">
        <v>6</v>
      </c>
      <c r="N377">
        <v>0</v>
      </c>
      <c r="P377" t="s">
        <v>387</v>
      </c>
      <c r="IF377">
        <v>-1</v>
      </c>
    </row>
    <row r="378" spans="1:240" x14ac:dyDescent="0.2">
      <c r="A378">
        <v>70</v>
      </c>
      <c r="B378">
        <v>1</v>
      </c>
      <c r="D378">
        <v>2</v>
      </c>
      <c r="E378" t="s">
        <v>388</v>
      </c>
      <c r="F378" t="s">
        <v>389</v>
      </c>
      <c r="G378">
        <v>0</v>
      </c>
      <c r="H378">
        <v>0</v>
      </c>
      <c r="I378" t="s">
        <v>6</v>
      </c>
      <c r="J378">
        <v>1</v>
      </c>
      <c r="K378">
        <v>0</v>
      </c>
      <c r="L378" t="s">
        <v>6</v>
      </c>
      <c r="M378" t="s">
        <v>6</v>
      </c>
      <c r="N378">
        <v>0</v>
      </c>
      <c r="P378" t="s">
        <v>390</v>
      </c>
      <c r="IF378">
        <v>-1</v>
      </c>
    </row>
    <row r="379" spans="1:240" x14ac:dyDescent="0.2">
      <c r="A379">
        <v>70</v>
      </c>
      <c r="B379">
        <v>1</v>
      </c>
      <c r="D379">
        <v>3</v>
      </c>
      <c r="E379" t="s">
        <v>391</v>
      </c>
      <c r="F379" t="s">
        <v>392</v>
      </c>
      <c r="G379">
        <v>0</v>
      </c>
      <c r="H379">
        <v>0</v>
      </c>
      <c r="I379" t="s">
        <v>6</v>
      </c>
      <c r="J379">
        <v>1</v>
      </c>
      <c r="K379">
        <v>0</v>
      </c>
      <c r="L379" t="s">
        <v>6</v>
      </c>
      <c r="M379" t="s">
        <v>6</v>
      </c>
      <c r="N379">
        <v>0</v>
      </c>
      <c r="P379" t="s">
        <v>393</v>
      </c>
      <c r="IF379">
        <v>-1</v>
      </c>
    </row>
    <row r="380" spans="1:240" x14ac:dyDescent="0.2">
      <c r="A380">
        <v>70</v>
      </c>
      <c r="B380">
        <v>1</v>
      </c>
      <c r="D380">
        <v>4</v>
      </c>
      <c r="E380" t="s">
        <v>394</v>
      </c>
      <c r="F380" t="s">
        <v>395</v>
      </c>
      <c r="G380">
        <v>1</v>
      </c>
      <c r="H380">
        <v>0</v>
      </c>
      <c r="I380" t="s">
        <v>6</v>
      </c>
      <c r="J380">
        <v>2</v>
      </c>
      <c r="K380">
        <v>0</v>
      </c>
      <c r="L380" t="s">
        <v>6</v>
      </c>
      <c r="M380" t="s">
        <v>6</v>
      </c>
      <c r="N380">
        <v>0</v>
      </c>
      <c r="P380" t="s">
        <v>6</v>
      </c>
      <c r="IF380">
        <v>-1</v>
      </c>
    </row>
    <row r="381" spans="1:240" x14ac:dyDescent="0.2">
      <c r="A381">
        <v>70</v>
      </c>
      <c r="B381">
        <v>1</v>
      </c>
      <c r="D381">
        <v>5</v>
      </c>
      <c r="E381" t="s">
        <v>396</v>
      </c>
      <c r="F381" t="s">
        <v>397</v>
      </c>
      <c r="G381">
        <v>0</v>
      </c>
      <c r="H381">
        <v>0</v>
      </c>
      <c r="I381" t="s">
        <v>6</v>
      </c>
      <c r="J381">
        <v>2</v>
      </c>
      <c r="K381">
        <v>0</v>
      </c>
      <c r="L381" t="s">
        <v>6</v>
      </c>
      <c r="M381" t="s">
        <v>6</v>
      </c>
      <c r="N381">
        <v>0</v>
      </c>
      <c r="P381" t="s">
        <v>6</v>
      </c>
      <c r="IF381">
        <v>-1</v>
      </c>
    </row>
    <row r="382" spans="1:240" x14ac:dyDescent="0.2">
      <c r="A382">
        <v>70</v>
      </c>
      <c r="B382">
        <v>1</v>
      </c>
      <c r="D382">
        <v>6</v>
      </c>
      <c r="E382" t="s">
        <v>398</v>
      </c>
      <c r="F382" t="s">
        <v>399</v>
      </c>
      <c r="G382">
        <v>0</v>
      </c>
      <c r="H382">
        <v>0</v>
      </c>
      <c r="I382" t="s">
        <v>6</v>
      </c>
      <c r="J382">
        <v>2</v>
      </c>
      <c r="K382">
        <v>0</v>
      </c>
      <c r="L382" t="s">
        <v>6</v>
      </c>
      <c r="M382" t="s">
        <v>6</v>
      </c>
      <c r="N382">
        <v>0</v>
      </c>
      <c r="P382" t="s">
        <v>6</v>
      </c>
      <c r="IF382">
        <v>-1</v>
      </c>
    </row>
    <row r="383" spans="1:240" x14ac:dyDescent="0.2">
      <c r="A383">
        <v>70</v>
      </c>
      <c r="B383">
        <v>1</v>
      </c>
      <c r="D383">
        <v>7</v>
      </c>
      <c r="E383" t="s">
        <v>400</v>
      </c>
      <c r="F383" t="s">
        <v>401</v>
      </c>
      <c r="G383">
        <v>0</v>
      </c>
      <c r="H383">
        <v>0</v>
      </c>
      <c r="I383" t="s">
        <v>402</v>
      </c>
      <c r="J383">
        <v>0</v>
      </c>
      <c r="K383">
        <v>0</v>
      </c>
      <c r="L383" t="s">
        <v>6</v>
      </c>
      <c r="M383" t="s">
        <v>6</v>
      </c>
      <c r="N383">
        <v>0</v>
      </c>
      <c r="P383" t="s">
        <v>403</v>
      </c>
      <c r="IF383">
        <v>-1</v>
      </c>
    </row>
    <row r="384" spans="1:240" x14ac:dyDescent="0.2">
      <c r="A384">
        <v>70</v>
      </c>
      <c r="B384">
        <v>1</v>
      </c>
      <c r="D384">
        <v>8</v>
      </c>
      <c r="E384" t="s">
        <v>404</v>
      </c>
      <c r="F384" t="s">
        <v>405</v>
      </c>
      <c r="G384">
        <v>0</v>
      </c>
      <c r="H384">
        <v>0</v>
      </c>
      <c r="I384" t="s">
        <v>406</v>
      </c>
      <c r="J384">
        <v>0</v>
      </c>
      <c r="K384">
        <v>0</v>
      </c>
      <c r="L384" t="s">
        <v>6</v>
      </c>
      <c r="M384" t="s">
        <v>6</v>
      </c>
      <c r="N384">
        <v>0</v>
      </c>
      <c r="P384" t="s">
        <v>404</v>
      </c>
      <c r="IF384">
        <v>-1</v>
      </c>
    </row>
    <row r="385" spans="1:240" x14ac:dyDescent="0.2">
      <c r="A385">
        <v>70</v>
      </c>
      <c r="B385">
        <v>1</v>
      </c>
      <c r="D385">
        <v>9</v>
      </c>
      <c r="E385" t="s">
        <v>407</v>
      </c>
      <c r="F385" t="s">
        <v>408</v>
      </c>
      <c r="G385">
        <v>0</v>
      </c>
      <c r="H385">
        <v>0</v>
      </c>
      <c r="I385" t="s">
        <v>409</v>
      </c>
      <c r="J385">
        <v>0</v>
      </c>
      <c r="K385">
        <v>0</v>
      </c>
      <c r="L385" t="s">
        <v>6</v>
      </c>
      <c r="M385" t="s">
        <v>6</v>
      </c>
      <c r="N385">
        <v>0</v>
      </c>
      <c r="P385" t="s">
        <v>410</v>
      </c>
      <c r="IF385">
        <v>-1</v>
      </c>
    </row>
    <row r="386" spans="1:240" x14ac:dyDescent="0.2">
      <c r="A386">
        <v>70</v>
      </c>
      <c r="B386">
        <v>1</v>
      </c>
      <c r="D386">
        <v>10</v>
      </c>
      <c r="E386" t="s">
        <v>411</v>
      </c>
      <c r="F386" t="s">
        <v>412</v>
      </c>
      <c r="G386">
        <v>0</v>
      </c>
      <c r="H386">
        <v>0</v>
      </c>
      <c r="I386" t="s">
        <v>413</v>
      </c>
      <c r="J386">
        <v>0</v>
      </c>
      <c r="K386">
        <v>0</v>
      </c>
      <c r="L386" t="s">
        <v>6</v>
      </c>
      <c r="M386" t="s">
        <v>6</v>
      </c>
      <c r="N386">
        <v>0</v>
      </c>
      <c r="P386" t="s">
        <v>414</v>
      </c>
      <c r="IF386">
        <v>-1</v>
      </c>
    </row>
    <row r="387" spans="1:240" x14ac:dyDescent="0.2">
      <c r="A387">
        <v>70</v>
      </c>
      <c r="B387">
        <v>1</v>
      </c>
      <c r="D387">
        <v>11</v>
      </c>
      <c r="E387" t="s">
        <v>415</v>
      </c>
      <c r="F387" t="s">
        <v>416</v>
      </c>
      <c r="G387">
        <v>0</v>
      </c>
      <c r="H387">
        <v>0</v>
      </c>
      <c r="I387" t="s">
        <v>417</v>
      </c>
      <c r="J387">
        <v>0</v>
      </c>
      <c r="K387">
        <v>0</v>
      </c>
      <c r="L387" t="s">
        <v>6</v>
      </c>
      <c r="M387" t="s">
        <v>6</v>
      </c>
      <c r="N387">
        <v>0</v>
      </c>
      <c r="P387" t="s">
        <v>418</v>
      </c>
      <c r="IF387">
        <v>-1</v>
      </c>
    </row>
    <row r="388" spans="1:240" x14ac:dyDescent="0.2">
      <c r="A388">
        <v>70</v>
      </c>
      <c r="B388">
        <v>1</v>
      </c>
      <c r="D388">
        <v>12</v>
      </c>
      <c r="E388" t="s">
        <v>419</v>
      </c>
      <c r="F388" t="s">
        <v>420</v>
      </c>
      <c r="G388">
        <v>0</v>
      </c>
      <c r="H388">
        <v>0</v>
      </c>
      <c r="I388" t="s">
        <v>6</v>
      </c>
      <c r="J388">
        <v>0</v>
      </c>
      <c r="K388">
        <v>0</v>
      </c>
      <c r="L388" t="s">
        <v>6</v>
      </c>
      <c r="M388" t="s">
        <v>6</v>
      </c>
      <c r="N388">
        <v>0</v>
      </c>
      <c r="P388" t="s">
        <v>421</v>
      </c>
      <c r="IF388">
        <v>-1</v>
      </c>
    </row>
    <row r="389" spans="1:240" x14ac:dyDescent="0.2">
      <c r="A389">
        <v>70</v>
      </c>
      <c r="B389">
        <v>1</v>
      </c>
      <c r="D389">
        <v>13</v>
      </c>
      <c r="E389" t="s">
        <v>422</v>
      </c>
      <c r="F389" t="s">
        <v>423</v>
      </c>
      <c r="G389">
        <v>0</v>
      </c>
      <c r="H389">
        <v>0</v>
      </c>
      <c r="I389" t="s">
        <v>6</v>
      </c>
      <c r="J389">
        <v>3</v>
      </c>
      <c r="K389">
        <v>0</v>
      </c>
      <c r="L389" t="s">
        <v>6</v>
      </c>
      <c r="M389" t="s">
        <v>6</v>
      </c>
      <c r="N389">
        <v>0</v>
      </c>
      <c r="P389" t="s">
        <v>6</v>
      </c>
      <c r="IF389">
        <v>-1</v>
      </c>
    </row>
    <row r="390" spans="1:240" x14ac:dyDescent="0.2">
      <c r="A390">
        <v>70</v>
      </c>
      <c r="B390">
        <v>1</v>
      </c>
      <c r="D390">
        <v>14</v>
      </c>
      <c r="E390" t="s">
        <v>424</v>
      </c>
      <c r="F390" t="s">
        <v>425</v>
      </c>
      <c r="G390">
        <v>1</v>
      </c>
      <c r="H390">
        <v>0</v>
      </c>
      <c r="I390" t="s">
        <v>6</v>
      </c>
      <c r="J390">
        <v>3</v>
      </c>
      <c r="K390">
        <v>0</v>
      </c>
      <c r="L390" t="s">
        <v>6</v>
      </c>
      <c r="M390" t="s">
        <v>6</v>
      </c>
      <c r="N390">
        <v>0</v>
      </c>
      <c r="P390" t="s">
        <v>6</v>
      </c>
      <c r="IF390">
        <v>-1</v>
      </c>
    </row>
    <row r="391" spans="1:240" x14ac:dyDescent="0.2">
      <c r="A391">
        <v>70</v>
      </c>
      <c r="B391">
        <v>1</v>
      </c>
      <c r="D391">
        <v>1</v>
      </c>
      <c r="E391" t="s">
        <v>426</v>
      </c>
      <c r="F391" t="s">
        <v>427</v>
      </c>
      <c r="G391">
        <v>0.9</v>
      </c>
      <c r="H391">
        <v>1</v>
      </c>
      <c r="I391" t="s">
        <v>428</v>
      </c>
      <c r="J391">
        <v>0</v>
      </c>
      <c r="K391">
        <v>0</v>
      </c>
      <c r="L391" t="s">
        <v>6</v>
      </c>
      <c r="M391" t="s">
        <v>6</v>
      </c>
      <c r="N391">
        <v>0</v>
      </c>
      <c r="P391" t="s">
        <v>429</v>
      </c>
      <c r="IF391">
        <v>-1</v>
      </c>
    </row>
    <row r="392" spans="1:240" x14ac:dyDescent="0.2">
      <c r="A392">
        <v>70</v>
      </c>
      <c r="B392">
        <v>1</v>
      </c>
      <c r="D392">
        <v>2</v>
      </c>
      <c r="E392" t="s">
        <v>430</v>
      </c>
      <c r="F392" t="s">
        <v>431</v>
      </c>
      <c r="G392">
        <v>0.85</v>
      </c>
      <c r="H392">
        <v>1</v>
      </c>
      <c r="I392" t="s">
        <v>432</v>
      </c>
      <c r="J392">
        <v>0</v>
      </c>
      <c r="K392">
        <v>0</v>
      </c>
      <c r="L392" t="s">
        <v>6</v>
      </c>
      <c r="M392" t="s">
        <v>6</v>
      </c>
      <c r="N392">
        <v>0</v>
      </c>
      <c r="P392" t="s">
        <v>433</v>
      </c>
      <c r="IF392">
        <v>-1</v>
      </c>
    </row>
    <row r="393" spans="1:240" x14ac:dyDescent="0.2">
      <c r="A393">
        <v>70</v>
      </c>
      <c r="B393">
        <v>1</v>
      </c>
      <c r="D393">
        <v>3</v>
      </c>
      <c r="E393" t="s">
        <v>434</v>
      </c>
      <c r="F393" t="s">
        <v>435</v>
      </c>
      <c r="G393">
        <v>1.03</v>
      </c>
      <c r="H393">
        <v>0</v>
      </c>
      <c r="I393" t="s">
        <v>6</v>
      </c>
      <c r="J393">
        <v>0</v>
      </c>
      <c r="K393">
        <v>0</v>
      </c>
      <c r="L393" t="s">
        <v>6</v>
      </c>
      <c r="M393" t="s">
        <v>6</v>
      </c>
      <c r="N393">
        <v>0</v>
      </c>
      <c r="P393" t="s">
        <v>436</v>
      </c>
      <c r="IF393">
        <v>-1</v>
      </c>
    </row>
    <row r="394" spans="1:240" x14ac:dyDescent="0.2">
      <c r="A394">
        <v>70</v>
      </c>
      <c r="B394">
        <v>1</v>
      </c>
      <c r="D394">
        <v>4</v>
      </c>
      <c r="E394" t="s">
        <v>437</v>
      </c>
      <c r="F394" t="s">
        <v>438</v>
      </c>
      <c r="G394">
        <v>1.1499999999999999</v>
      </c>
      <c r="H394">
        <v>0</v>
      </c>
      <c r="I394" t="s">
        <v>6</v>
      </c>
      <c r="J394">
        <v>0</v>
      </c>
      <c r="K394">
        <v>0</v>
      </c>
      <c r="L394" t="s">
        <v>6</v>
      </c>
      <c r="M394" t="s">
        <v>6</v>
      </c>
      <c r="N394">
        <v>0</v>
      </c>
      <c r="P394" t="s">
        <v>439</v>
      </c>
      <c r="IF394">
        <v>-1</v>
      </c>
    </row>
    <row r="395" spans="1:240" x14ac:dyDescent="0.2">
      <c r="A395">
        <v>70</v>
      </c>
      <c r="B395">
        <v>1</v>
      </c>
      <c r="D395">
        <v>5</v>
      </c>
      <c r="E395" t="s">
        <v>440</v>
      </c>
      <c r="F395" t="s">
        <v>441</v>
      </c>
      <c r="G395">
        <v>7</v>
      </c>
      <c r="H395">
        <v>0</v>
      </c>
      <c r="I395" t="s">
        <v>6</v>
      </c>
      <c r="J395">
        <v>0</v>
      </c>
      <c r="K395">
        <v>0</v>
      </c>
      <c r="L395" t="s">
        <v>6</v>
      </c>
      <c r="M395" t="s">
        <v>6</v>
      </c>
      <c r="N395">
        <v>0</v>
      </c>
      <c r="P395" t="s">
        <v>6</v>
      </c>
      <c r="IF395">
        <v>-1</v>
      </c>
    </row>
    <row r="396" spans="1:240" x14ac:dyDescent="0.2">
      <c r="A396">
        <v>70</v>
      </c>
      <c r="B396">
        <v>1</v>
      </c>
      <c r="D396">
        <v>6</v>
      </c>
      <c r="E396" t="s">
        <v>442</v>
      </c>
      <c r="F396" t="s">
        <v>6</v>
      </c>
      <c r="G396">
        <v>2</v>
      </c>
      <c r="H396">
        <v>0</v>
      </c>
      <c r="I396" t="s">
        <v>6</v>
      </c>
      <c r="J396">
        <v>0</v>
      </c>
      <c r="K396">
        <v>0</v>
      </c>
      <c r="L396" t="s">
        <v>6</v>
      </c>
      <c r="M396" t="s">
        <v>6</v>
      </c>
      <c r="N396">
        <v>0</v>
      </c>
      <c r="P396" t="s">
        <v>6</v>
      </c>
      <c r="IF396">
        <v>-1</v>
      </c>
    </row>
    <row r="397" spans="1:240" x14ac:dyDescent="0.2">
      <c r="IF397">
        <v>-1</v>
      </c>
    </row>
    <row r="398" spans="1:240" x14ac:dyDescent="0.2">
      <c r="A398">
        <v>-1</v>
      </c>
      <c r="IF398">
        <v>-1</v>
      </c>
    </row>
    <row r="399" spans="1:240" x14ac:dyDescent="0.2">
      <c r="IF399">
        <v>-1</v>
      </c>
    </row>
    <row r="400" spans="1:240" x14ac:dyDescent="0.2">
      <c r="A400" s="3">
        <v>75</v>
      </c>
      <c r="B400" s="3" t="s">
        <v>443</v>
      </c>
      <c r="C400" s="3">
        <v>2024</v>
      </c>
      <c r="D400" s="3">
        <v>4</v>
      </c>
      <c r="E400" s="3">
        <v>0</v>
      </c>
      <c r="F400" s="3">
        <v>0</v>
      </c>
      <c r="G400" s="3">
        <v>0</v>
      </c>
      <c r="H400" s="3">
        <v>1</v>
      </c>
      <c r="I400" s="3">
        <v>0</v>
      </c>
      <c r="J400" s="3">
        <v>4</v>
      </c>
      <c r="K400" s="3">
        <v>0</v>
      </c>
      <c r="L400" s="3">
        <v>0</v>
      </c>
      <c r="M400" s="3">
        <v>0</v>
      </c>
      <c r="N400" s="3">
        <v>74764386</v>
      </c>
      <c r="O400" s="3">
        <v>1</v>
      </c>
      <c r="IF400">
        <v>-1</v>
      </c>
    </row>
    <row r="401" spans="1:240" x14ac:dyDescent="0.2">
      <c r="A401" s="5">
        <v>3</v>
      </c>
      <c r="B401" s="5" t="s">
        <v>444</v>
      </c>
      <c r="C401" s="5">
        <v>1</v>
      </c>
      <c r="D401" s="5">
        <v>9.11</v>
      </c>
      <c r="E401" s="5">
        <v>13.26</v>
      </c>
      <c r="F401" s="5">
        <v>33.39</v>
      </c>
      <c r="G401" s="5">
        <v>33.39</v>
      </c>
      <c r="H401" s="5">
        <v>6.13</v>
      </c>
      <c r="I401" s="5">
        <v>1</v>
      </c>
      <c r="J401" s="5">
        <v>2</v>
      </c>
      <c r="K401" s="5">
        <v>33.39</v>
      </c>
      <c r="L401" s="5">
        <v>1</v>
      </c>
      <c r="M401" s="5">
        <v>1</v>
      </c>
      <c r="N401" s="5">
        <v>9.11</v>
      </c>
      <c r="O401" s="5">
        <v>6.13</v>
      </c>
      <c r="P401" s="5">
        <v>1</v>
      </c>
      <c r="Q401" s="5">
        <v>33.39</v>
      </c>
      <c r="R401" s="5">
        <v>1</v>
      </c>
      <c r="S401" s="5" t="s">
        <v>6</v>
      </c>
      <c r="T401" s="5" t="s">
        <v>6</v>
      </c>
      <c r="U401" s="5" t="s">
        <v>6</v>
      </c>
      <c r="V401" s="5" t="s">
        <v>6</v>
      </c>
      <c r="W401" s="5" t="s">
        <v>6</v>
      </c>
      <c r="X401" s="5" t="s">
        <v>6</v>
      </c>
      <c r="Y401" s="5" t="s">
        <v>6</v>
      </c>
      <c r="Z401" s="5" t="s">
        <v>6</v>
      </c>
      <c r="AA401" s="5" t="s">
        <v>6</v>
      </c>
      <c r="AB401" s="5" t="s">
        <v>6</v>
      </c>
      <c r="AC401" s="5" t="s">
        <v>6</v>
      </c>
      <c r="AD401" s="5" t="s">
        <v>6</v>
      </c>
      <c r="AE401" s="5" t="s">
        <v>6</v>
      </c>
      <c r="AF401" s="5" t="s">
        <v>6</v>
      </c>
      <c r="AG401" s="5" t="s">
        <v>6</v>
      </c>
      <c r="AH401" s="5" t="s">
        <v>6</v>
      </c>
      <c r="AI401" s="5"/>
      <c r="AJ401" s="5"/>
      <c r="AK401" s="5"/>
      <c r="AL401" s="5"/>
      <c r="AM401" s="5"/>
      <c r="AN401" s="5">
        <v>74764387</v>
      </c>
      <c r="IF401">
        <v>-1</v>
      </c>
    </row>
    <row r="402" spans="1:240" x14ac:dyDescent="0.2">
      <c r="IF402">
        <v>-1</v>
      </c>
    </row>
    <row r="403" spans="1:240" x14ac:dyDescent="0.2">
      <c r="IF403">
        <v>-1</v>
      </c>
    </row>
    <row r="404" spans="1:240" x14ac:dyDescent="0.2">
      <c r="IF404">
        <v>-1</v>
      </c>
    </row>
    <row r="405" spans="1:240" x14ac:dyDescent="0.2">
      <c r="A405">
        <v>65</v>
      </c>
      <c r="C405">
        <v>1</v>
      </c>
      <c r="D405">
        <v>0</v>
      </c>
      <c r="E405">
        <v>245</v>
      </c>
      <c r="IF405">
        <v>-1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52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33" x14ac:dyDescent="0.2">
      <c r="A1">
        <v>0</v>
      </c>
      <c r="B1" t="s">
        <v>0</v>
      </c>
      <c r="D1" t="s">
        <v>445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26349</v>
      </c>
      <c r="M1">
        <v>59015436</v>
      </c>
      <c r="N1">
        <v>11</v>
      </c>
      <c r="O1">
        <v>11</v>
      </c>
      <c r="P1">
        <v>0</v>
      </c>
      <c r="Q1">
        <v>3</v>
      </c>
    </row>
    <row r="4" spans="1:133" x14ac:dyDescent="0.2">
      <c r="A4" s="1">
        <v>1</v>
      </c>
      <c r="B4" s="1">
        <v>1</v>
      </c>
      <c r="C4" s="1">
        <v>-1</v>
      </c>
      <c r="D4" s="1"/>
      <c r="E4" s="1"/>
      <c r="F4" s="1" t="s">
        <v>4</v>
      </c>
      <c r="G4" s="1" t="s">
        <v>5</v>
      </c>
      <c r="H4" s="1" t="s">
        <v>6</v>
      </c>
      <c r="I4" s="1" t="s">
        <v>6</v>
      </c>
      <c r="J4" s="1" t="s">
        <v>6</v>
      </c>
      <c r="K4" s="1" t="s">
        <v>6</v>
      </c>
      <c r="L4" s="1" t="s">
        <v>6</v>
      </c>
      <c r="M4" s="1" t="s">
        <v>6</v>
      </c>
      <c r="N4" s="1" t="s">
        <v>6</v>
      </c>
      <c r="O4" s="1" t="s">
        <v>6</v>
      </c>
      <c r="P4" s="1">
        <v>1984</v>
      </c>
      <c r="Q4" s="1" t="s">
        <v>6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>
        <v>0</v>
      </c>
      <c r="BH4" t="s">
        <v>6</v>
      </c>
      <c r="BI4" t="s">
        <v>6</v>
      </c>
      <c r="BJ4" t="s">
        <v>6</v>
      </c>
      <c r="BK4" t="s">
        <v>6</v>
      </c>
      <c r="BL4" t="s">
        <v>6</v>
      </c>
    </row>
    <row r="9" spans="1:133" x14ac:dyDescent="0.2">
      <c r="A9" s="1">
        <v>1</v>
      </c>
      <c r="B9" s="1">
        <v>1</v>
      </c>
      <c r="C9" s="1">
        <v>-1</v>
      </c>
      <c r="D9" s="1"/>
      <c r="E9" s="1"/>
      <c r="F9" s="1" t="s">
        <v>4</v>
      </c>
      <c r="G9" s="1" t="s">
        <v>7</v>
      </c>
      <c r="H9" s="1" t="s">
        <v>6</v>
      </c>
      <c r="I9" s="1" t="s">
        <v>6</v>
      </c>
      <c r="J9" s="1" t="s">
        <v>6</v>
      </c>
      <c r="K9" s="1" t="s">
        <v>6</v>
      </c>
      <c r="L9" s="1" t="s">
        <v>6</v>
      </c>
      <c r="M9" s="1" t="s">
        <v>6</v>
      </c>
      <c r="N9" s="1" t="s">
        <v>6</v>
      </c>
      <c r="O9" s="1" t="s">
        <v>6</v>
      </c>
      <c r="P9" s="1">
        <v>1984</v>
      </c>
      <c r="Q9" s="1" t="s">
        <v>6</v>
      </c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>
        <v>0</v>
      </c>
      <c r="BH9" t="s">
        <v>6</v>
      </c>
      <c r="BI9" t="s">
        <v>6</v>
      </c>
      <c r="BJ9" t="s">
        <v>6</v>
      </c>
      <c r="BK9" t="s">
        <v>6</v>
      </c>
      <c r="BL9" t="s">
        <v>6</v>
      </c>
    </row>
    <row r="12" spans="1:133" x14ac:dyDescent="0.2">
      <c r="A12" s="1">
        <v>1</v>
      </c>
      <c r="B12" s="1">
        <v>51</v>
      </c>
      <c r="C12" s="1">
        <v>1</v>
      </c>
      <c r="D12" s="1"/>
      <c r="E12" s="1">
        <v>0</v>
      </c>
      <c r="F12" s="1" t="s">
        <v>8</v>
      </c>
      <c r="G12" s="1" t="s">
        <v>5</v>
      </c>
      <c r="H12" s="1" t="s">
        <v>6</v>
      </c>
      <c r="I12" s="1">
        <v>0</v>
      </c>
      <c r="J12" s="1" t="s">
        <v>9</v>
      </c>
      <c r="K12" s="1">
        <v>0</v>
      </c>
      <c r="L12" s="1">
        <v>0</v>
      </c>
      <c r="M12" s="1">
        <v>11</v>
      </c>
      <c r="N12" s="1"/>
      <c r="O12" s="1">
        <v>0</v>
      </c>
      <c r="P12" s="1">
        <v>0</v>
      </c>
      <c r="Q12" s="1">
        <v>0</v>
      </c>
      <c r="R12" s="1">
        <v>0</v>
      </c>
      <c r="S12" s="1"/>
      <c r="T12" s="1">
        <v>4</v>
      </c>
      <c r="U12" s="1" t="s">
        <v>6</v>
      </c>
      <c r="V12" s="1">
        <v>0</v>
      </c>
      <c r="W12" s="1" t="s">
        <v>6</v>
      </c>
      <c r="X12" s="1" t="s">
        <v>6</v>
      </c>
      <c r="Y12" s="1" t="s">
        <v>6</v>
      </c>
      <c r="Z12" s="1" t="s">
        <v>6</v>
      </c>
      <c r="AA12" s="1" t="s">
        <v>6</v>
      </c>
      <c r="AB12" s="1" t="s">
        <v>6</v>
      </c>
      <c r="AC12" s="1" t="s">
        <v>6</v>
      </c>
      <c r="AD12" s="1" t="s">
        <v>6</v>
      </c>
      <c r="AE12" s="1" t="s">
        <v>6</v>
      </c>
      <c r="AF12" s="1" t="s">
        <v>6</v>
      </c>
      <c r="AG12" s="1" t="s">
        <v>6</v>
      </c>
      <c r="AH12" s="1" t="s">
        <v>6</v>
      </c>
      <c r="AI12" s="1" t="s">
        <v>6</v>
      </c>
      <c r="AJ12" s="1" t="s">
        <v>6</v>
      </c>
      <c r="AK12" s="1"/>
      <c r="AL12" s="1" t="s">
        <v>6</v>
      </c>
      <c r="AM12" s="1" t="s">
        <v>6</v>
      </c>
      <c r="AN12" s="1" t="s">
        <v>6</v>
      </c>
      <c r="AO12" s="1"/>
      <c r="AP12" s="1" t="s">
        <v>6</v>
      </c>
      <c r="AQ12" s="1" t="s">
        <v>6</v>
      </c>
      <c r="AR12" s="1" t="s">
        <v>6</v>
      </c>
      <c r="AS12" s="1"/>
      <c r="AT12" s="1"/>
      <c r="AU12" s="1"/>
      <c r="AV12" s="1"/>
      <c r="AW12" s="1"/>
      <c r="AX12" s="1" t="s">
        <v>6</v>
      </c>
      <c r="AY12" s="1" t="s">
        <v>6</v>
      </c>
      <c r="AZ12" s="1" t="s">
        <v>6</v>
      </c>
      <c r="BA12" s="1"/>
      <c r="BB12" s="1">
        <v>0</v>
      </c>
      <c r="BC12" s="1"/>
      <c r="BD12" s="1"/>
      <c r="BE12" s="1"/>
      <c r="BF12" s="1"/>
      <c r="BG12" s="1"/>
      <c r="BH12" s="1" t="s">
        <v>10</v>
      </c>
      <c r="BI12" s="1" t="s">
        <v>11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2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12</v>
      </c>
      <c r="BZ12" s="1" t="s">
        <v>13</v>
      </c>
      <c r="CA12" s="1" t="s">
        <v>14</v>
      </c>
      <c r="CB12" s="1" t="s">
        <v>14</v>
      </c>
      <c r="CC12" s="1" t="s">
        <v>14</v>
      </c>
      <c r="CD12" s="1" t="s">
        <v>14</v>
      </c>
      <c r="CE12" s="1" t="s">
        <v>15</v>
      </c>
      <c r="CF12" s="1">
        <v>0</v>
      </c>
      <c r="CG12" s="1">
        <v>0</v>
      </c>
      <c r="CH12" s="1">
        <v>489201672</v>
      </c>
      <c r="CI12" s="1" t="s">
        <v>6</v>
      </c>
      <c r="CJ12" s="1" t="s">
        <v>6</v>
      </c>
      <c r="CK12" s="1">
        <v>9</v>
      </c>
      <c r="CL12" s="1"/>
      <c r="CM12" s="1"/>
      <c r="CN12" s="1"/>
      <c r="CO12" s="1"/>
      <c r="CP12" s="1"/>
      <c r="CQ12" s="1" t="s">
        <v>530</v>
      </c>
      <c r="CR12" s="1" t="s">
        <v>16</v>
      </c>
      <c r="CS12" s="1">
        <v>44551</v>
      </c>
      <c r="CT12" s="1">
        <v>395</v>
      </c>
      <c r="CU12" s="1"/>
      <c r="CV12" s="1"/>
      <c r="CW12" s="1"/>
      <c r="CX12" s="1"/>
      <c r="CY12" s="1">
        <v>0</v>
      </c>
      <c r="CZ12" s="1" t="s">
        <v>6</v>
      </c>
      <c r="DA12" s="1" t="s">
        <v>6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33" x14ac:dyDescent="0.2">
      <c r="A14" s="1">
        <v>22</v>
      </c>
      <c r="B14" s="1">
        <v>1</v>
      </c>
      <c r="C14" s="1">
        <v>0</v>
      </c>
      <c r="D14" s="1">
        <v>74764386</v>
      </c>
      <c r="E14" s="1">
        <v>0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133" x14ac:dyDescent="0.2">
      <c r="A16" s="6">
        <v>3</v>
      </c>
      <c r="B16" s="6">
        <v>0</v>
      </c>
      <c r="C16" s="6" t="s">
        <v>17</v>
      </c>
      <c r="D16" s="6" t="s">
        <v>18</v>
      </c>
      <c r="E16" s="7" t="e">
        <f>ROUND((Source!F327)/1000,2)</f>
        <v>#REF!</v>
      </c>
      <c r="F16" s="7">
        <f>ROUND((Source!F328)/1000,2)</f>
        <v>0</v>
      </c>
      <c r="G16" s="7" t="e">
        <f>ROUND((Source!F319)/1000,2)</f>
        <v>#REF!</v>
      </c>
      <c r="H16" s="7" t="e">
        <f>ROUND((Source!F329)/1000+(Source!F330)/1000,2)</f>
        <v>#REF!</v>
      </c>
      <c r="I16" s="7" t="e">
        <f>E16+F16+G16+H16</f>
        <v>#REF!</v>
      </c>
      <c r="J16" s="7" t="e">
        <f>ROUND((Source!F325+Source!F324)/1000,2)</f>
        <v>#REF!</v>
      </c>
      <c r="AI16" s="6">
        <v>0</v>
      </c>
      <c r="AJ16" s="6">
        <v>-1</v>
      </c>
      <c r="AK16" s="6" t="s">
        <v>6</v>
      </c>
      <c r="AL16" s="6" t="s">
        <v>6</v>
      </c>
      <c r="AM16" s="6" t="s">
        <v>6</v>
      </c>
      <c r="AN16" s="6">
        <v>0</v>
      </c>
      <c r="AO16" s="6" t="s">
        <v>6</v>
      </c>
      <c r="AP16" s="6" t="s">
        <v>6</v>
      </c>
      <c r="AT16" s="7">
        <v>4789966</v>
      </c>
      <c r="AU16" s="7">
        <v>7127113</v>
      </c>
      <c r="AW16" s="7">
        <v>3047227</v>
      </c>
      <c r="AX16" s="7">
        <v>0</v>
      </c>
      <c r="AY16" s="7">
        <v>67962</v>
      </c>
      <c r="AZ16" s="7">
        <v>21716</v>
      </c>
      <c r="BA16" s="7">
        <v>642118</v>
      </c>
      <c r="BB16" s="7">
        <v>6018112</v>
      </c>
      <c r="BC16" s="7">
        <v>0</v>
      </c>
      <c r="BD16" s="7">
        <v>0</v>
      </c>
      <c r="BE16" s="7">
        <v>0</v>
      </c>
      <c r="BF16" s="7">
        <v>2127.2708710000002</v>
      </c>
      <c r="BG16" s="7">
        <v>54.454548199999998</v>
      </c>
      <c r="BH16" s="7">
        <v>0</v>
      </c>
      <c r="BI16" s="7">
        <v>772184</v>
      </c>
      <c r="BJ16" s="7">
        <v>455962</v>
      </c>
      <c r="BK16" s="7">
        <v>9065339</v>
      </c>
    </row>
    <row r="18" spans="1:19" x14ac:dyDescent="0.2">
      <c r="A18">
        <v>51</v>
      </c>
      <c r="E18" s="8" t="e">
        <f>SUMIF(A16:A17,3,E16:E17)</f>
        <v>#REF!</v>
      </c>
      <c r="F18" s="8">
        <f>SUMIF(A16:A17,3,F16:F17)</f>
        <v>0</v>
      </c>
      <c r="G18" s="8" t="e">
        <f>SUMIF(A16:A17,3,G16:G17)</f>
        <v>#REF!</v>
      </c>
      <c r="H18" s="8" t="e">
        <f>SUMIF(A16:A17,3,H16:H17)</f>
        <v>#REF!</v>
      </c>
      <c r="I18" s="8" t="e">
        <f>SUMIF(A16:A17,3,I16:I17)</f>
        <v>#REF!</v>
      </c>
      <c r="J18" s="8" t="e">
        <f>SUMIF(A16:A17,3,J16:J17)</f>
        <v>#REF!</v>
      </c>
      <c r="K18" s="8"/>
      <c r="L18" s="8"/>
      <c r="M18" s="8"/>
      <c r="N18" s="8"/>
      <c r="O18" s="8"/>
      <c r="P18" s="8"/>
      <c r="Q18" s="8"/>
      <c r="R18" s="8"/>
      <c r="S18" s="8"/>
    </row>
    <row r="20" spans="1:19" x14ac:dyDescent="0.2">
      <c r="A20" s="4">
        <v>50</v>
      </c>
      <c r="B20" s="4">
        <v>0</v>
      </c>
      <c r="C20" s="4">
        <v>0</v>
      </c>
      <c r="D20" s="4">
        <v>1</v>
      </c>
      <c r="E20" s="4">
        <v>201</v>
      </c>
      <c r="F20" s="4">
        <v>4789966</v>
      </c>
      <c r="G20" s="4" t="s">
        <v>148</v>
      </c>
      <c r="H20" s="4" t="s">
        <v>149</v>
      </c>
      <c r="I20" s="4"/>
      <c r="J20" s="4"/>
      <c r="K20" s="4">
        <v>201</v>
      </c>
      <c r="L20" s="4">
        <v>1</v>
      </c>
      <c r="M20" s="4">
        <v>3</v>
      </c>
      <c r="N20" s="4" t="s">
        <v>6</v>
      </c>
      <c r="O20" s="4">
        <v>2</v>
      </c>
      <c r="P20" s="4"/>
    </row>
    <row r="21" spans="1:19" x14ac:dyDescent="0.2">
      <c r="A21" s="4">
        <v>50</v>
      </c>
      <c r="B21" s="4">
        <v>0</v>
      </c>
      <c r="C21" s="4">
        <v>0</v>
      </c>
      <c r="D21" s="4">
        <v>1</v>
      </c>
      <c r="E21" s="4">
        <v>202</v>
      </c>
      <c r="F21" s="4">
        <v>7127113</v>
      </c>
      <c r="G21" s="4" t="s">
        <v>150</v>
      </c>
      <c r="H21" s="4" t="s">
        <v>151</v>
      </c>
      <c r="I21" s="4"/>
      <c r="J21" s="4"/>
      <c r="K21" s="4">
        <v>202</v>
      </c>
      <c r="L21" s="4">
        <v>2</v>
      </c>
      <c r="M21" s="4">
        <v>3</v>
      </c>
      <c r="N21" s="4" t="s">
        <v>6</v>
      </c>
      <c r="O21" s="4">
        <v>2</v>
      </c>
      <c r="P21" s="4"/>
    </row>
    <row r="22" spans="1:19" x14ac:dyDescent="0.2">
      <c r="A22" s="4">
        <v>50</v>
      </c>
      <c r="B22" s="4">
        <v>0</v>
      </c>
      <c r="C22" s="4">
        <v>0</v>
      </c>
      <c r="D22" s="4">
        <v>1</v>
      </c>
      <c r="E22" s="4">
        <v>227</v>
      </c>
      <c r="F22" s="4">
        <v>0</v>
      </c>
      <c r="G22" s="4" t="s">
        <v>152</v>
      </c>
      <c r="H22" s="4" t="s">
        <v>153</v>
      </c>
      <c r="I22" s="4"/>
      <c r="J22" s="4"/>
      <c r="K22" s="4">
        <v>222</v>
      </c>
      <c r="L22" s="4">
        <v>3</v>
      </c>
      <c r="M22" s="4">
        <v>3</v>
      </c>
      <c r="N22" s="4" t="s">
        <v>6</v>
      </c>
      <c r="O22" s="4">
        <v>2</v>
      </c>
      <c r="P22" s="4"/>
    </row>
    <row r="23" spans="1:19" x14ac:dyDescent="0.2">
      <c r="A23" s="4">
        <v>50</v>
      </c>
      <c r="B23" s="4">
        <v>0</v>
      </c>
      <c r="C23" s="4">
        <v>0</v>
      </c>
      <c r="D23" s="4">
        <v>1</v>
      </c>
      <c r="E23" s="4">
        <v>225</v>
      </c>
      <c r="F23" s="4">
        <v>7127113</v>
      </c>
      <c r="G23" s="4" t="s">
        <v>154</v>
      </c>
      <c r="H23" s="4" t="s">
        <v>155</v>
      </c>
      <c r="I23" s="4"/>
      <c r="J23" s="4"/>
      <c r="K23" s="4">
        <v>225</v>
      </c>
      <c r="L23" s="4">
        <v>4</v>
      </c>
      <c r="M23" s="4">
        <v>3</v>
      </c>
      <c r="N23" s="4" t="s">
        <v>6</v>
      </c>
      <c r="O23" s="4">
        <v>2</v>
      </c>
      <c r="P23" s="4"/>
    </row>
    <row r="24" spans="1:19" x14ac:dyDescent="0.2">
      <c r="A24" s="4">
        <v>50</v>
      </c>
      <c r="B24" s="4">
        <v>0</v>
      </c>
      <c r="C24" s="4">
        <v>0</v>
      </c>
      <c r="D24" s="4">
        <v>1</v>
      </c>
      <c r="E24" s="4">
        <v>226</v>
      </c>
      <c r="F24" s="4">
        <v>4079886</v>
      </c>
      <c r="G24" s="4" t="s">
        <v>156</v>
      </c>
      <c r="H24" s="4" t="s">
        <v>157</v>
      </c>
      <c r="I24" s="4"/>
      <c r="J24" s="4"/>
      <c r="K24" s="4">
        <v>226</v>
      </c>
      <c r="L24" s="4">
        <v>5</v>
      </c>
      <c r="M24" s="4">
        <v>3</v>
      </c>
      <c r="N24" s="4" t="s">
        <v>6</v>
      </c>
      <c r="O24" s="4">
        <v>2</v>
      </c>
      <c r="P24" s="4"/>
    </row>
    <row r="25" spans="1:19" x14ac:dyDescent="0.2">
      <c r="A25" s="4">
        <v>50</v>
      </c>
      <c r="B25" s="4">
        <v>0</v>
      </c>
      <c r="C25" s="4">
        <v>0</v>
      </c>
      <c r="D25" s="4">
        <v>1</v>
      </c>
      <c r="E25" s="4">
        <v>0</v>
      </c>
      <c r="F25" s="4">
        <v>0</v>
      </c>
      <c r="G25" s="4" t="s">
        <v>158</v>
      </c>
      <c r="H25" s="4" t="s">
        <v>159</v>
      </c>
      <c r="I25" s="4"/>
      <c r="J25" s="4"/>
      <c r="K25" s="4">
        <v>227</v>
      </c>
      <c r="L25" s="4">
        <v>6</v>
      </c>
      <c r="M25" s="4">
        <v>3</v>
      </c>
      <c r="N25" s="4" t="s">
        <v>6</v>
      </c>
      <c r="O25" s="4">
        <v>2</v>
      </c>
      <c r="P25" s="4"/>
    </row>
    <row r="26" spans="1:19" x14ac:dyDescent="0.2">
      <c r="A26" s="4">
        <v>50</v>
      </c>
      <c r="B26" s="4">
        <v>0</v>
      </c>
      <c r="C26" s="4">
        <v>0</v>
      </c>
      <c r="D26" s="4">
        <v>1</v>
      </c>
      <c r="E26" s="4">
        <v>228</v>
      </c>
      <c r="F26" s="4">
        <v>4079886</v>
      </c>
      <c r="G26" s="4" t="s">
        <v>160</v>
      </c>
      <c r="H26" s="4" t="s">
        <v>161</v>
      </c>
      <c r="I26" s="4"/>
      <c r="J26" s="4"/>
      <c r="K26" s="4">
        <v>228</v>
      </c>
      <c r="L26" s="4">
        <v>7</v>
      </c>
      <c r="M26" s="4">
        <v>3</v>
      </c>
      <c r="N26" s="4" t="s">
        <v>6</v>
      </c>
      <c r="O26" s="4">
        <v>2</v>
      </c>
      <c r="P26" s="4"/>
    </row>
    <row r="27" spans="1:19" x14ac:dyDescent="0.2">
      <c r="A27" s="4">
        <v>50</v>
      </c>
      <c r="B27" s="4">
        <v>0</v>
      </c>
      <c r="C27" s="4">
        <v>0</v>
      </c>
      <c r="D27" s="4">
        <v>1</v>
      </c>
      <c r="E27" s="4">
        <v>216</v>
      </c>
      <c r="F27" s="4">
        <v>3047227</v>
      </c>
      <c r="G27" s="4" t="s">
        <v>162</v>
      </c>
      <c r="H27" s="4" t="s">
        <v>163</v>
      </c>
      <c r="I27" s="4"/>
      <c r="J27" s="4"/>
      <c r="K27" s="4">
        <v>216</v>
      </c>
      <c r="L27" s="4">
        <v>8</v>
      </c>
      <c r="M27" s="4">
        <v>3</v>
      </c>
      <c r="N27" s="4" t="s">
        <v>6</v>
      </c>
      <c r="O27" s="4">
        <v>2</v>
      </c>
      <c r="P27" s="4"/>
    </row>
    <row r="28" spans="1:19" x14ac:dyDescent="0.2">
      <c r="A28" s="4">
        <v>50</v>
      </c>
      <c r="B28" s="4">
        <v>0</v>
      </c>
      <c r="C28" s="4">
        <v>0</v>
      </c>
      <c r="D28" s="4">
        <v>1</v>
      </c>
      <c r="E28" s="4">
        <v>223</v>
      </c>
      <c r="F28" s="4">
        <v>0</v>
      </c>
      <c r="G28" s="4" t="s">
        <v>164</v>
      </c>
      <c r="H28" s="4" t="s">
        <v>165</v>
      </c>
      <c r="I28" s="4"/>
      <c r="J28" s="4"/>
      <c r="K28" s="4">
        <v>223</v>
      </c>
      <c r="L28" s="4">
        <v>9</v>
      </c>
      <c r="M28" s="4">
        <v>3</v>
      </c>
      <c r="N28" s="4" t="s">
        <v>6</v>
      </c>
      <c r="O28" s="4">
        <v>2</v>
      </c>
      <c r="P28" s="4"/>
    </row>
    <row r="29" spans="1:19" x14ac:dyDescent="0.2">
      <c r="A29" s="4">
        <v>50</v>
      </c>
      <c r="B29" s="4">
        <v>0</v>
      </c>
      <c r="C29" s="4">
        <v>0</v>
      </c>
      <c r="D29" s="4">
        <v>1</v>
      </c>
      <c r="E29" s="4">
        <v>229</v>
      </c>
      <c r="F29" s="4">
        <v>3047227</v>
      </c>
      <c r="G29" s="4" t="s">
        <v>166</v>
      </c>
      <c r="H29" s="4" t="s">
        <v>167</v>
      </c>
      <c r="I29" s="4"/>
      <c r="J29" s="4"/>
      <c r="K29" s="4">
        <v>229</v>
      </c>
      <c r="L29" s="4">
        <v>10</v>
      </c>
      <c r="M29" s="4">
        <v>3</v>
      </c>
      <c r="N29" s="4" t="s">
        <v>6</v>
      </c>
      <c r="O29" s="4">
        <v>2</v>
      </c>
      <c r="P29" s="4"/>
    </row>
    <row r="30" spans="1:19" x14ac:dyDescent="0.2">
      <c r="A30" s="4">
        <v>50</v>
      </c>
      <c r="B30" s="4">
        <v>0</v>
      </c>
      <c r="C30" s="4">
        <v>0</v>
      </c>
      <c r="D30" s="4">
        <v>1</v>
      </c>
      <c r="E30" s="4">
        <v>203</v>
      </c>
      <c r="F30" s="4">
        <v>67962</v>
      </c>
      <c r="G30" s="4" t="s">
        <v>168</v>
      </c>
      <c r="H30" s="4" t="s">
        <v>169</v>
      </c>
      <c r="I30" s="4"/>
      <c r="J30" s="4"/>
      <c r="K30" s="4">
        <v>203</v>
      </c>
      <c r="L30" s="4">
        <v>11</v>
      </c>
      <c r="M30" s="4">
        <v>3</v>
      </c>
      <c r="N30" s="4" t="s">
        <v>6</v>
      </c>
      <c r="O30" s="4">
        <v>2</v>
      </c>
      <c r="P30" s="4"/>
    </row>
    <row r="31" spans="1:19" x14ac:dyDescent="0.2">
      <c r="A31" s="4">
        <v>50</v>
      </c>
      <c r="B31" s="4">
        <v>0</v>
      </c>
      <c r="C31" s="4">
        <v>0</v>
      </c>
      <c r="D31" s="4">
        <v>1</v>
      </c>
      <c r="E31" s="4">
        <v>231</v>
      </c>
      <c r="F31" s="4">
        <v>0</v>
      </c>
      <c r="G31" s="4" t="s">
        <v>170</v>
      </c>
      <c r="H31" s="4" t="s">
        <v>171</v>
      </c>
      <c r="I31" s="4"/>
      <c r="J31" s="4"/>
      <c r="K31" s="4">
        <v>231</v>
      </c>
      <c r="L31" s="4">
        <v>12</v>
      </c>
      <c r="M31" s="4">
        <v>3</v>
      </c>
      <c r="N31" s="4" t="s">
        <v>6</v>
      </c>
      <c r="O31" s="4">
        <v>2</v>
      </c>
      <c r="P31" s="4"/>
    </row>
    <row r="32" spans="1:19" x14ac:dyDescent="0.2">
      <c r="A32" s="4">
        <v>50</v>
      </c>
      <c r="B32" s="4">
        <v>0</v>
      </c>
      <c r="C32" s="4">
        <v>0</v>
      </c>
      <c r="D32" s="4">
        <v>1</v>
      </c>
      <c r="E32" s="4">
        <v>204</v>
      </c>
      <c r="F32" s="4">
        <v>21716</v>
      </c>
      <c r="G32" s="4" t="s">
        <v>172</v>
      </c>
      <c r="H32" s="4" t="s">
        <v>173</v>
      </c>
      <c r="I32" s="4"/>
      <c r="J32" s="4"/>
      <c r="K32" s="4">
        <v>204</v>
      </c>
      <c r="L32" s="4">
        <v>13</v>
      </c>
      <c r="M32" s="4">
        <v>3</v>
      </c>
      <c r="N32" s="4" t="s">
        <v>6</v>
      </c>
      <c r="O32" s="4">
        <v>2</v>
      </c>
      <c r="P32" s="4"/>
    </row>
    <row r="33" spans="1:16" x14ac:dyDescent="0.2">
      <c r="A33" s="4">
        <v>50</v>
      </c>
      <c r="B33" s="4">
        <v>0</v>
      </c>
      <c r="C33" s="4">
        <v>0</v>
      </c>
      <c r="D33" s="4">
        <v>1</v>
      </c>
      <c r="E33" s="4">
        <v>205</v>
      </c>
      <c r="F33" s="4">
        <v>642118</v>
      </c>
      <c r="G33" s="4" t="s">
        <v>174</v>
      </c>
      <c r="H33" s="4" t="s">
        <v>175</v>
      </c>
      <c r="I33" s="4"/>
      <c r="J33" s="4"/>
      <c r="K33" s="4">
        <v>205</v>
      </c>
      <c r="L33" s="4">
        <v>14</v>
      </c>
      <c r="M33" s="4">
        <v>3</v>
      </c>
      <c r="N33" s="4" t="s">
        <v>6</v>
      </c>
      <c r="O33" s="4">
        <v>2</v>
      </c>
      <c r="P33" s="4"/>
    </row>
    <row r="34" spans="1:16" x14ac:dyDescent="0.2">
      <c r="A34" s="4">
        <v>50</v>
      </c>
      <c r="B34" s="4">
        <v>0</v>
      </c>
      <c r="C34" s="4">
        <v>0</v>
      </c>
      <c r="D34" s="4">
        <v>1</v>
      </c>
      <c r="E34" s="4">
        <v>232</v>
      </c>
      <c r="F34" s="4">
        <v>0</v>
      </c>
      <c r="G34" s="4" t="s">
        <v>176</v>
      </c>
      <c r="H34" s="4" t="s">
        <v>177</v>
      </c>
      <c r="I34" s="4"/>
      <c r="J34" s="4"/>
      <c r="K34" s="4">
        <v>232</v>
      </c>
      <c r="L34" s="4">
        <v>15</v>
      </c>
      <c r="M34" s="4">
        <v>3</v>
      </c>
      <c r="N34" s="4" t="s">
        <v>6</v>
      </c>
      <c r="O34" s="4">
        <v>2</v>
      </c>
      <c r="P34" s="4"/>
    </row>
    <row r="35" spans="1:16" x14ac:dyDescent="0.2">
      <c r="A35" s="4">
        <v>50</v>
      </c>
      <c r="B35" s="4">
        <v>0</v>
      </c>
      <c r="C35" s="4">
        <v>0</v>
      </c>
      <c r="D35" s="4">
        <v>1</v>
      </c>
      <c r="E35" s="4">
        <v>214</v>
      </c>
      <c r="F35" s="4">
        <v>6018112</v>
      </c>
      <c r="G35" s="4" t="s">
        <v>178</v>
      </c>
      <c r="H35" s="4" t="s">
        <v>179</v>
      </c>
      <c r="I35" s="4"/>
      <c r="J35" s="4"/>
      <c r="K35" s="4">
        <v>214</v>
      </c>
      <c r="L35" s="4">
        <v>16</v>
      </c>
      <c r="M35" s="4">
        <v>3</v>
      </c>
      <c r="N35" s="4" t="s">
        <v>6</v>
      </c>
      <c r="O35" s="4">
        <v>2</v>
      </c>
      <c r="P35" s="4"/>
    </row>
    <row r="36" spans="1:16" x14ac:dyDescent="0.2">
      <c r="A36" s="4">
        <v>50</v>
      </c>
      <c r="B36" s="4">
        <v>0</v>
      </c>
      <c r="C36" s="4">
        <v>0</v>
      </c>
      <c r="D36" s="4">
        <v>1</v>
      </c>
      <c r="E36" s="4">
        <v>215</v>
      </c>
      <c r="F36" s="4">
        <v>0</v>
      </c>
      <c r="G36" s="4" t="s">
        <v>180</v>
      </c>
      <c r="H36" s="4" t="s">
        <v>181</v>
      </c>
      <c r="I36" s="4"/>
      <c r="J36" s="4"/>
      <c r="K36" s="4">
        <v>215</v>
      </c>
      <c r="L36" s="4">
        <v>17</v>
      </c>
      <c r="M36" s="4">
        <v>3</v>
      </c>
      <c r="N36" s="4" t="s">
        <v>6</v>
      </c>
      <c r="O36" s="4">
        <v>2</v>
      </c>
      <c r="P36" s="4"/>
    </row>
    <row r="37" spans="1:16" x14ac:dyDescent="0.2">
      <c r="A37" s="4">
        <v>50</v>
      </c>
      <c r="B37" s="4">
        <v>0</v>
      </c>
      <c r="C37" s="4">
        <v>0</v>
      </c>
      <c r="D37" s="4">
        <v>1</v>
      </c>
      <c r="E37" s="4">
        <v>217</v>
      </c>
      <c r="F37" s="4">
        <v>0</v>
      </c>
      <c r="G37" s="4" t="s">
        <v>182</v>
      </c>
      <c r="H37" s="4" t="s">
        <v>183</v>
      </c>
      <c r="I37" s="4"/>
      <c r="J37" s="4"/>
      <c r="K37" s="4">
        <v>217</v>
      </c>
      <c r="L37" s="4">
        <v>18</v>
      </c>
      <c r="M37" s="4">
        <v>3</v>
      </c>
      <c r="N37" s="4" t="s">
        <v>6</v>
      </c>
      <c r="O37" s="4">
        <v>2</v>
      </c>
      <c r="P37" s="4"/>
    </row>
    <row r="38" spans="1:16" x14ac:dyDescent="0.2">
      <c r="A38" s="4">
        <v>50</v>
      </c>
      <c r="B38" s="4">
        <v>0</v>
      </c>
      <c r="C38" s="4">
        <v>0</v>
      </c>
      <c r="D38" s="4">
        <v>1</v>
      </c>
      <c r="E38" s="4">
        <v>230</v>
      </c>
      <c r="F38" s="4">
        <v>0</v>
      </c>
      <c r="G38" s="4" t="s">
        <v>184</v>
      </c>
      <c r="H38" s="4" t="s">
        <v>185</v>
      </c>
      <c r="I38" s="4"/>
      <c r="J38" s="4"/>
      <c r="K38" s="4">
        <v>230</v>
      </c>
      <c r="L38" s="4">
        <v>19</v>
      </c>
      <c r="M38" s="4">
        <v>3</v>
      </c>
      <c r="N38" s="4" t="s">
        <v>6</v>
      </c>
      <c r="O38" s="4">
        <v>2</v>
      </c>
      <c r="P38" s="4"/>
    </row>
    <row r="39" spans="1:16" x14ac:dyDescent="0.2">
      <c r="A39" s="4">
        <v>50</v>
      </c>
      <c r="B39" s="4">
        <v>0</v>
      </c>
      <c r="C39" s="4">
        <v>0</v>
      </c>
      <c r="D39" s="4">
        <v>1</v>
      </c>
      <c r="E39" s="4">
        <v>206</v>
      </c>
      <c r="F39" s="4">
        <v>0</v>
      </c>
      <c r="G39" s="4" t="s">
        <v>186</v>
      </c>
      <c r="H39" s="4" t="s">
        <v>187</v>
      </c>
      <c r="I39" s="4"/>
      <c r="J39" s="4"/>
      <c r="K39" s="4">
        <v>206</v>
      </c>
      <c r="L39" s="4">
        <v>20</v>
      </c>
      <c r="M39" s="4">
        <v>3</v>
      </c>
      <c r="N39" s="4" t="s">
        <v>6</v>
      </c>
      <c r="O39" s="4">
        <v>2</v>
      </c>
      <c r="P39" s="4"/>
    </row>
    <row r="40" spans="1:16" x14ac:dyDescent="0.2">
      <c r="A40" s="4">
        <v>50</v>
      </c>
      <c r="B40" s="4">
        <v>0</v>
      </c>
      <c r="C40" s="4">
        <v>0</v>
      </c>
      <c r="D40" s="4">
        <v>1</v>
      </c>
      <c r="E40" s="4">
        <v>207</v>
      </c>
      <c r="F40" s="4">
        <v>2127.2708710000002</v>
      </c>
      <c r="G40" s="4" t="s">
        <v>188</v>
      </c>
      <c r="H40" s="4" t="s">
        <v>189</v>
      </c>
      <c r="I40" s="4"/>
      <c r="J40" s="4"/>
      <c r="K40" s="4">
        <v>207</v>
      </c>
      <c r="L40" s="4">
        <v>21</v>
      </c>
      <c r="M40" s="4">
        <v>3</v>
      </c>
      <c r="N40" s="4" t="s">
        <v>6</v>
      </c>
      <c r="O40" s="4">
        <v>0</v>
      </c>
      <c r="P40" s="4"/>
    </row>
    <row r="41" spans="1:16" x14ac:dyDescent="0.2">
      <c r="A41" s="4">
        <v>50</v>
      </c>
      <c r="B41" s="4">
        <v>0</v>
      </c>
      <c r="C41" s="4">
        <v>0</v>
      </c>
      <c r="D41" s="4">
        <v>1</v>
      </c>
      <c r="E41" s="4">
        <v>208</v>
      </c>
      <c r="F41" s="4">
        <v>54.454548199999998</v>
      </c>
      <c r="G41" s="4" t="s">
        <v>190</v>
      </c>
      <c r="H41" s="4" t="s">
        <v>191</v>
      </c>
      <c r="I41" s="4"/>
      <c r="J41" s="4"/>
      <c r="K41" s="4">
        <v>208</v>
      </c>
      <c r="L41" s="4">
        <v>22</v>
      </c>
      <c r="M41" s="4">
        <v>3</v>
      </c>
      <c r="N41" s="4" t="s">
        <v>6</v>
      </c>
      <c r="O41" s="4">
        <v>0</v>
      </c>
      <c r="P41" s="4"/>
    </row>
    <row r="42" spans="1:16" x14ac:dyDescent="0.2">
      <c r="A42" s="4">
        <v>50</v>
      </c>
      <c r="B42" s="4">
        <v>0</v>
      </c>
      <c r="C42" s="4">
        <v>0</v>
      </c>
      <c r="D42" s="4">
        <v>1</v>
      </c>
      <c r="E42" s="4">
        <v>209</v>
      </c>
      <c r="F42" s="4">
        <v>0</v>
      </c>
      <c r="G42" s="4" t="s">
        <v>192</v>
      </c>
      <c r="H42" s="4" t="s">
        <v>193</v>
      </c>
      <c r="I42" s="4"/>
      <c r="J42" s="4"/>
      <c r="K42" s="4">
        <v>209</v>
      </c>
      <c r="L42" s="4">
        <v>23</v>
      </c>
      <c r="M42" s="4">
        <v>3</v>
      </c>
      <c r="N42" s="4" t="s">
        <v>6</v>
      </c>
      <c r="O42" s="4">
        <v>2</v>
      </c>
      <c r="P42" s="4"/>
    </row>
    <row r="43" spans="1:16" x14ac:dyDescent="0.2">
      <c r="A43" s="4">
        <v>50</v>
      </c>
      <c r="B43" s="4">
        <v>0</v>
      </c>
      <c r="C43" s="4">
        <v>0</v>
      </c>
      <c r="D43" s="4">
        <v>1</v>
      </c>
      <c r="E43" s="4">
        <v>233</v>
      </c>
      <c r="F43" s="4">
        <v>0</v>
      </c>
      <c r="G43" s="4" t="s">
        <v>194</v>
      </c>
      <c r="H43" s="4" t="s">
        <v>195</v>
      </c>
      <c r="I43" s="4"/>
      <c r="J43" s="4"/>
      <c r="K43" s="4">
        <v>233</v>
      </c>
      <c r="L43" s="4">
        <v>24</v>
      </c>
      <c r="M43" s="4">
        <v>3</v>
      </c>
      <c r="N43" s="4" t="s">
        <v>6</v>
      </c>
      <c r="O43" s="4">
        <v>2</v>
      </c>
      <c r="P43" s="4"/>
    </row>
    <row r="44" spans="1:16" x14ac:dyDescent="0.2">
      <c r="A44" s="4">
        <v>50</v>
      </c>
      <c r="B44" s="4">
        <v>0</v>
      </c>
      <c r="C44" s="4">
        <v>0</v>
      </c>
      <c r="D44" s="4">
        <v>1</v>
      </c>
      <c r="E44" s="4">
        <v>210</v>
      </c>
      <c r="F44" s="4">
        <v>772184</v>
      </c>
      <c r="G44" s="4" t="s">
        <v>196</v>
      </c>
      <c r="H44" s="4" t="s">
        <v>197</v>
      </c>
      <c r="I44" s="4"/>
      <c r="J44" s="4"/>
      <c r="K44" s="4">
        <v>210</v>
      </c>
      <c r="L44" s="4">
        <v>25</v>
      </c>
      <c r="M44" s="4">
        <v>3</v>
      </c>
      <c r="N44" s="4" t="s">
        <v>6</v>
      </c>
      <c r="O44" s="4">
        <v>2</v>
      </c>
      <c r="P44" s="4"/>
    </row>
    <row r="45" spans="1:16" x14ac:dyDescent="0.2">
      <c r="A45" s="4">
        <v>50</v>
      </c>
      <c r="B45" s="4">
        <v>0</v>
      </c>
      <c r="C45" s="4">
        <v>0</v>
      </c>
      <c r="D45" s="4">
        <v>1</v>
      </c>
      <c r="E45" s="4">
        <v>211</v>
      </c>
      <c r="F45" s="4">
        <v>455962</v>
      </c>
      <c r="G45" s="4" t="s">
        <v>198</v>
      </c>
      <c r="H45" s="4" t="s">
        <v>199</v>
      </c>
      <c r="I45" s="4"/>
      <c r="J45" s="4"/>
      <c r="K45" s="4">
        <v>211</v>
      </c>
      <c r="L45" s="4">
        <v>26</v>
      </c>
      <c r="M45" s="4">
        <v>3</v>
      </c>
      <c r="N45" s="4" t="s">
        <v>6</v>
      </c>
      <c r="O45" s="4">
        <v>2</v>
      </c>
      <c r="P45" s="4"/>
    </row>
    <row r="46" spans="1:16" x14ac:dyDescent="0.2">
      <c r="A46" s="4">
        <v>50</v>
      </c>
      <c r="B46" s="4">
        <v>0</v>
      </c>
      <c r="C46" s="4">
        <v>0</v>
      </c>
      <c r="D46" s="4">
        <v>1</v>
      </c>
      <c r="E46" s="4">
        <v>224</v>
      </c>
      <c r="F46" s="4">
        <v>9065339</v>
      </c>
      <c r="G46" s="4" t="s">
        <v>200</v>
      </c>
      <c r="H46" s="4" t="s">
        <v>201</v>
      </c>
      <c r="I46" s="4"/>
      <c r="J46" s="4"/>
      <c r="K46" s="4">
        <v>224</v>
      </c>
      <c r="L46" s="4">
        <v>27</v>
      </c>
      <c r="M46" s="4">
        <v>3</v>
      </c>
      <c r="N46" s="4" t="s">
        <v>6</v>
      </c>
      <c r="O46" s="4">
        <v>2</v>
      </c>
      <c r="P46" s="4"/>
    </row>
    <row r="48" spans="1:16" x14ac:dyDescent="0.2">
      <c r="A48">
        <v>-1</v>
      </c>
    </row>
    <row r="51" spans="1:40" x14ac:dyDescent="0.2">
      <c r="A51" s="3">
        <v>75</v>
      </c>
      <c r="B51" s="3" t="s">
        <v>443</v>
      </c>
      <c r="C51" s="3">
        <v>2024</v>
      </c>
      <c r="D51" s="3">
        <v>4</v>
      </c>
      <c r="E51" s="3">
        <v>0</v>
      </c>
      <c r="F51" s="3">
        <v>0</v>
      </c>
      <c r="G51" s="3">
        <v>0</v>
      </c>
      <c r="H51" s="3">
        <v>1</v>
      </c>
      <c r="I51" s="3">
        <v>0</v>
      </c>
      <c r="J51" s="3">
        <v>4</v>
      </c>
      <c r="K51" s="3">
        <v>0</v>
      </c>
      <c r="L51" s="3">
        <v>0</v>
      </c>
      <c r="M51" s="3">
        <v>0</v>
      </c>
      <c r="N51" s="3">
        <v>74764386</v>
      </c>
      <c r="O51" s="3">
        <v>1</v>
      </c>
    </row>
    <row r="52" spans="1:40" x14ac:dyDescent="0.2">
      <c r="A52" s="5">
        <v>3</v>
      </c>
      <c r="B52" s="5" t="s">
        <v>444</v>
      </c>
      <c r="C52" s="5">
        <v>1</v>
      </c>
      <c r="D52" s="5">
        <v>9.11</v>
      </c>
      <c r="E52" s="5">
        <v>13.26</v>
      </c>
      <c r="F52" s="5">
        <v>33.39</v>
      </c>
      <c r="G52" s="5">
        <v>33.39</v>
      </c>
      <c r="H52" s="5">
        <v>6.13</v>
      </c>
      <c r="I52" s="5">
        <v>1</v>
      </c>
      <c r="J52" s="5">
        <v>2</v>
      </c>
      <c r="K52" s="5">
        <v>33.39</v>
      </c>
      <c r="L52" s="5">
        <v>1</v>
      </c>
      <c r="M52" s="5">
        <v>1</v>
      </c>
      <c r="N52" s="5">
        <v>9.11</v>
      </c>
      <c r="O52" s="5">
        <v>6.13</v>
      </c>
      <c r="P52" s="5">
        <v>1</v>
      </c>
      <c r="Q52" s="5">
        <v>33.39</v>
      </c>
      <c r="R52" s="5">
        <v>1</v>
      </c>
      <c r="S52" s="5" t="s">
        <v>6</v>
      </c>
      <c r="T52" s="5" t="s">
        <v>6</v>
      </c>
      <c r="U52" s="5" t="s">
        <v>6</v>
      </c>
      <c r="V52" s="5" t="s">
        <v>6</v>
      </c>
      <c r="W52" s="5" t="s">
        <v>6</v>
      </c>
      <c r="X52" s="5" t="s">
        <v>6</v>
      </c>
      <c r="Y52" s="5" t="s">
        <v>6</v>
      </c>
      <c r="Z52" s="5" t="s">
        <v>6</v>
      </c>
      <c r="AA52" s="5" t="s">
        <v>6</v>
      </c>
      <c r="AB52" s="5" t="s">
        <v>6</v>
      </c>
      <c r="AC52" s="5" t="s">
        <v>6</v>
      </c>
      <c r="AD52" s="5" t="s">
        <v>6</v>
      </c>
      <c r="AE52" s="5" t="s">
        <v>6</v>
      </c>
      <c r="AF52" s="5" t="s">
        <v>6</v>
      </c>
      <c r="AG52" s="5" t="s">
        <v>6</v>
      </c>
      <c r="AH52" s="5" t="s">
        <v>6</v>
      </c>
      <c r="AI52" s="5"/>
      <c r="AJ52" s="5"/>
      <c r="AK52" s="5"/>
      <c r="AL52" s="5"/>
      <c r="AM52" s="5"/>
      <c r="AN52" s="5">
        <v>74764387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R403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200" x14ac:dyDescent="0.2">
      <c r="A1">
        <f>ROW(Source!A28)</f>
        <v>28</v>
      </c>
      <c r="B1">
        <v>74764386</v>
      </c>
      <c r="C1">
        <v>74765347</v>
      </c>
      <c r="D1">
        <v>49510757</v>
      </c>
      <c r="E1">
        <v>70</v>
      </c>
      <c r="F1">
        <v>1</v>
      </c>
      <c r="G1">
        <v>1</v>
      </c>
      <c r="H1">
        <v>1</v>
      </c>
      <c r="I1" t="s">
        <v>446</v>
      </c>
      <c r="J1" t="s">
        <v>6</v>
      </c>
      <c r="K1" t="s">
        <v>447</v>
      </c>
      <c r="L1">
        <v>1191</v>
      </c>
      <c r="N1">
        <v>1013</v>
      </c>
      <c r="O1" t="s">
        <v>448</v>
      </c>
      <c r="P1" t="s">
        <v>448</v>
      </c>
      <c r="Q1">
        <v>1</v>
      </c>
      <c r="W1">
        <v>0</v>
      </c>
      <c r="X1">
        <v>-1111239348</v>
      </c>
      <c r="Y1">
        <f>(AT1*ROUND(1.05,7))</f>
        <v>11.340000000000002</v>
      </c>
      <c r="AA1">
        <v>0</v>
      </c>
      <c r="AB1">
        <v>0</v>
      </c>
      <c r="AC1">
        <v>0</v>
      </c>
      <c r="AD1">
        <v>321.20999999999998</v>
      </c>
      <c r="AE1">
        <v>0</v>
      </c>
      <c r="AF1">
        <v>0</v>
      </c>
      <c r="AG1">
        <v>0</v>
      </c>
      <c r="AH1">
        <v>9.6199999999999992</v>
      </c>
      <c r="AI1">
        <v>1</v>
      </c>
      <c r="AJ1">
        <v>1</v>
      </c>
      <c r="AK1">
        <v>1</v>
      </c>
      <c r="AL1">
        <v>33.39</v>
      </c>
      <c r="AM1">
        <v>4</v>
      </c>
      <c r="AN1">
        <v>0</v>
      </c>
      <c r="AO1">
        <v>1</v>
      </c>
      <c r="AP1">
        <v>1</v>
      </c>
      <c r="AQ1">
        <v>0</v>
      </c>
      <c r="AR1">
        <v>0</v>
      </c>
      <c r="AS1" t="s">
        <v>6</v>
      </c>
      <c r="AT1">
        <v>10.8</v>
      </c>
      <c r="AU1" t="s">
        <v>26</v>
      </c>
      <c r="AV1">
        <v>1</v>
      </c>
      <c r="AW1">
        <v>2</v>
      </c>
      <c r="AX1">
        <v>74765357</v>
      </c>
      <c r="AY1">
        <v>1</v>
      </c>
      <c r="AZ1">
        <v>0</v>
      </c>
      <c r="BA1">
        <v>1</v>
      </c>
      <c r="BB1">
        <v>0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0</v>
      </c>
      <c r="BN1">
        <v>0</v>
      </c>
      <c r="BO1">
        <v>0</v>
      </c>
      <c r="BP1">
        <v>0</v>
      </c>
      <c r="BQ1">
        <v>0</v>
      </c>
      <c r="BR1">
        <v>0</v>
      </c>
      <c r="BS1">
        <v>0</v>
      </c>
      <c r="BT1">
        <v>0</v>
      </c>
      <c r="BU1">
        <v>0</v>
      </c>
      <c r="BV1">
        <v>0</v>
      </c>
      <c r="BW1">
        <v>0</v>
      </c>
      <c r="CU1">
        <f>ROUND(AT1*Source!I28*AH1*AL1,0)</f>
        <v>3469</v>
      </c>
      <c r="CV1">
        <f>ROUND(Y1*Source!I28,7)</f>
        <v>11.34</v>
      </c>
      <c r="CW1">
        <v>0</v>
      </c>
      <c r="CX1">
        <f>ROUND(Y1*Source!I28,7)</f>
        <v>11.34</v>
      </c>
      <c r="CY1">
        <f>AD1</f>
        <v>321.20999999999998</v>
      </c>
      <c r="CZ1">
        <f>AH1</f>
        <v>9.6199999999999992</v>
      </c>
      <c r="DA1">
        <f>AL1</f>
        <v>33.39</v>
      </c>
      <c r="DB1">
        <f>ROUND((ROUND(AT1*CZ1,2)*ROUND(1.05,7)),2)</f>
        <v>109.1</v>
      </c>
      <c r="DC1">
        <f>ROUND((ROUND(AT1*AG1,2)*ROUND(1.05,7)),2)</f>
        <v>0</v>
      </c>
      <c r="DD1" t="s">
        <v>6</v>
      </c>
      <c r="DE1" t="s">
        <v>6</v>
      </c>
      <c r="DF1">
        <f>ROUND(ROUND(AE1,0)*CX1,0)</f>
        <v>0</v>
      </c>
      <c r="DG1">
        <f>ROUND(ROUND(AF1,0)*CX1,0)</f>
        <v>0</v>
      </c>
      <c r="DH1">
        <f>Source!I28*SmtRes!Y1</f>
        <v>11.340000000000002</v>
      </c>
      <c r="DI1">
        <f>AD1</f>
        <v>321.20999999999998</v>
      </c>
      <c r="DJ1">
        <f>EtalonRes!AB1</f>
        <v>9.6199999999999992</v>
      </c>
      <c r="DK1">
        <f>Source!BA28</f>
        <v>33.39</v>
      </c>
      <c r="DL1" t="s">
        <v>6</v>
      </c>
      <c r="DM1">
        <v>0</v>
      </c>
      <c r="DN1" t="s">
        <v>6</v>
      </c>
      <c r="DO1">
        <v>0</v>
      </c>
      <c r="GQ1">
        <v>-1</v>
      </c>
      <c r="GR1">
        <v>-1</v>
      </c>
    </row>
    <row r="2" spans="1:200" x14ac:dyDescent="0.2">
      <c r="A2">
        <f>ROW(Source!A28)</f>
        <v>28</v>
      </c>
      <c r="B2">
        <v>74764386</v>
      </c>
      <c r="C2">
        <v>74765347</v>
      </c>
      <c r="D2">
        <v>49510905</v>
      </c>
      <c r="E2">
        <v>70</v>
      </c>
      <c r="F2">
        <v>1</v>
      </c>
      <c r="G2">
        <v>1</v>
      </c>
      <c r="H2">
        <v>1</v>
      </c>
      <c r="I2" t="s">
        <v>449</v>
      </c>
      <c r="J2" t="s">
        <v>6</v>
      </c>
      <c r="K2" t="s">
        <v>450</v>
      </c>
      <c r="L2">
        <v>1191</v>
      </c>
      <c r="N2">
        <v>1013</v>
      </c>
      <c r="O2" t="s">
        <v>448</v>
      </c>
      <c r="P2" t="s">
        <v>448</v>
      </c>
      <c r="Q2">
        <v>1</v>
      </c>
      <c r="W2">
        <v>0</v>
      </c>
      <c r="X2">
        <v>-1417349443</v>
      </c>
      <c r="Y2">
        <f>(AT2*ROUND(1.05,7))</f>
        <v>0.87149999999999994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33.39</v>
      </c>
      <c r="AL2">
        <v>1</v>
      </c>
      <c r="AM2">
        <v>4</v>
      </c>
      <c r="AN2">
        <v>0</v>
      </c>
      <c r="AO2">
        <v>1</v>
      </c>
      <c r="AP2">
        <v>1</v>
      </c>
      <c r="AQ2">
        <v>0</v>
      </c>
      <c r="AR2">
        <v>0</v>
      </c>
      <c r="AS2" t="s">
        <v>6</v>
      </c>
      <c r="AT2">
        <v>0.83</v>
      </c>
      <c r="AU2" t="s">
        <v>26</v>
      </c>
      <c r="AV2">
        <v>2</v>
      </c>
      <c r="AW2">
        <v>2</v>
      </c>
      <c r="AX2">
        <v>74765358</v>
      </c>
      <c r="AY2">
        <v>1</v>
      </c>
      <c r="AZ2">
        <v>0</v>
      </c>
      <c r="BA2">
        <v>2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0.87150000000000005</v>
      </c>
      <c r="CY2">
        <f>AD2</f>
        <v>0</v>
      </c>
      <c r="CZ2">
        <f>AH2</f>
        <v>0</v>
      </c>
      <c r="DA2">
        <f>AL2</f>
        <v>1</v>
      </c>
      <c r="DB2">
        <f>ROUND((ROUND(AT2*CZ2,2)*ROUND(1.05,7)),2)</f>
        <v>0</v>
      </c>
      <c r="DC2">
        <f>ROUND((ROUND(AT2*AG2,2)*ROUND(1.05,7)),2)</f>
        <v>0</v>
      </c>
      <c r="DD2" t="s">
        <v>6</v>
      </c>
      <c r="DE2" t="s">
        <v>6</v>
      </c>
      <c r="DF2">
        <f>ROUND(ROUND(AE2,0)*CX2,0)</f>
        <v>0</v>
      </c>
      <c r="DG2">
        <f>ROUND(ROUND(AF2,0)*CX2,0)</f>
        <v>0</v>
      </c>
      <c r="DH2">
        <f>Source!I28*SmtRes!Y2</f>
        <v>0.87149999999999994</v>
      </c>
      <c r="DI2">
        <f>AD2</f>
        <v>0</v>
      </c>
      <c r="DJ2">
        <f>EtalonRes!AB2</f>
        <v>0</v>
      </c>
      <c r="DK2">
        <f>Source!BA28</f>
        <v>33.39</v>
      </c>
      <c r="DL2" t="s">
        <v>6</v>
      </c>
      <c r="DM2">
        <v>0</v>
      </c>
      <c r="DN2" t="s">
        <v>6</v>
      </c>
      <c r="DO2">
        <v>0</v>
      </c>
      <c r="GQ2">
        <v>-1</v>
      </c>
      <c r="GR2">
        <v>-1</v>
      </c>
    </row>
    <row r="3" spans="1:200" x14ac:dyDescent="0.2">
      <c r="A3">
        <f>ROW(Source!A28)</f>
        <v>28</v>
      </c>
      <c r="B3">
        <v>74764386</v>
      </c>
      <c r="C3">
        <v>74765347</v>
      </c>
      <c r="D3">
        <v>49672573</v>
      </c>
      <c r="E3">
        <v>1</v>
      </c>
      <c r="F3">
        <v>1</v>
      </c>
      <c r="G3">
        <v>1</v>
      </c>
      <c r="H3">
        <v>2</v>
      </c>
      <c r="I3" t="s">
        <v>451</v>
      </c>
      <c r="J3" t="s">
        <v>452</v>
      </c>
      <c r="K3" t="s">
        <v>453</v>
      </c>
      <c r="L3">
        <v>1367</v>
      </c>
      <c r="N3">
        <v>1011</v>
      </c>
      <c r="O3" t="s">
        <v>454</v>
      </c>
      <c r="P3" t="s">
        <v>454</v>
      </c>
      <c r="Q3">
        <v>1</v>
      </c>
      <c r="W3">
        <v>0</v>
      </c>
      <c r="X3">
        <v>-430484415</v>
      </c>
      <c r="Y3">
        <f>(AT3*ROUND(1.05,7))</f>
        <v>0.34650000000000003</v>
      </c>
      <c r="AA3">
        <v>0</v>
      </c>
      <c r="AB3">
        <v>1530.2</v>
      </c>
      <c r="AC3">
        <v>450.77</v>
      </c>
      <c r="AD3">
        <v>0</v>
      </c>
      <c r="AE3">
        <v>0</v>
      </c>
      <c r="AF3">
        <v>115.4</v>
      </c>
      <c r="AG3">
        <v>13.5</v>
      </c>
      <c r="AH3">
        <v>0</v>
      </c>
      <c r="AI3">
        <v>1</v>
      </c>
      <c r="AJ3">
        <v>13.26</v>
      </c>
      <c r="AK3">
        <v>33.39</v>
      </c>
      <c r="AL3">
        <v>1</v>
      </c>
      <c r="AM3">
        <v>4</v>
      </c>
      <c r="AN3">
        <v>0</v>
      </c>
      <c r="AO3">
        <v>1</v>
      </c>
      <c r="AP3">
        <v>1</v>
      </c>
      <c r="AQ3">
        <v>0</v>
      </c>
      <c r="AR3">
        <v>0</v>
      </c>
      <c r="AS3" t="s">
        <v>6</v>
      </c>
      <c r="AT3">
        <v>0.33</v>
      </c>
      <c r="AU3" t="s">
        <v>26</v>
      </c>
      <c r="AV3">
        <v>0</v>
      </c>
      <c r="AW3">
        <v>2</v>
      </c>
      <c r="AX3">
        <v>74765359</v>
      </c>
      <c r="AY3">
        <v>1</v>
      </c>
      <c r="AZ3">
        <v>0</v>
      </c>
      <c r="BA3">
        <v>3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CV3">
        <v>0</v>
      </c>
      <c r="CW3">
        <f>ROUND(Y3*Source!I28*DO3,7)</f>
        <v>0</v>
      </c>
      <c r="CX3">
        <f>ROUND(Y3*Source!I28,7)</f>
        <v>0.34649999999999997</v>
      </c>
      <c r="CY3">
        <f>AB3</f>
        <v>1530.2</v>
      </c>
      <c r="CZ3">
        <f>AF3</f>
        <v>115.4</v>
      </c>
      <c r="DA3">
        <f>AJ3</f>
        <v>13.26</v>
      </c>
      <c r="DB3">
        <f>ROUND((ROUND(AT3*CZ3,2)*ROUND(1.05,7)),2)</f>
        <v>39.979999999999997</v>
      </c>
      <c r="DC3">
        <f>ROUND((ROUND(AT3*AG3,2)*ROUND(1.05,7)),2)</f>
        <v>4.68</v>
      </c>
      <c r="DD3" t="s">
        <v>6</v>
      </c>
      <c r="DE3" t="s">
        <v>6</v>
      </c>
      <c r="DF3">
        <f>ROUND(ROUND(AE3,0)*CX3,0)</f>
        <v>0</v>
      </c>
      <c r="DG3">
        <f>ROUND(ROUND(AF3*AJ3,0)*CX3,0)</f>
        <v>530</v>
      </c>
      <c r="DH3">
        <f>Source!I28*SmtRes!Y3</f>
        <v>0.34650000000000003</v>
      </c>
      <c r="DI3">
        <f>AB3</f>
        <v>1530.2</v>
      </c>
      <c r="DJ3">
        <f>EtalonRes!Z3</f>
        <v>115.4</v>
      </c>
      <c r="DK3">
        <f>Source!BB28</f>
        <v>13.26</v>
      </c>
      <c r="DL3" t="s">
        <v>6</v>
      </c>
      <c r="DM3">
        <v>0</v>
      </c>
      <c r="DN3" t="s">
        <v>6</v>
      </c>
      <c r="DO3">
        <v>0</v>
      </c>
      <c r="GQ3">
        <v>-1</v>
      </c>
      <c r="GR3">
        <v>-1</v>
      </c>
    </row>
    <row r="4" spans="1:200" x14ac:dyDescent="0.2">
      <c r="A4">
        <f>ROW(Source!A28)</f>
        <v>28</v>
      </c>
      <c r="B4">
        <v>74764386</v>
      </c>
      <c r="C4">
        <v>74765347</v>
      </c>
      <c r="D4">
        <v>49672695</v>
      </c>
      <c r="E4">
        <v>1</v>
      </c>
      <c r="F4">
        <v>1</v>
      </c>
      <c r="G4">
        <v>1</v>
      </c>
      <c r="H4">
        <v>2</v>
      </c>
      <c r="I4" t="s">
        <v>455</v>
      </c>
      <c r="J4" t="s">
        <v>456</v>
      </c>
      <c r="K4" t="s">
        <v>457</v>
      </c>
      <c r="L4">
        <v>1367</v>
      </c>
      <c r="N4">
        <v>1011</v>
      </c>
      <c r="O4" t="s">
        <v>454</v>
      </c>
      <c r="P4" t="s">
        <v>454</v>
      </c>
      <c r="Q4">
        <v>1</v>
      </c>
      <c r="W4">
        <v>0</v>
      </c>
      <c r="X4">
        <v>1063590936</v>
      </c>
      <c r="Y4">
        <f>(AT4*ROUND(1.05,7))</f>
        <v>3.7275</v>
      </c>
      <c r="AA4">
        <v>0</v>
      </c>
      <c r="AB4">
        <v>41.37</v>
      </c>
      <c r="AC4">
        <v>0</v>
      </c>
      <c r="AD4">
        <v>0</v>
      </c>
      <c r="AE4">
        <v>0</v>
      </c>
      <c r="AF4">
        <v>3.12</v>
      </c>
      <c r="AG4">
        <v>0</v>
      </c>
      <c r="AH4">
        <v>0</v>
      </c>
      <c r="AI4">
        <v>1</v>
      </c>
      <c r="AJ4">
        <v>13.26</v>
      </c>
      <c r="AK4">
        <v>33.39</v>
      </c>
      <c r="AL4">
        <v>1</v>
      </c>
      <c r="AM4">
        <v>4</v>
      </c>
      <c r="AN4">
        <v>0</v>
      </c>
      <c r="AO4">
        <v>1</v>
      </c>
      <c r="AP4">
        <v>1</v>
      </c>
      <c r="AQ4">
        <v>0</v>
      </c>
      <c r="AR4">
        <v>0</v>
      </c>
      <c r="AS4" t="s">
        <v>6</v>
      </c>
      <c r="AT4">
        <v>3.55</v>
      </c>
      <c r="AU4" t="s">
        <v>26</v>
      </c>
      <c r="AV4">
        <v>0</v>
      </c>
      <c r="AW4">
        <v>2</v>
      </c>
      <c r="AX4">
        <v>74765360</v>
      </c>
      <c r="AY4">
        <v>1</v>
      </c>
      <c r="AZ4">
        <v>0</v>
      </c>
      <c r="BA4">
        <v>4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CV4">
        <v>0</v>
      </c>
      <c r="CW4">
        <f>ROUND(Y4*Source!I28*DO4,7)</f>
        <v>0</v>
      </c>
      <c r="CX4">
        <f>ROUND(Y4*Source!I28,7)</f>
        <v>3.7275</v>
      </c>
      <c r="CY4">
        <f>AB4</f>
        <v>41.37</v>
      </c>
      <c r="CZ4">
        <f>AF4</f>
        <v>3.12</v>
      </c>
      <c r="DA4">
        <f>AJ4</f>
        <v>13.26</v>
      </c>
      <c r="DB4">
        <f>ROUND((ROUND(AT4*CZ4,2)*ROUND(1.05,7)),2)</f>
        <v>11.63</v>
      </c>
      <c r="DC4">
        <f>ROUND((ROUND(AT4*AG4,2)*ROUND(1.05,7)),2)</f>
        <v>0</v>
      </c>
      <c r="DD4" t="s">
        <v>6</v>
      </c>
      <c r="DE4" t="s">
        <v>6</v>
      </c>
      <c r="DF4">
        <f>ROUND(ROUND(AE4,0)*CX4,0)</f>
        <v>0</v>
      </c>
      <c r="DG4">
        <f>ROUND(ROUND(AF4*AJ4,0)*CX4,0)</f>
        <v>153</v>
      </c>
      <c r="DH4">
        <f>Source!I28*SmtRes!Y4</f>
        <v>3.7275</v>
      </c>
      <c r="DI4">
        <f>AB4</f>
        <v>41.37</v>
      </c>
      <c r="DJ4">
        <f>EtalonRes!Z4</f>
        <v>3.12</v>
      </c>
      <c r="DK4">
        <f>Source!BB28</f>
        <v>13.26</v>
      </c>
      <c r="DL4" t="s">
        <v>6</v>
      </c>
      <c r="DM4">
        <v>0</v>
      </c>
      <c r="DN4" t="s">
        <v>6</v>
      </c>
      <c r="DO4">
        <v>0</v>
      </c>
      <c r="GQ4">
        <v>-1</v>
      </c>
      <c r="GR4">
        <v>-1</v>
      </c>
    </row>
    <row r="5" spans="1:200" x14ac:dyDescent="0.2">
      <c r="A5">
        <f>ROW(Source!A28)</f>
        <v>28</v>
      </c>
      <c r="B5">
        <v>74764386</v>
      </c>
      <c r="C5">
        <v>74765347</v>
      </c>
      <c r="D5">
        <v>49673503</v>
      </c>
      <c r="E5">
        <v>1</v>
      </c>
      <c r="F5">
        <v>1</v>
      </c>
      <c r="G5">
        <v>1</v>
      </c>
      <c r="H5">
        <v>2</v>
      </c>
      <c r="I5" t="s">
        <v>458</v>
      </c>
      <c r="J5" t="s">
        <v>459</v>
      </c>
      <c r="K5" t="s">
        <v>460</v>
      </c>
      <c r="L5">
        <v>1367</v>
      </c>
      <c r="N5">
        <v>1011</v>
      </c>
      <c r="O5" t="s">
        <v>454</v>
      </c>
      <c r="P5" t="s">
        <v>454</v>
      </c>
      <c r="Q5">
        <v>1</v>
      </c>
      <c r="W5">
        <v>0</v>
      </c>
      <c r="X5">
        <v>509054691</v>
      </c>
      <c r="Y5">
        <f>(AT5*ROUND(1.05,7))</f>
        <v>0.52500000000000002</v>
      </c>
      <c r="AA5">
        <v>0</v>
      </c>
      <c r="AB5">
        <v>871.31</v>
      </c>
      <c r="AC5">
        <v>387.32</v>
      </c>
      <c r="AD5">
        <v>0</v>
      </c>
      <c r="AE5">
        <v>0</v>
      </c>
      <c r="AF5">
        <v>65.709999999999994</v>
      </c>
      <c r="AG5">
        <v>11.6</v>
      </c>
      <c r="AH5">
        <v>0</v>
      </c>
      <c r="AI5">
        <v>1</v>
      </c>
      <c r="AJ5">
        <v>13.26</v>
      </c>
      <c r="AK5">
        <v>33.39</v>
      </c>
      <c r="AL5">
        <v>1</v>
      </c>
      <c r="AM5">
        <v>4</v>
      </c>
      <c r="AN5">
        <v>0</v>
      </c>
      <c r="AO5">
        <v>1</v>
      </c>
      <c r="AP5">
        <v>1</v>
      </c>
      <c r="AQ5">
        <v>0</v>
      </c>
      <c r="AR5">
        <v>0</v>
      </c>
      <c r="AS5" t="s">
        <v>6</v>
      </c>
      <c r="AT5">
        <v>0.5</v>
      </c>
      <c r="AU5" t="s">
        <v>26</v>
      </c>
      <c r="AV5">
        <v>0</v>
      </c>
      <c r="AW5">
        <v>2</v>
      </c>
      <c r="AX5">
        <v>74765361</v>
      </c>
      <c r="AY5">
        <v>1</v>
      </c>
      <c r="AZ5">
        <v>0</v>
      </c>
      <c r="BA5">
        <v>5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CV5">
        <v>0</v>
      </c>
      <c r="CW5">
        <f>ROUND(Y5*Source!I28*DO5,7)</f>
        <v>0</v>
      </c>
      <c r="CX5">
        <f>ROUND(Y5*Source!I28,7)</f>
        <v>0.52500000000000002</v>
      </c>
      <c r="CY5">
        <f>AB5</f>
        <v>871.31</v>
      </c>
      <c r="CZ5">
        <f>AF5</f>
        <v>65.709999999999994</v>
      </c>
      <c r="DA5">
        <f>AJ5</f>
        <v>13.26</v>
      </c>
      <c r="DB5">
        <f>ROUND((ROUND(AT5*CZ5,2)*ROUND(1.05,7)),2)</f>
        <v>34.5</v>
      </c>
      <c r="DC5">
        <f>ROUND((ROUND(AT5*AG5,2)*ROUND(1.05,7)),2)</f>
        <v>6.09</v>
      </c>
      <c r="DD5" t="s">
        <v>6</v>
      </c>
      <c r="DE5" t="s">
        <v>6</v>
      </c>
      <c r="DF5">
        <f>ROUND(ROUND(AE5,0)*CX5,0)</f>
        <v>0</v>
      </c>
      <c r="DG5">
        <f>ROUND(ROUND(AF5*AJ5,0)*CX5,0)</f>
        <v>457</v>
      </c>
      <c r="DH5">
        <f>Source!I28*SmtRes!Y5</f>
        <v>0.52500000000000002</v>
      </c>
      <c r="DI5">
        <f>AB5</f>
        <v>871.31</v>
      </c>
      <c r="DJ5">
        <f>EtalonRes!Z5</f>
        <v>65.709999999999994</v>
      </c>
      <c r="DK5">
        <f>Source!BB28</f>
        <v>13.26</v>
      </c>
      <c r="DL5" t="s">
        <v>6</v>
      </c>
      <c r="DM5">
        <v>0</v>
      </c>
      <c r="DN5" t="s">
        <v>6</v>
      </c>
      <c r="DO5">
        <v>0</v>
      </c>
      <c r="GQ5">
        <v>-1</v>
      </c>
      <c r="GR5">
        <v>-1</v>
      </c>
    </row>
    <row r="6" spans="1:200" x14ac:dyDescent="0.2">
      <c r="A6">
        <f>ROW(Source!A28)</f>
        <v>28</v>
      </c>
      <c r="B6">
        <v>74764386</v>
      </c>
      <c r="C6">
        <v>74765347</v>
      </c>
      <c r="D6">
        <v>49525443</v>
      </c>
      <c r="E6">
        <v>1</v>
      </c>
      <c r="F6">
        <v>1</v>
      </c>
      <c r="G6">
        <v>1</v>
      </c>
      <c r="H6">
        <v>3</v>
      </c>
      <c r="I6" t="s">
        <v>461</v>
      </c>
      <c r="J6" t="s">
        <v>462</v>
      </c>
      <c r="K6" t="s">
        <v>463</v>
      </c>
      <c r="L6">
        <v>1348</v>
      </c>
      <c r="N6">
        <v>1009</v>
      </c>
      <c r="O6" t="s">
        <v>464</v>
      </c>
      <c r="P6" t="s">
        <v>464</v>
      </c>
      <c r="Q6">
        <v>1000</v>
      </c>
      <c r="W6">
        <v>0</v>
      </c>
      <c r="X6">
        <v>-2064010995</v>
      </c>
      <c r="Y6" s="181" t="e">
        <f>#REF!</f>
        <v>#REF!</v>
      </c>
      <c r="AA6">
        <v>91719.48</v>
      </c>
      <c r="AB6">
        <v>0</v>
      </c>
      <c r="AC6">
        <v>0</v>
      </c>
      <c r="AD6">
        <v>0</v>
      </c>
      <c r="AE6">
        <v>10068</v>
      </c>
      <c r="AF6">
        <v>0</v>
      </c>
      <c r="AG6">
        <v>0</v>
      </c>
      <c r="AH6">
        <v>0</v>
      </c>
      <c r="AI6">
        <v>9.11</v>
      </c>
      <c r="AJ6">
        <v>1</v>
      </c>
      <c r="AK6">
        <v>1</v>
      </c>
      <c r="AL6">
        <v>1</v>
      </c>
      <c r="AM6">
        <v>4</v>
      </c>
      <c r="AN6">
        <v>0</v>
      </c>
      <c r="AO6">
        <v>1</v>
      </c>
      <c r="AP6">
        <v>1</v>
      </c>
      <c r="AQ6">
        <v>0</v>
      </c>
      <c r="AR6">
        <v>0</v>
      </c>
      <c r="AS6" t="s">
        <v>6</v>
      </c>
      <c r="AT6">
        <v>5.3E-3</v>
      </c>
      <c r="AU6" t="s">
        <v>6</v>
      </c>
      <c r="AV6">
        <v>0</v>
      </c>
      <c r="AW6">
        <v>2</v>
      </c>
      <c r="AX6">
        <v>74765362</v>
      </c>
      <c r="AY6">
        <v>1</v>
      </c>
      <c r="AZ6">
        <v>0</v>
      </c>
      <c r="BA6">
        <v>6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 t="e">
        <f>ROUND(Y6*Source!I28,7)</f>
        <v>#REF!</v>
      </c>
      <c r="CY6">
        <f>AA6</f>
        <v>91719.48</v>
      </c>
      <c r="CZ6">
        <f>AE6</f>
        <v>10068</v>
      </c>
      <c r="DA6">
        <f>AI6</f>
        <v>9.11</v>
      </c>
      <c r="DB6">
        <f>ROUND(ROUND(AT6*CZ6,2),2)</f>
        <v>53.36</v>
      </c>
      <c r="DC6">
        <f>ROUND(ROUND(AT6*AG6,2),2)</f>
        <v>0</v>
      </c>
      <c r="DD6" t="s">
        <v>6</v>
      </c>
      <c r="DE6" t="s">
        <v>6</v>
      </c>
      <c r="DF6" t="e">
        <f>ROUND(ROUND(AE6*AI6,0)*CX6,0)</f>
        <v>#REF!</v>
      </c>
      <c r="DG6" t="e">
        <f t="shared" ref="DG6:DG11" si="0">ROUND(ROUND(AF6,0)*CX6,0)</f>
        <v>#REF!</v>
      </c>
      <c r="DH6" t="e">
        <f>Source!I28*SmtRes!Y6</f>
        <v>#REF!</v>
      </c>
      <c r="DI6">
        <f>AA6</f>
        <v>91719.48</v>
      </c>
      <c r="DJ6">
        <f>EtalonRes!Y6</f>
        <v>10068</v>
      </c>
      <c r="DK6">
        <f>Source!BC28</f>
        <v>9.11</v>
      </c>
      <c r="DL6" t="s">
        <v>6</v>
      </c>
      <c r="DM6">
        <v>0</v>
      </c>
      <c r="DN6" t="s">
        <v>6</v>
      </c>
      <c r="DO6">
        <v>0</v>
      </c>
      <c r="GQ6">
        <v>-1</v>
      </c>
      <c r="GR6">
        <v>-1</v>
      </c>
    </row>
    <row r="7" spans="1:200" x14ac:dyDescent="0.2">
      <c r="A7">
        <f>ROW(Source!A28)</f>
        <v>28</v>
      </c>
      <c r="B7">
        <v>74764386</v>
      </c>
      <c r="C7">
        <v>74765347</v>
      </c>
      <c r="D7">
        <v>49525488</v>
      </c>
      <c r="E7">
        <v>1</v>
      </c>
      <c r="F7">
        <v>1</v>
      </c>
      <c r="G7">
        <v>1</v>
      </c>
      <c r="H7">
        <v>3</v>
      </c>
      <c r="I7" t="s">
        <v>465</v>
      </c>
      <c r="J7" t="s">
        <v>466</v>
      </c>
      <c r="K7" t="s">
        <v>467</v>
      </c>
      <c r="L7">
        <v>1346</v>
      </c>
      <c r="N7">
        <v>1009</v>
      </c>
      <c r="O7" t="s">
        <v>468</v>
      </c>
      <c r="P7" t="s">
        <v>468</v>
      </c>
      <c r="Q7">
        <v>1</v>
      </c>
      <c r="W7">
        <v>0</v>
      </c>
      <c r="X7">
        <v>-1864341761</v>
      </c>
      <c r="Y7" s="181" t="e">
        <f>#REF!</f>
        <v>#REF!</v>
      </c>
      <c r="AA7">
        <v>82.35</v>
      </c>
      <c r="AB7">
        <v>0</v>
      </c>
      <c r="AC7">
        <v>0</v>
      </c>
      <c r="AD7">
        <v>0</v>
      </c>
      <c r="AE7">
        <v>9.0399999999999991</v>
      </c>
      <c r="AF7">
        <v>0</v>
      </c>
      <c r="AG7">
        <v>0</v>
      </c>
      <c r="AH7">
        <v>0</v>
      </c>
      <c r="AI7">
        <v>9.11</v>
      </c>
      <c r="AJ7">
        <v>1</v>
      </c>
      <c r="AK7">
        <v>1</v>
      </c>
      <c r="AL7">
        <v>1</v>
      </c>
      <c r="AM7">
        <v>4</v>
      </c>
      <c r="AN7">
        <v>0</v>
      </c>
      <c r="AO7">
        <v>1</v>
      </c>
      <c r="AP7">
        <v>1</v>
      </c>
      <c r="AQ7">
        <v>0</v>
      </c>
      <c r="AR7">
        <v>0</v>
      </c>
      <c r="AS7" t="s">
        <v>6</v>
      </c>
      <c r="AT7">
        <v>0.24</v>
      </c>
      <c r="AU7" t="s">
        <v>6</v>
      </c>
      <c r="AV7">
        <v>0</v>
      </c>
      <c r="AW7">
        <v>2</v>
      </c>
      <c r="AX7">
        <v>74765363</v>
      </c>
      <c r="AY7">
        <v>1</v>
      </c>
      <c r="AZ7">
        <v>0</v>
      </c>
      <c r="BA7">
        <v>7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CV7">
        <v>0</v>
      </c>
      <c r="CW7">
        <v>0</v>
      </c>
      <c r="CX7" t="e">
        <f>ROUND(Y7*Source!I28,7)</f>
        <v>#REF!</v>
      </c>
      <c r="CY7">
        <f>AA7</f>
        <v>82.35</v>
      </c>
      <c r="CZ7">
        <f>AE7</f>
        <v>9.0399999999999991</v>
      </c>
      <c r="DA7">
        <f>AI7</f>
        <v>9.11</v>
      </c>
      <c r="DB7">
        <f>ROUND(ROUND(AT7*CZ7,2),2)</f>
        <v>2.17</v>
      </c>
      <c r="DC7">
        <f>ROUND(ROUND(AT7*AG7,2),2)</f>
        <v>0</v>
      </c>
      <c r="DD7" t="s">
        <v>6</v>
      </c>
      <c r="DE7" t="s">
        <v>6</v>
      </c>
      <c r="DF7" t="e">
        <f>ROUND(ROUND(AE7*AI7,0)*CX7,0)</f>
        <v>#REF!</v>
      </c>
      <c r="DG7" t="e">
        <f t="shared" si="0"/>
        <v>#REF!</v>
      </c>
      <c r="DH7" t="e">
        <f>Source!I28*SmtRes!Y7</f>
        <v>#REF!</v>
      </c>
      <c r="DI7">
        <f>AA7</f>
        <v>82.35</v>
      </c>
      <c r="DJ7">
        <f>EtalonRes!Y7</f>
        <v>9.0399999999999991</v>
      </c>
      <c r="DK7">
        <f>Source!BC28</f>
        <v>9.11</v>
      </c>
      <c r="DL7" t="s">
        <v>6</v>
      </c>
      <c r="DM7">
        <v>0</v>
      </c>
      <c r="DN7" t="s">
        <v>6</v>
      </c>
      <c r="DO7">
        <v>0</v>
      </c>
      <c r="GQ7">
        <v>-1</v>
      </c>
      <c r="GR7">
        <v>-1</v>
      </c>
    </row>
    <row r="8" spans="1:200" x14ac:dyDescent="0.2">
      <c r="A8">
        <f>ROW(Source!A28)</f>
        <v>28</v>
      </c>
      <c r="B8">
        <v>74764386</v>
      </c>
      <c r="C8">
        <v>74765347</v>
      </c>
      <c r="D8">
        <v>49526492</v>
      </c>
      <c r="E8">
        <v>1</v>
      </c>
      <c r="F8">
        <v>1</v>
      </c>
      <c r="G8">
        <v>1</v>
      </c>
      <c r="H8">
        <v>3</v>
      </c>
      <c r="I8" t="s">
        <v>469</v>
      </c>
      <c r="J8" t="s">
        <v>470</v>
      </c>
      <c r="K8" t="s">
        <v>471</v>
      </c>
      <c r="L8">
        <v>1346</v>
      </c>
      <c r="N8">
        <v>1009</v>
      </c>
      <c r="O8" t="s">
        <v>468</v>
      </c>
      <c r="P8" t="s">
        <v>468</v>
      </c>
      <c r="Q8">
        <v>1</v>
      </c>
      <c r="W8">
        <v>0</v>
      </c>
      <c r="X8">
        <v>497341279</v>
      </c>
      <c r="Y8" s="181" t="e">
        <f>#REF!</f>
        <v>#REF!</v>
      </c>
      <c r="AA8">
        <v>210.35</v>
      </c>
      <c r="AB8">
        <v>0</v>
      </c>
      <c r="AC8">
        <v>0</v>
      </c>
      <c r="AD8">
        <v>0</v>
      </c>
      <c r="AE8">
        <v>23.09</v>
      </c>
      <c r="AF8">
        <v>0</v>
      </c>
      <c r="AG8">
        <v>0</v>
      </c>
      <c r="AH8">
        <v>0</v>
      </c>
      <c r="AI8">
        <v>9.11</v>
      </c>
      <c r="AJ8">
        <v>1</v>
      </c>
      <c r="AK8">
        <v>1</v>
      </c>
      <c r="AL8">
        <v>1</v>
      </c>
      <c r="AM8">
        <v>4</v>
      </c>
      <c r="AN8">
        <v>0</v>
      </c>
      <c r="AO8">
        <v>1</v>
      </c>
      <c r="AP8">
        <v>1</v>
      </c>
      <c r="AQ8">
        <v>0</v>
      </c>
      <c r="AR8">
        <v>0</v>
      </c>
      <c r="AS8" t="s">
        <v>6</v>
      </c>
      <c r="AT8">
        <v>0.88200000000000001</v>
      </c>
      <c r="AU8" t="s">
        <v>6</v>
      </c>
      <c r="AV8">
        <v>0</v>
      </c>
      <c r="AW8">
        <v>2</v>
      </c>
      <c r="AX8">
        <v>74765364</v>
      </c>
      <c r="AY8">
        <v>1</v>
      </c>
      <c r="AZ8">
        <v>0</v>
      </c>
      <c r="BA8">
        <v>8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CV8">
        <v>0</v>
      </c>
      <c r="CW8">
        <v>0</v>
      </c>
      <c r="CX8" t="e">
        <f>ROUND(Y8*Source!I28,7)</f>
        <v>#REF!</v>
      </c>
      <c r="CY8">
        <f>AA8</f>
        <v>210.35</v>
      </c>
      <c r="CZ8">
        <f>AE8</f>
        <v>23.09</v>
      </c>
      <c r="DA8">
        <f>AI8</f>
        <v>9.11</v>
      </c>
      <c r="DB8">
        <f>ROUND(ROUND(AT8*CZ8,2),2)</f>
        <v>20.37</v>
      </c>
      <c r="DC8">
        <f>ROUND(ROUND(AT8*AG8,2),2)</f>
        <v>0</v>
      </c>
      <c r="DD8" t="s">
        <v>6</v>
      </c>
      <c r="DE8" t="s">
        <v>6</v>
      </c>
      <c r="DF8" t="e">
        <f>ROUND(ROUND(AE8*AI8,0)*CX8,0)</f>
        <v>#REF!</v>
      </c>
      <c r="DG8" t="e">
        <f t="shared" si="0"/>
        <v>#REF!</v>
      </c>
      <c r="DH8" t="e">
        <f>Source!I28*SmtRes!Y8</f>
        <v>#REF!</v>
      </c>
      <c r="DI8">
        <f>AA8</f>
        <v>210.35</v>
      </c>
      <c r="DJ8">
        <f>EtalonRes!Y8</f>
        <v>23.09</v>
      </c>
      <c r="DK8">
        <f>Source!BC28</f>
        <v>9.11</v>
      </c>
      <c r="DL8" t="s">
        <v>6</v>
      </c>
      <c r="DM8">
        <v>0</v>
      </c>
      <c r="DN8" t="s">
        <v>6</v>
      </c>
      <c r="DO8">
        <v>0</v>
      </c>
      <c r="GQ8">
        <v>-1</v>
      </c>
      <c r="GR8">
        <v>-1</v>
      </c>
    </row>
    <row r="9" spans="1:200" x14ac:dyDescent="0.2">
      <c r="A9">
        <f>ROW(Source!A28)</f>
        <v>28</v>
      </c>
      <c r="B9">
        <v>74764386</v>
      </c>
      <c r="C9">
        <v>74765347</v>
      </c>
      <c r="D9">
        <v>0</v>
      </c>
      <c r="E9">
        <v>1</v>
      </c>
      <c r="F9">
        <v>1</v>
      </c>
      <c r="G9">
        <v>1</v>
      </c>
      <c r="H9">
        <v>3</v>
      </c>
      <c r="I9" t="s">
        <v>35</v>
      </c>
      <c r="J9" t="s">
        <v>6</v>
      </c>
      <c r="K9" t="s">
        <v>36</v>
      </c>
      <c r="L9">
        <v>1371</v>
      </c>
      <c r="N9">
        <v>1013</v>
      </c>
      <c r="O9" t="s">
        <v>23</v>
      </c>
      <c r="P9" t="s">
        <v>23</v>
      </c>
      <c r="Q9">
        <v>1</v>
      </c>
      <c r="W9">
        <v>0</v>
      </c>
      <c r="X9">
        <v>-623118988</v>
      </c>
      <c r="Y9">
        <f>AT9</f>
        <v>1</v>
      </c>
      <c r="AA9">
        <v>189684</v>
      </c>
      <c r="AB9">
        <v>0</v>
      </c>
      <c r="AC9">
        <v>0</v>
      </c>
      <c r="AD9">
        <v>0</v>
      </c>
      <c r="AE9">
        <v>197910.97</v>
      </c>
      <c r="AF9">
        <v>0</v>
      </c>
      <c r="AG9">
        <v>0</v>
      </c>
      <c r="AH9">
        <v>0</v>
      </c>
      <c r="AI9">
        <v>6.13</v>
      </c>
      <c r="AJ9">
        <v>1</v>
      </c>
      <c r="AK9">
        <v>1</v>
      </c>
      <c r="AL9">
        <v>1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 t="s">
        <v>6</v>
      </c>
      <c r="AT9">
        <v>1</v>
      </c>
      <c r="AU9" t="s">
        <v>6</v>
      </c>
      <c r="AV9">
        <v>0</v>
      </c>
      <c r="AW9">
        <v>1</v>
      </c>
      <c r="AX9">
        <v>-1</v>
      </c>
      <c r="AY9">
        <v>0</v>
      </c>
      <c r="AZ9">
        <v>0</v>
      </c>
      <c r="BA9" t="s">
        <v>6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CV9">
        <v>0</v>
      </c>
      <c r="CW9">
        <v>0</v>
      </c>
      <c r="CX9">
        <f>ROUND(Y9*Source!I28,7)</f>
        <v>1</v>
      </c>
      <c r="CY9">
        <f>AA9</f>
        <v>189684</v>
      </c>
      <c r="CZ9">
        <f>AE9</f>
        <v>197910.97</v>
      </c>
      <c r="DA9">
        <f>AI9</f>
        <v>6.13</v>
      </c>
      <c r="DB9">
        <f>ROUND(ROUND(AT9*CZ9,2),2)</f>
        <v>197910.97</v>
      </c>
      <c r="DC9">
        <f>ROUND(ROUND(AT9*AG9,2),2)</f>
        <v>0</v>
      </c>
      <c r="DD9" t="s">
        <v>6</v>
      </c>
      <c r="DE9" t="s">
        <v>6</v>
      </c>
      <c r="DF9">
        <f>ROUND(ROUND(AE9*AI9,0)*CX9,0)</f>
        <v>1213194</v>
      </c>
      <c r="DG9">
        <f t="shared" si="0"/>
        <v>0</v>
      </c>
      <c r="DH9">
        <f>Source!I28*SmtRes!Y9</f>
        <v>1</v>
      </c>
      <c r="DI9">
        <f>AA9</f>
        <v>189684</v>
      </c>
      <c r="DJ9">
        <f>DF9</f>
        <v>1213194</v>
      </c>
      <c r="DK9">
        <f>Source!BC28</f>
        <v>9.11</v>
      </c>
      <c r="DL9" t="s">
        <v>6</v>
      </c>
      <c r="DM9">
        <v>0</v>
      </c>
      <c r="DN9" t="s">
        <v>6</v>
      </c>
      <c r="DO9">
        <v>0</v>
      </c>
      <c r="GP9">
        <v>1</v>
      </c>
      <c r="GQ9">
        <v>-1</v>
      </c>
      <c r="GR9">
        <v>-1</v>
      </c>
    </row>
    <row r="10" spans="1:200" x14ac:dyDescent="0.2">
      <c r="A10">
        <f>ROW(Source!A30)</f>
        <v>30</v>
      </c>
      <c r="B10">
        <v>74764386</v>
      </c>
      <c r="C10">
        <v>74765366</v>
      </c>
      <c r="D10">
        <v>49510757</v>
      </c>
      <c r="E10">
        <v>70</v>
      </c>
      <c r="F10">
        <v>1</v>
      </c>
      <c r="G10">
        <v>1</v>
      </c>
      <c r="H10">
        <v>1</v>
      </c>
      <c r="I10" t="s">
        <v>446</v>
      </c>
      <c r="J10" t="s">
        <v>6</v>
      </c>
      <c r="K10" t="s">
        <v>447</v>
      </c>
      <c r="L10">
        <v>1191</v>
      </c>
      <c r="N10">
        <v>1013</v>
      </c>
      <c r="O10" t="s">
        <v>448</v>
      </c>
      <c r="P10" t="s">
        <v>448</v>
      </c>
      <c r="Q10">
        <v>1</v>
      </c>
      <c r="W10">
        <v>0</v>
      </c>
      <c r="X10">
        <v>-1111239348</v>
      </c>
      <c r="Y10">
        <f>(AT10*ROUND(1.05,7))</f>
        <v>11.340000000000002</v>
      </c>
      <c r="AA10">
        <v>0</v>
      </c>
      <c r="AB10">
        <v>0</v>
      </c>
      <c r="AC10">
        <v>0</v>
      </c>
      <c r="AD10">
        <v>321.20999999999998</v>
      </c>
      <c r="AE10">
        <v>0</v>
      </c>
      <c r="AF10">
        <v>0</v>
      </c>
      <c r="AG10">
        <v>0</v>
      </c>
      <c r="AH10">
        <v>9.6199999999999992</v>
      </c>
      <c r="AI10">
        <v>1</v>
      </c>
      <c r="AJ10">
        <v>1</v>
      </c>
      <c r="AK10">
        <v>1</v>
      </c>
      <c r="AL10">
        <v>33.39</v>
      </c>
      <c r="AM10">
        <v>4</v>
      </c>
      <c r="AN10">
        <v>0</v>
      </c>
      <c r="AO10">
        <v>1</v>
      </c>
      <c r="AP10">
        <v>1</v>
      </c>
      <c r="AQ10">
        <v>0</v>
      </c>
      <c r="AR10">
        <v>0</v>
      </c>
      <c r="AS10" t="s">
        <v>6</v>
      </c>
      <c r="AT10">
        <v>10.8</v>
      </c>
      <c r="AU10" t="s">
        <v>26</v>
      </c>
      <c r="AV10">
        <v>1</v>
      </c>
      <c r="AW10">
        <v>2</v>
      </c>
      <c r="AX10">
        <v>74765376</v>
      </c>
      <c r="AY10">
        <v>1</v>
      </c>
      <c r="AZ10">
        <v>0</v>
      </c>
      <c r="BA10">
        <v>9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U10">
        <f>ROUND(AT10*Source!I30*AH10*AL10,0)</f>
        <v>3469</v>
      </c>
      <c r="CV10">
        <f>ROUND(Y10*Source!I30,7)</f>
        <v>11.34</v>
      </c>
      <c r="CW10">
        <v>0</v>
      </c>
      <c r="CX10">
        <f>ROUND(Y10*Source!I30,7)</f>
        <v>11.34</v>
      </c>
      <c r="CY10">
        <f>AD10</f>
        <v>321.20999999999998</v>
      </c>
      <c r="CZ10">
        <f>AH10</f>
        <v>9.6199999999999992</v>
      </c>
      <c r="DA10">
        <f>AL10</f>
        <v>33.39</v>
      </c>
      <c r="DB10">
        <f>ROUND((ROUND(AT10*CZ10,2)*ROUND(1.05,7)),2)</f>
        <v>109.1</v>
      </c>
      <c r="DC10">
        <f>ROUND((ROUND(AT10*AG10,2)*ROUND(1.05,7)),2)</f>
        <v>0</v>
      </c>
      <c r="DD10" t="s">
        <v>6</v>
      </c>
      <c r="DE10" t="s">
        <v>6</v>
      </c>
      <c r="DF10">
        <f>ROUND(ROUND(AE10,0)*CX10,0)</f>
        <v>0</v>
      </c>
      <c r="DG10">
        <f t="shared" si="0"/>
        <v>0</v>
      </c>
      <c r="DH10">
        <f>Source!I30*SmtRes!Y10</f>
        <v>11.340000000000002</v>
      </c>
      <c r="DI10">
        <f>AD10</f>
        <v>321.20999999999998</v>
      </c>
      <c r="DJ10">
        <f>EtalonRes!AB9</f>
        <v>9.6199999999999992</v>
      </c>
      <c r="DK10">
        <f>Source!BA30</f>
        <v>33.39</v>
      </c>
      <c r="DL10" t="s">
        <v>6</v>
      </c>
      <c r="DM10">
        <v>0</v>
      </c>
      <c r="DN10" t="s">
        <v>6</v>
      </c>
      <c r="DO10">
        <v>0</v>
      </c>
      <c r="GQ10">
        <v>-1</v>
      </c>
      <c r="GR10">
        <v>-1</v>
      </c>
    </row>
    <row r="11" spans="1:200" x14ac:dyDescent="0.2">
      <c r="A11">
        <f>ROW(Source!A30)</f>
        <v>30</v>
      </c>
      <c r="B11">
        <v>74764386</v>
      </c>
      <c r="C11">
        <v>74765366</v>
      </c>
      <c r="D11">
        <v>49510905</v>
      </c>
      <c r="E11">
        <v>70</v>
      </c>
      <c r="F11">
        <v>1</v>
      </c>
      <c r="G11">
        <v>1</v>
      </c>
      <c r="H11">
        <v>1</v>
      </c>
      <c r="I11" t="s">
        <v>449</v>
      </c>
      <c r="J11" t="s">
        <v>6</v>
      </c>
      <c r="K11" t="s">
        <v>450</v>
      </c>
      <c r="L11">
        <v>1191</v>
      </c>
      <c r="N11">
        <v>1013</v>
      </c>
      <c r="O11" t="s">
        <v>448</v>
      </c>
      <c r="P11" t="s">
        <v>448</v>
      </c>
      <c r="Q11">
        <v>1</v>
      </c>
      <c r="W11">
        <v>0</v>
      </c>
      <c r="X11">
        <v>-1417349443</v>
      </c>
      <c r="Y11">
        <f>(AT11*ROUND(1.05,7))</f>
        <v>0.87149999999999994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1</v>
      </c>
      <c r="AJ11">
        <v>1</v>
      </c>
      <c r="AK11">
        <v>33.39</v>
      </c>
      <c r="AL11">
        <v>1</v>
      </c>
      <c r="AM11">
        <v>4</v>
      </c>
      <c r="AN11">
        <v>0</v>
      </c>
      <c r="AO11">
        <v>1</v>
      </c>
      <c r="AP11">
        <v>1</v>
      </c>
      <c r="AQ11">
        <v>0</v>
      </c>
      <c r="AR11">
        <v>0</v>
      </c>
      <c r="AS11" t="s">
        <v>6</v>
      </c>
      <c r="AT11">
        <v>0.83</v>
      </c>
      <c r="AU11" t="s">
        <v>26</v>
      </c>
      <c r="AV11">
        <v>2</v>
      </c>
      <c r="AW11">
        <v>2</v>
      </c>
      <c r="AX11">
        <v>74765377</v>
      </c>
      <c r="AY11">
        <v>1</v>
      </c>
      <c r="AZ11">
        <v>0</v>
      </c>
      <c r="BA11">
        <v>10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CV11">
        <v>0</v>
      </c>
      <c r="CW11">
        <v>0</v>
      </c>
      <c r="CX11">
        <f>ROUND(Y11*Source!I30,7)</f>
        <v>0.87150000000000005</v>
      </c>
      <c r="CY11">
        <f>AD11</f>
        <v>0</v>
      </c>
      <c r="CZ11">
        <f>AH11</f>
        <v>0</v>
      </c>
      <c r="DA11">
        <f>AL11</f>
        <v>1</v>
      </c>
      <c r="DB11">
        <f>ROUND((ROUND(AT11*CZ11,2)*ROUND(1.05,7)),2)</f>
        <v>0</v>
      </c>
      <c r="DC11">
        <f>ROUND((ROUND(AT11*AG11,2)*ROUND(1.05,7)),2)</f>
        <v>0</v>
      </c>
      <c r="DD11" t="s">
        <v>6</v>
      </c>
      <c r="DE11" t="s">
        <v>6</v>
      </c>
      <c r="DF11">
        <f>ROUND(ROUND(AE11,0)*CX11,0)</f>
        <v>0</v>
      </c>
      <c r="DG11">
        <f t="shared" si="0"/>
        <v>0</v>
      </c>
      <c r="DH11">
        <f>Source!I30*SmtRes!Y11</f>
        <v>0.87149999999999994</v>
      </c>
      <c r="DI11">
        <f>AD11</f>
        <v>0</v>
      </c>
      <c r="DJ11">
        <f>EtalonRes!AB10</f>
        <v>0</v>
      </c>
      <c r="DK11">
        <f>Source!BA30</f>
        <v>33.39</v>
      </c>
      <c r="DL11" t="s">
        <v>6</v>
      </c>
      <c r="DM11">
        <v>0</v>
      </c>
      <c r="DN11" t="s">
        <v>6</v>
      </c>
      <c r="DO11">
        <v>0</v>
      </c>
      <c r="GQ11">
        <v>-1</v>
      </c>
      <c r="GR11">
        <v>-1</v>
      </c>
    </row>
    <row r="12" spans="1:200" x14ac:dyDescent="0.2">
      <c r="A12">
        <f>ROW(Source!A30)</f>
        <v>30</v>
      </c>
      <c r="B12">
        <v>74764386</v>
      </c>
      <c r="C12">
        <v>74765366</v>
      </c>
      <c r="D12">
        <v>49672573</v>
      </c>
      <c r="E12">
        <v>1</v>
      </c>
      <c r="F12">
        <v>1</v>
      </c>
      <c r="G12">
        <v>1</v>
      </c>
      <c r="H12">
        <v>2</v>
      </c>
      <c r="I12" t="s">
        <v>451</v>
      </c>
      <c r="J12" t="s">
        <v>452</v>
      </c>
      <c r="K12" t="s">
        <v>453</v>
      </c>
      <c r="L12">
        <v>1367</v>
      </c>
      <c r="N12">
        <v>1011</v>
      </c>
      <c r="O12" t="s">
        <v>454</v>
      </c>
      <c r="P12" t="s">
        <v>454</v>
      </c>
      <c r="Q12">
        <v>1</v>
      </c>
      <c r="W12">
        <v>0</v>
      </c>
      <c r="X12">
        <v>-430484415</v>
      </c>
      <c r="Y12">
        <f>(AT12*ROUND(1.05,7))</f>
        <v>0.34650000000000003</v>
      </c>
      <c r="AA12">
        <v>0</v>
      </c>
      <c r="AB12">
        <v>1530.2</v>
      </c>
      <c r="AC12">
        <v>450.77</v>
      </c>
      <c r="AD12">
        <v>0</v>
      </c>
      <c r="AE12">
        <v>0</v>
      </c>
      <c r="AF12">
        <v>115.4</v>
      </c>
      <c r="AG12">
        <v>13.5</v>
      </c>
      <c r="AH12">
        <v>0</v>
      </c>
      <c r="AI12">
        <v>1</v>
      </c>
      <c r="AJ12">
        <v>13.26</v>
      </c>
      <c r="AK12">
        <v>33.39</v>
      </c>
      <c r="AL12">
        <v>1</v>
      </c>
      <c r="AM12">
        <v>4</v>
      </c>
      <c r="AN12">
        <v>0</v>
      </c>
      <c r="AO12">
        <v>1</v>
      </c>
      <c r="AP12">
        <v>1</v>
      </c>
      <c r="AQ12">
        <v>0</v>
      </c>
      <c r="AR12">
        <v>0</v>
      </c>
      <c r="AS12" t="s">
        <v>6</v>
      </c>
      <c r="AT12">
        <v>0.33</v>
      </c>
      <c r="AU12" t="s">
        <v>26</v>
      </c>
      <c r="AV12">
        <v>0</v>
      </c>
      <c r="AW12">
        <v>2</v>
      </c>
      <c r="AX12">
        <v>74765378</v>
      </c>
      <c r="AY12">
        <v>1</v>
      </c>
      <c r="AZ12">
        <v>0</v>
      </c>
      <c r="BA12">
        <v>11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CV12">
        <v>0</v>
      </c>
      <c r="CW12">
        <f>ROUND(Y12*Source!I30*DO12,7)</f>
        <v>0</v>
      </c>
      <c r="CX12">
        <f>ROUND(Y12*Source!I30,7)</f>
        <v>0.34649999999999997</v>
      </c>
      <c r="CY12">
        <f>AB12</f>
        <v>1530.2</v>
      </c>
      <c r="CZ12">
        <f>AF12</f>
        <v>115.4</v>
      </c>
      <c r="DA12">
        <f>AJ12</f>
        <v>13.26</v>
      </c>
      <c r="DB12">
        <f>ROUND((ROUND(AT12*CZ12,2)*ROUND(1.05,7)),2)</f>
        <v>39.979999999999997</v>
      </c>
      <c r="DC12">
        <f>ROUND((ROUND(AT12*AG12,2)*ROUND(1.05,7)),2)</f>
        <v>4.68</v>
      </c>
      <c r="DD12" t="s">
        <v>6</v>
      </c>
      <c r="DE12" t="s">
        <v>6</v>
      </c>
      <c r="DF12">
        <f>ROUND(ROUND(AE12,0)*CX12,0)</f>
        <v>0</v>
      </c>
      <c r="DG12">
        <f>ROUND(ROUND(AF12*AJ12,0)*CX12,0)</f>
        <v>530</v>
      </c>
      <c r="DH12">
        <f>Source!I30*SmtRes!Y12</f>
        <v>0.34650000000000003</v>
      </c>
      <c r="DI12">
        <f>AB12</f>
        <v>1530.2</v>
      </c>
      <c r="DJ12">
        <f>EtalonRes!Z11</f>
        <v>115.4</v>
      </c>
      <c r="DK12">
        <f>Source!BB30</f>
        <v>13.26</v>
      </c>
      <c r="DL12" t="s">
        <v>6</v>
      </c>
      <c r="DM12">
        <v>0</v>
      </c>
      <c r="DN12" t="s">
        <v>6</v>
      </c>
      <c r="DO12">
        <v>0</v>
      </c>
      <c r="GQ12">
        <v>-1</v>
      </c>
      <c r="GR12">
        <v>-1</v>
      </c>
    </row>
    <row r="13" spans="1:200" x14ac:dyDescent="0.2">
      <c r="A13">
        <f>ROW(Source!A30)</f>
        <v>30</v>
      </c>
      <c r="B13">
        <v>74764386</v>
      </c>
      <c r="C13">
        <v>74765366</v>
      </c>
      <c r="D13">
        <v>49672695</v>
      </c>
      <c r="E13">
        <v>1</v>
      </c>
      <c r="F13">
        <v>1</v>
      </c>
      <c r="G13">
        <v>1</v>
      </c>
      <c r="H13">
        <v>2</v>
      </c>
      <c r="I13" t="s">
        <v>455</v>
      </c>
      <c r="J13" t="s">
        <v>456</v>
      </c>
      <c r="K13" t="s">
        <v>457</v>
      </c>
      <c r="L13">
        <v>1367</v>
      </c>
      <c r="N13">
        <v>1011</v>
      </c>
      <c r="O13" t="s">
        <v>454</v>
      </c>
      <c r="P13" t="s">
        <v>454</v>
      </c>
      <c r="Q13">
        <v>1</v>
      </c>
      <c r="W13">
        <v>0</v>
      </c>
      <c r="X13">
        <v>1063590936</v>
      </c>
      <c r="Y13">
        <f>(AT13*ROUND(1.05,7))</f>
        <v>3.7275</v>
      </c>
      <c r="AA13">
        <v>0</v>
      </c>
      <c r="AB13">
        <v>41.37</v>
      </c>
      <c r="AC13">
        <v>0</v>
      </c>
      <c r="AD13">
        <v>0</v>
      </c>
      <c r="AE13">
        <v>0</v>
      </c>
      <c r="AF13">
        <v>3.12</v>
      </c>
      <c r="AG13">
        <v>0</v>
      </c>
      <c r="AH13">
        <v>0</v>
      </c>
      <c r="AI13">
        <v>1</v>
      </c>
      <c r="AJ13">
        <v>13.26</v>
      </c>
      <c r="AK13">
        <v>33.39</v>
      </c>
      <c r="AL13">
        <v>1</v>
      </c>
      <c r="AM13">
        <v>4</v>
      </c>
      <c r="AN13">
        <v>0</v>
      </c>
      <c r="AO13">
        <v>1</v>
      </c>
      <c r="AP13">
        <v>1</v>
      </c>
      <c r="AQ13">
        <v>0</v>
      </c>
      <c r="AR13">
        <v>0</v>
      </c>
      <c r="AS13" t="s">
        <v>6</v>
      </c>
      <c r="AT13">
        <v>3.55</v>
      </c>
      <c r="AU13" t="s">
        <v>26</v>
      </c>
      <c r="AV13">
        <v>0</v>
      </c>
      <c r="AW13">
        <v>2</v>
      </c>
      <c r="AX13">
        <v>74765379</v>
      </c>
      <c r="AY13">
        <v>1</v>
      </c>
      <c r="AZ13">
        <v>0</v>
      </c>
      <c r="BA13">
        <v>12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CV13">
        <v>0</v>
      </c>
      <c r="CW13">
        <f>ROUND(Y13*Source!I30*DO13,7)</f>
        <v>0</v>
      </c>
      <c r="CX13">
        <f>ROUND(Y13*Source!I30,7)</f>
        <v>3.7275</v>
      </c>
      <c r="CY13">
        <f>AB13</f>
        <v>41.37</v>
      </c>
      <c r="CZ13">
        <f>AF13</f>
        <v>3.12</v>
      </c>
      <c r="DA13">
        <f>AJ13</f>
        <v>13.26</v>
      </c>
      <c r="DB13">
        <f>ROUND((ROUND(AT13*CZ13,2)*ROUND(1.05,7)),2)</f>
        <v>11.63</v>
      </c>
      <c r="DC13">
        <f>ROUND((ROUND(AT13*AG13,2)*ROUND(1.05,7)),2)</f>
        <v>0</v>
      </c>
      <c r="DD13" t="s">
        <v>6</v>
      </c>
      <c r="DE13" t="s">
        <v>6</v>
      </c>
      <c r="DF13">
        <f>ROUND(ROUND(AE13,0)*CX13,0)</f>
        <v>0</v>
      </c>
      <c r="DG13">
        <f>ROUND(ROUND(AF13*AJ13,0)*CX13,0)</f>
        <v>153</v>
      </c>
      <c r="DH13">
        <f>Source!I30*SmtRes!Y13</f>
        <v>3.7275</v>
      </c>
      <c r="DI13">
        <f>AB13</f>
        <v>41.37</v>
      </c>
      <c r="DJ13">
        <f>EtalonRes!Z12</f>
        <v>3.12</v>
      </c>
      <c r="DK13">
        <f>Source!BB30</f>
        <v>13.26</v>
      </c>
      <c r="DL13" t="s">
        <v>6</v>
      </c>
      <c r="DM13">
        <v>0</v>
      </c>
      <c r="DN13" t="s">
        <v>6</v>
      </c>
      <c r="DO13">
        <v>0</v>
      </c>
      <c r="GQ13">
        <v>-1</v>
      </c>
      <c r="GR13">
        <v>-1</v>
      </c>
    </row>
    <row r="14" spans="1:200" x14ac:dyDescent="0.2">
      <c r="A14">
        <f>ROW(Source!A30)</f>
        <v>30</v>
      </c>
      <c r="B14">
        <v>74764386</v>
      </c>
      <c r="C14">
        <v>74765366</v>
      </c>
      <c r="D14">
        <v>49673503</v>
      </c>
      <c r="E14">
        <v>1</v>
      </c>
      <c r="F14">
        <v>1</v>
      </c>
      <c r="G14">
        <v>1</v>
      </c>
      <c r="H14">
        <v>2</v>
      </c>
      <c r="I14" t="s">
        <v>458</v>
      </c>
      <c r="J14" t="s">
        <v>459</v>
      </c>
      <c r="K14" t="s">
        <v>460</v>
      </c>
      <c r="L14">
        <v>1367</v>
      </c>
      <c r="N14">
        <v>1011</v>
      </c>
      <c r="O14" t="s">
        <v>454</v>
      </c>
      <c r="P14" t="s">
        <v>454</v>
      </c>
      <c r="Q14">
        <v>1</v>
      </c>
      <c r="W14">
        <v>0</v>
      </c>
      <c r="X14">
        <v>509054691</v>
      </c>
      <c r="Y14">
        <f>(AT14*ROUND(1.05,7))</f>
        <v>0.52500000000000002</v>
      </c>
      <c r="AA14">
        <v>0</v>
      </c>
      <c r="AB14">
        <v>871.31</v>
      </c>
      <c r="AC14">
        <v>387.32</v>
      </c>
      <c r="AD14">
        <v>0</v>
      </c>
      <c r="AE14">
        <v>0</v>
      </c>
      <c r="AF14">
        <v>65.709999999999994</v>
      </c>
      <c r="AG14">
        <v>11.6</v>
      </c>
      <c r="AH14">
        <v>0</v>
      </c>
      <c r="AI14">
        <v>1</v>
      </c>
      <c r="AJ14">
        <v>13.26</v>
      </c>
      <c r="AK14">
        <v>33.39</v>
      </c>
      <c r="AL14">
        <v>1</v>
      </c>
      <c r="AM14">
        <v>4</v>
      </c>
      <c r="AN14">
        <v>0</v>
      </c>
      <c r="AO14">
        <v>1</v>
      </c>
      <c r="AP14">
        <v>1</v>
      </c>
      <c r="AQ14">
        <v>0</v>
      </c>
      <c r="AR14">
        <v>0</v>
      </c>
      <c r="AS14" t="s">
        <v>6</v>
      </c>
      <c r="AT14">
        <v>0.5</v>
      </c>
      <c r="AU14" t="s">
        <v>26</v>
      </c>
      <c r="AV14">
        <v>0</v>
      </c>
      <c r="AW14">
        <v>2</v>
      </c>
      <c r="AX14">
        <v>74765380</v>
      </c>
      <c r="AY14">
        <v>1</v>
      </c>
      <c r="AZ14">
        <v>0</v>
      </c>
      <c r="BA14">
        <v>13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f>ROUND(Y14*Source!I30*DO14,7)</f>
        <v>0</v>
      </c>
      <c r="CX14">
        <f>ROUND(Y14*Source!I30,7)</f>
        <v>0.52500000000000002</v>
      </c>
      <c r="CY14">
        <f>AB14</f>
        <v>871.31</v>
      </c>
      <c r="CZ14">
        <f>AF14</f>
        <v>65.709999999999994</v>
      </c>
      <c r="DA14">
        <f>AJ14</f>
        <v>13.26</v>
      </c>
      <c r="DB14">
        <f>ROUND((ROUND(AT14*CZ14,2)*ROUND(1.05,7)),2)</f>
        <v>34.5</v>
      </c>
      <c r="DC14">
        <f>ROUND((ROUND(AT14*AG14,2)*ROUND(1.05,7)),2)</f>
        <v>6.09</v>
      </c>
      <c r="DD14" t="s">
        <v>6</v>
      </c>
      <c r="DE14" t="s">
        <v>6</v>
      </c>
      <c r="DF14">
        <f>ROUND(ROUND(AE14,0)*CX14,0)</f>
        <v>0</v>
      </c>
      <c r="DG14">
        <f>ROUND(ROUND(AF14*AJ14,0)*CX14,0)</f>
        <v>457</v>
      </c>
      <c r="DH14">
        <f>Source!I30*SmtRes!Y14</f>
        <v>0.52500000000000002</v>
      </c>
      <c r="DI14">
        <f>AB14</f>
        <v>871.31</v>
      </c>
      <c r="DJ14">
        <f>EtalonRes!Z13</f>
        <v>65.709999999999994</v>
      </c>
      <c r="DK14">
        <f>Source!BB30</f>
        <v>13.26</v>
      </c>
      <c r="DL14" t="s">
        <v>6</v>
      </c>
      <c r="DM14">
        <v>0</v>
      </c>
      <c r="DN14" t="s">
        <v>6</v>
      </c>
      <c r="DO14">
        <v>0</v>
      </c>
      <c r="GQ14">
        <v>-1</v>
      </c>
      <c r="GR14">
        <v>-1</v>
      </c>
    </row>
    <row r="15" spans="1:200" x14ac:dyDescent="0.2">
      <c r="A15">
        <f>ROW(Source!A30)</f>
        <v>30</v>
      </c>
      <c r="B15">
        <v>74764386</v>
      </c>
      <c r="C15">
        <v>74765366</v>
      </c>
      <c r="D15">
        <v>49525443</v>
      </c>
      <c r="E15">
        <v>1</v>
      </c>
      <c r="F15">
        <v>1</v>
      </c>
      <c r="G15">
        <v>1</v>
      </c>
      <c r="H15">
        <v>3</v>
      </c>
      <c r="I15" t="s">
        <v>461</v>
      </c>
      <c r="J15" t="s">
        <v>462</v>
      </c>
      <c r="K15" t="s">
        <v>463</v>
      </c>
      <c r="L15">
        <v>1348</v>
      </c>
      <c r="N15">
        <v>1009</v>
      </c>
      <c r="O15" t="s">
        <v>464</v>
      </c>
      <c r="P15" t="s">
        <v>464</v>
      </c>
      <c r="Q15">
        <v>1000</v>
      </c>
      <c r="W15">
        <v>0</v>
      </c>
      <c r="X15">
        <v>-2064010995</v>
      </c>
      <c r="Y15" s="181" t="e">
        <f>#REF!</f>
        <v>#REF!</v>
      </c>
      <c r="AA15">
        <v>91719.48</v>
      </c>
      <c r="AB15">
        <v>0</v>
      </c>
      <c r="AC15">
        <v>0</v>
      </c>
      <c r="AD15">
        <v>0</v>
      </c>
      <c r="AE15">
        <v>10068</v>
      </c>
      <c r="AF15">
        <v>0</v>
      </c>
      <c r="AG15">
        <v>0</v>
      </c>
      <c r="AH15">
        <v>0</v>
      </c>
      <c r="AI15">
        <v>9.11</v>
      </c>
      <c r="AJ15">
        <v>1</v>
      </c>
      <c r="AK15">
        <v>1</v>
      </c>
      <c r="AL15">
        <v>1</v>
      </c>
      <c r="AM15">
        <v>4</v>
      </c>
      <c r="AN15">
        <v>0</v>
      </c>
      <c r="AO15">
        <v>1</v>
      </c>
      <c r="AP15">
        <v>1</v>
      </c>
      <c r="AQ15">
        <v>0</v>
      </c>
      <c r="AR15">
        <v>0</v>
      </c>
      <c r="AS15" t="s">
        <v>6</v>
      </c>
      <c r="AT15">
        <v>5.3E-3</v>
      </c>
      <c r="AU15" t="s">
        <v>6</v>
      </c>
      <c r="AV15">
        <v>0</v>
      </c>
      <c r="AW15">
        <v>2</v>
      </c>
      <c r="AX15">
        <v>74765381</v>
      </c>
      <c r="AY15">
        <v>1</v>
      </c>
      <c r="AZ15">
        <v>0</v>
      </c>
      <c r="BA15">
        <v>14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CV15">
        <v>0</v>
      </c>
      <c r="CW15">
        <v>0</v>
      </c>
      <c r="CX15" t="e">
        <f>ROUND(Y15*Source!I30,7)</f>
        <v>#REF!</v>
      </c>
      <c r="CY15">
        <f>AA15</f>
        <v>91719.48</v>
      </c>
      <c r="CZ15">
        <f>AE15</f>
        <v>10068</v>
      </c>
      <c r="DA15">
        <f>AI15</f>
        <v>9.11</v>
      </c>
      <c r="DB15">
        <f>ROUND(ROUND(AT15*CZ15,2),2)</f>
        <v>53.36</v>
      </c>
      <c r="DC15">
        <f>ROUND(ROUND(AT15*AG15,2),2)</f>
        <v>0</v>
      </c>
      <c r="DD15" t="s">
        <v>6</v>
      </c>
      <c r="DE15" t="s">
        <v>6</v>
      </c>
      <c r="DF15" t="e">
        <f>ROUND(ROUND(AE15*AI15,0)*CX15,0)</f>
        <v>#REF!</v>
      </c>
      <c r="DG15" t="e">
        <f t="shared" ref="DG15:DG20" si="1">ROUND(ROUND(AF15,0)*CX15,0)</f>
        <v>#REF!</v>
      </c>
      <c r="DH15" t="e">
        <f>Source!I30*SmtRes!Y15</f>
        <v>#REF!</v>
      </c>
      <c r="DI15">
        <f>AA15</f>
        <v>91719.48</v>
      </c>
      <c r="DJ15">
        <f>EtalonRes!Y14</f>
        <v>10068</v>
      </c>
      <c r="DK15">
        <f>Source!BC30</f>
        <v>9.11</v>
      </c>
      <c r="DL15" t="s">
        <v>6</v>
      </c>
      <c r="DM15">
        <v>0</v>
      </c>
      <c r="DN15" t="s">
        <v>6</v>
      </c>
      <c r="DO15">
        <v>0</v>
      </c>
      <c r="GQ15">
        <v>-1</v>
      </c>
      <c r="GR15">
        <v>-1</v>
      </c>
    </row>
    <row r="16" spans="1:200" x14ac:dyDescent="0.2">
      <c r="A16">
        <f>ROW(Source!A30)</f>
        <v>30</v>
      </c>
      <c r="B16">
        <v>74764386</v>
      </c>
      <c r="C16">
        <v>74765366</v>
      </c>
      <c r="D16">
        <v>49525488</v>
      </c>
      <c r="E16">
        <v>1</v>
      </c>
      <c r="F16">
        <v>1</v>
      </c>
      <c r="G16">
        <v>1</v>
      </c>
      <c r="H16">
        <v>3</v>
      </c>
      <c r="I16" t="s">
        <v>465</v>
      </c>
      <c r="J16" t="s">
        <v>466</v>
      </c>
      <c r="K16" t="s">
        <v>467</v>
      </c>
      <c r="L16">
        <v>1346</v>
      </c>
      <c r="N16">
        <v>1009</v>
      </c>
      <c r="O16" t="s">
        <v>468</v>
      </c>
      <c r="P16" t="s">
        <v>468</v>
      </c>
      <c r="Q16">
        <v>1</v>
      </c>
      <c r="W16">
        <v>0</v>
      </c>
      <c r="X16">
        <v>-1864341761</v>
      </c>
      <c r="Y16" s="181" t="e">
        <f>#REF!</f>
        <v>#REF!</v>
      </c>
      <c r="AA16">
        <v>82.35</v>
      </c>
      <c r="AB16">
        <v>0</v>
      </c>
      <c r="AC16">
        <v>0</v>
      </c>
      <c r="AD16">
        <v>0</v>
      </c>
      <c r="AE16">
        <v>9.0399999999999991</v>
      </c>
      <c r="AF16">
        <v>0</v>
      </c>
      <c r="AG16">
        <v>0</v>
      </c>
      <c r="AH16">
        <v>0</v>
      </c>
      <c r="AI16">
        <v>9.11</v>
      </c>
      <c r="AJ16">
        <v>1</v>
      </c>
      <c r="AK16">
        <v>1</v>
      </c>
      <c r="AL16">
        <v>1</v>
      </c>
      <c r="AM16">
        <v>4</v>
      </c>
      <c r="AN16">
        <v>0</v>
      </c>
      <c r="AO16">
        <v>1</v>
      </c>
      <c r="AP16">
        <v>1</v>
      </c>
      <c r="AQ16">
        <v>0</v>
      </c>
      <c r="AR16">
        <v>0</v>
      </c>
      <c r="AS16" t="s">
        <v>6</v>
      </c>
      <c r="AT16">
        <v>0.24</v>
      </c>
      <c r="AU16" t="s">
        <v>6</v>
      </c>
      <c r="AV16">
        <v>0</v>
      </c>
      <c r="AW16">
        <v>2</v>
      </c>
      <c r="AX16">
        <v>74765382</v>
      </c>
      <c r="AY16">
        <v>1</v>
      </c>
      <c r="AZ16">
        <v>0</v>
      </c>
      <c r="BA16">
        <v>15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CV16">
        <v>0</v>
      </c>
      <c r="CW16">
        <v>0</v>
      </c>
      <c r="CX16" t="e">
        <f>ROUND(Y16*Source!I30,7)</f>
        <v>#REF!</v>
      </c>
      <c r="CY16">
        <f>AA16</f>
        <v>82.35</v>
      </c>
      <c r="CZ16">
        <f>AE16</f>
        <v>9.0399999999999991</v>
      </c>
      <c r="DA16">
        <f>AI16</f>
        <v>9.11</v>
      </c>
      <c r="DB16">
        <f>ROUND(ROUND(AT16*CZ16,2),2)</f>
        <v>2.17</v>
      </c>
      <c r="DC16">
        <f>ROUND(ROUND(AT16*AG16,2),2)</f>
        <v>0</v>
      </c>
      <c r="DD16" t="s">
        <v>6</v>
      </c>
      <c r="DE16" t="s">
        <v>6</v>
      </c>
      <c r="DF16" t="e">
        <f>ROUND(ROUND(AE16*AI16,0)*CX16,0)</f>
        <v>#REF!</v>
      </c>
      <c r="DG16" t="e">
        <f t="shared" si="1"/>
        <v>#REF!</v>
      </c>
      <c r="DH16" t="e">
        <f>Source!I30*SmtRes!Y16</f>
        <v>#REF!</v>
      </c>
      <c r="DI16">
        <f>AA16</f>
        <v>82.35</v>
      </c>
      <c r="DJ16">
        <f>EtalonRes!Y15</f>
        <v>9.0399999999999991</v>
      </c>
      <c r="DK16">
        <f>Source!BC30</f>
        <v>9.11</v>
      </c>
      <c r="DL16" t="s">
        <v>6</v>
      </c>
      <c r="DM16">
        <v>0</v>
      </c>
      <c r="DN16" t="s">
        <v>6</v>
      </c>
      <c r="DO16">
        <v>0</v>
      </c>
      <c r="GQ16">
        <v>-1</v>
      </c>
      <c r="GR16">
        <v>-1</v>
      </c>
    </row>
    <row r="17" spans="1:200" x14ac:dyDescent="0.2">
      <c r="A17">
        <f>ROW(Source!A30)</f>
        <v>30</v>
      </c>
      <c r="B17">
        <v>74764386</v>
      </c>
      <c r="C17">
        <v>74765366</v>
      </c>
      <c r="D17">
        <v>49526492</v>
      </c>
      <c r="E17">
        <v>1</v>
      </c>
      <c r="F17">
        <v>1</v>
      </c>
      <c r="G17">
        <v>1</v>
      </c>
      <c r="H17">
        <v>3</v>
      </c>
      <c r="I17" t="s">
        <v>469</v>
      </c>
      <c r="J17" t="s">
        <v>470</v>
      </c>
      <c r="K17" t="s">
        <v>471</v>
      </c>
      <c r="L17">
        <v>1346</v>
      </c>
      <c r="N17">
        <v>1009</v>
      </c>
      <c r="O17" t="s">
        <v>468</v>
      </c>
      <c r="P17" t="s">
        <v>468</v>
      </c>
      <c r="Q17">
        <v>1</v>
      </c>
      <c r="W17">
        <v>0</v>
      </c>
      <c r="X17">
        <v>497341279</v>
      </c>
      <c r="Y17" s="181" t="e">
        <f>#REF!</f>
        <v>#REF!</v>
      </c>
      <c r="AA17">
        <v>210.35</v>
      </c>
      <c r="AB17">
        <v>0</v>
      </c>
      <c r="AC17">
        <v>0</v>
      </c>
      <c r="AD17">
        <v>0</v>
      </c>
      <c r="AE17">
        <v>23.09</v>
      </c>
      <c r="AF17">
        <v>0</v>
      </c>
      <c r="AG17">
        <v>0</v>
      </c>
      <c r="AH17">
        <v>0</v>
      </c>
      <c r="AI17">
        <v>9.11</v>
      </c>
      <c r="AJ17">
        <v>1</v>
      </c>
      <c r="AK17">
        <v>1</v>
      </c>
      <c r="AL17">
        <v>1</v>
      </c>
      <c r="AM17">
        <v>4</v>
      </c>
      <c r="AN17">
        <v>0</v>
      </c>
      <c r="AO17">
        <v>1</v>
      </c>
      <c r="AP17">
        <v>1</v>
      </c>
      <c r="AQ17">
        <v>0</v>
      </c>
      <c r="AR17">
        <v>0</v>
      </c>
      <c r="AS17" t="s">
        <v>6</v>
      </c>
      <c r="AT17">
        <v>0.88200000000000001</v>
      </c>
      <c r="AU17" t="s">
        <v>6</v>
      </c>
      <c r="AV17">
        <v>0</v>
      </c>
      <c r="AW17">
        <v>2</v>
      </c>
      <c r="AX17">
        <v>74765383</v>
      </c>
      <c r="AY17">
        <v>1</v>
      </c>
      <c r="AZ17">
        <v>0</v>
      </c>
      <c r="BA17">
        <v>16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CV17">
        <v>0</v>
      </c>
      <c r="CW17">
        <v>0</v>
      </c>
      <c r="CX17" t="e">
        <f>ROUND(Y17*Source!I30,7)</f>
        <v>#REF!</v>
      </c>
      <c r="CY17">
        <f>AA17</f>
        <v>210.35</v>
      </c>
      <c r="CZ17">
        <f>AE17</f>
        <v>23.09</v>
      </c>
      <c r="DA17">
        <f>AI17</f>
        <v>9.11</v>
      </c>
      <c r="DB17">
        <f>ROUND(ROUND(AT17*CZ17,2),2)</f>
        <v>20.37</v>
      </c>
      <c r="DC17">
        <f>ROUND(ROUND(AT17*AG17,2),2)</f>
        <v>0</v>
      </c>
      <c r="DD17" t="s">
        <v>6</v>
      </c>
      <c r="DE17" t="s">
        <v>6</v>
      </c>
      <c r="DF17" t="e">
        <f>ROUND(ROUND(AE17*AI17,0)*CX17,0)</f>
        <v>#REF!</v>
      </c>
      <c r="DG17" t="e">
        <f t="shared" si="1"/>
        <v>#REF!</v>
      </c>
      <c r="DH17" t="e">
        <f>Source!I30*SmtRes!Y17</f>
        <v>#REF!</v>
      </c>
      <c r="DI17">
        <f>AA17</f>
        <v>210.35</v>
      </c>
      <c r="DJ17">
        <f>EtalonRes!Y16</f>
        <v>23.09</v>
      </c>
      <c r="DK17">
        <f>Source!BC30</f>
        <v>9.11</v>
      </c>
      <c r="DL17" t="s">
        <v>6</v>
      </c>
      <c r="DM17">
        <v>0</v>
      </c>
      <c r="DN17" t="s">
        <v>6</v>
      </c>
      <c r="DO17">
        <v>0</v>
      </c>
      <c r="GQ17">
        <v>-1</v>
      </c>
      <c r="GR17">
        <v>-1</v>
      </c>
    </row>
    <row r="18" spans="1:200" x14ac:dyDescent="0.2">
      <c r="A18">
        <f>ROW(Source!A30)</f>
        <v>30</v>
      </c>
      <c r="B18">
        <v>74764386</v>
      </c>
      <c r="C18">
        <v>74765366</v>
      </c>
      <c r="D18">
        <v>0</v>
      </c>
      <c r="E18">
        <v>1</v>
      </c>
      <c r="F18">
        <v>1</v>
      </c>
      <c r="G18">
        <v>1</v>
      </c>
      <c r="H18">
        <v>3</v>
      </c>
      <c r="I18" t="s">
        <v>35</v>
      </c>
      <c r="J18" t="s">
        <v>6</v>
      </c>
      <c r="K18" t="s">
        <v>45</v>
      </c>
      <c r="L18">
        <v>1371</v>
      </c>
      <c r="N18">
        <v>1013</v>
      </c>
      <c r="O18" t="s">
        <v>23</v>
      </c>
      <c r="P18" t="s">
        <v>23</v>
      </c>
      <c r="Q18">
        <v>1</v>
      </c>
      <c r="W18">
        <v>0</v>
      </c>
      <c r="X18">
        <v>1041593</v>
      </c>
      <c r="Y18">
        <f>AT18</f>
        <v>1</v>
      </c>
      <c r="AA18">
        <v>256608</v>
      </c>
      <c r="AB18">
        <v>0</v>
      </c>
      <c r="AC18">
        <v>0</v>
      </c>
      <c r="AD18">
        <v>0</v>
      </c>
      <c r="AE18">
        <v>267737.59999999998</v>
      </c>
      <c r="AF18">
        <v>0</v>
      </c>
      <c r="AG18">
        <v>0</v>
      </c>
      <c r="AH18">
        <v>0</v>
      </c>
      <c r="AI18">
        <v>6.13</v>
      </c>
      <c r="AJ18">
        <v>1</v>
      </c>
      <c r="AK18">
        <v>1</v>
      </c>
      <c r="AL18">
        <v>1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 t="s">
        <v>6</v>
      </c>
      <c r="AT18">
        <v>1</v>
      </c>
      <c r="AU18" t="s">
        <v>6</v>
      </c>
      <c r="AV18">
        <v>0</v>
      </c>
      <c r="AW18">
        <v>1</v>
      </c>
      <c r="AX18">
        <v>-1</v>
      </c>
      <c r="AY18">
        <v>0</v>
      </c>
      <c r="AZ18">
        <v>0</v>
      </c>
      <c r="BA18" t="s">
        <v>6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ROUND(Y18*Source!I30,7)</f>
        <v>1</v>
      </c>
      <c r="CY18">
        <f>AA18</f>
        <v>256608</v>
      </c>
      <c r="CZ18">
        <f>AE18</f>
        <v>267737.59999999998</v>
      </c>
      <c r="DA18">
        <f>AI18</f>
        <v>6.13</v>
      </c>
      <c r="DB18">
        <f>ROUND(ROUND(AT18*CZ18,2),2)</f>
        <v>267737.59999999998</v>
      </c>
      <c r="DC18">
        <f>ROUND(ROUND(AT18*AG18,2),2)</f>
        <v>0</v>
      </c>
      <c r="DD18" t="s">
        <v>6</v>
      </c>
      <c r="DE18" t="s">
        <v>6</v>
      </c>
      <c r="DF18">
        <f>ROUND(ROUND(AE18*AI18,0)*CX18,0)</f>
        <v>1641231</v>
      </c>
      <c r="DG18">
        <f t="shared" si="1"/>
        <v>0</v>
      </c>
      <c r="DH18">
        <f>Source!I30*SmtRes!Y18</f>
        <v>1</v>
      </c>
      <c r="DI18">
        <f>AA18</f>
        <v>256608</v>
      </c>
      <c r="DJ18">
        <f>DF18</f>
        <v>1641231</v>
      </c>
      <c r="DK18">
        <f>Source!BC30</f>
        <v>9.11</v>
      </c>
      <c r="DL18" t="s">
        <v>6</v>
      </c>
      <c r="DM18">
        <v>0</v>
      </c>
      <c r="DN18" t="s">
        <v>6</v>
      </c>
      <c r="DO18">
        <v>0</v>
      </c>
      <c r="GP18">
        <v>1</v>
      </c>
      <c r="GQ18">
        <v>-1</v>
      </c>
      <c r="GR18">
        <v>-1</v>
      </c>
    </row>
    <row r="19" spans="1:200" x14ac:dyDescent="0.2">
      <c r="A19">
        <f>ROW(Source!A32)</f>
        <v>32</v>
      </c>
      <c r="B19">
        <v>74764386</v>
      </c>
      <c r="C19">
        <v>74786316</v>
      </c>
      <c r="D19">
        <v>31715651</v>
      </c>
      <c r="E19">
        <v>70</v>
      </c>
      <c r="F19">
        <v>1</v>
      </c>
      <c r="G19">
        <v>1</v>
      </c>
      <c r="H19">
        <v>1</v>
      </c>
      <c r="I19" t="s">
        <v>446</v>
      </c>
      <c r="J19" t="s">
        <v>6</v>
      </c>
      <c r="K19" t="s">
        <v>447</v>
      </c>
      <c r="L19">
        <v>1191</v>
      </c>
      <c r="N19">
        <v>1013</v>
      </c>
      <c r="O19" t="s">
        <v>448</v>
      </c>
      <c r="P19" t="s">
        <v>448</v>
      </c>
      <c r="Q19">
        <v>1</v>
      </c>
      <c r="W19">
        <v>0</v>
      </c>
      <c r="X19">
        <v>-1111239348</v>
      </c>
      <c r="Y19">
        <f>(AT19*ROUND(1.05,7))</f>
        <v>11.340000000000002</v>
      </c>
      <c r="AA19">
        <v>0</v>
      </c>
      <c r="AB19">
        <v>0</v>
      </c>
      <c r="AC19">
        <v>0</v>
      </c>
      <c r="AD19">
        <v>321.20999999999998</v>
      </c>
      <c r="AE19">
        <v>0</v>
      </c>
      <c r="AF19">
        <v>0</v>
      </c>
      <c r="AG19">
        <v>0</v>
      </c>
      <c r="AH19">
        <v>9.6199999999999992</v>
      </c>
      <c r="AI19">
        <v>1</v>
      </c>
      <c r="AJ19">
        <v>1</v>
      </c>
      <c r="AK19">
        <v>1</v>
      </c>
      <c r="AL19">
        <v>33.39</v>
      </c>
      <c r="AM19">
        <v>4</v>
      </c>
      <c r="AN19">
        <v>0</v>
      </c>
      <c r="AO19">
        <v>1</v>
      </c>
      <c r="AP19">
        <v>1</v>
      </c>
      <c r="AQ19">
        <v>0</v>
      </c>
      <c r="AR19">
        <v>0</v>
      </c>
      <c r="AS19" t="s">
        <v>6</v>
      </c>
      <c r="AT19">
        <v>10.8</v>
      </c>
      <c r="AU19" t="s">
        <v>26</v>
      </c>
      <c r="AV19">
        <v>1</v>
      </c>
      <c r="AW19">
        <v>2</v>
      </c>
      <c r="AX19">
        <v>74786326</v>
      </c>
      <c r="AY19">
        <v>1</v>
      </c>
      <c r="AZ19">
        <v>0</v>
      </c>
      <c r="BA19">
        <v>17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CU19">
        <f>ROUND(AT19*Source!I32*AH19*AL19,0)</f>
        <v>3469</v>
      </c>
      <c r="CV19">
        <f>ROUND(Y19*Source!I32,7)</f>
        <v>11.34</v>
      </c>
      <c r="CW19">
        <v>0</v>
      </c>
      <c r="CX19">
        <f>ROUND(Y19*Source!I32,7)</f>
        <v>11.34</v>
      </c>
      <c r="CY19">
        <f>AD19</f>
        <v>321.20999999999998</v>
      </c>
      <c r="CZ19">
        <f>AH19</f>
        <v>9.6199999999999992</v>
      </c>
      <c r="DA19">
        <f>AL19</f>
        <v>33.39</v>
      </c>
      <c r="DB19">
        <f>ROUND((ROUND(AT19*CZ19,2)*ROUND(1.05,7)),2)</f>
        <v>109.1</v>
      </c>
      <c r="DC19">
        <f>ROUND((ROUND(AT19*AG19,2)*ROUND(1.05,7)),2)</f>
        <v>0</v>
      </c>
      <c r="DD19" t="s">
        <v>6</v>
      </c>
      <c r="DE19" t="s">
        <v>6</v>
      </c>
      <c r="DF19">
        <f>ROUND(ROUND(AE19,0)*CX19,0)</f>
        <v>0</v>
      </c>
      <c r="DG19">
        <f t="shared" si="1"/>
        <v>0</v>
      </c>
      <c r="DH19">
        <f>Source!I32*SmtRes!Y19</f>
        <v>11.340000000000002</v>
      </c>
      <c r="DI19">
        <f>AD19</f>
        <v>321.20999999999998</v>
      </c>
      <c r="DJ19">
        <f>EtalonRes!AB17</f>
        <v>9.6199999999999992</v>
      </c>
      <c r="DK19">
        <f>Source!BA32</f>
        <v>33.39</v>
      </c>
      <c r="DL19" t="s">
        <v>6</v>
      </c>
      <c r="DM19">
        <v>0</v>
      </c>
      <c r="DN19" t="s">
        <v>6</v>
      </c>
      <c r="DO19">
        <v>0</v>
      </c>
      <c r="GQ19">
        <v>-1</v>
      </c>
      <c r="GR19">
        <v>-1</v>
      </c>
    </row>
    <row r="20" spans="1:200" x14ac:dyDescent="0.2">
      <c r="A20">
        <f>ROW(Source!A32)</f>
        <v>32</v>
      </c>
      <c r="B20">
        <v>74764386</v>
      </c>
      <c r="C20">
        <v>74786316</v>
      </c>
      <c r="D20">
        <v>31709492</v>
      </c>
      <c r="E20">
        <v>70</v>
      </c>
      <c r="F20">
        <v>1</v>
      </c>
      <c r="G20">
        <v>1</v>
      </c>
      <c r="H20">
        <v>1</v>
      </c>
      <c r="I20" t="s">
        <v>449</v>
      </c>
      <c r="J20" t="s">
        <v>6</v>
      </c>
      <c r="K20" t="s">
        <v>450</v>
      </c>
      <c r="L20">
        <v>1191</v>
      </c>
      <c r="N20">
        <v>1013</v>
      </c>
      <c r="O20" t="s">
        <v>448</v>
      </c>
      <c r="P20" t="s">
        <v>448</v>
      </c>
      <c r="Q20">
        <v>1</v>
      </c>
      <c r="W20">
        <v>0</v>
      </c>
      <c r="X20">
        <v>-1417349443</v>
      </c>
      <c r="Y20">
        <f>(AT20*ROUND(1.05,7))</f>
        <v>0.87149999999999994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1</v>
      </c>
      <c r="AJ20">
        <v>1</v>
      </c>
      <c r="AK20">
        <v>33.39</v>
      </c>
      <c r="AL20">
        <v>1</v>
      </c>
      <c r="AM20">
        <v>4</v>
      </c>
      <c r="AN20">
        <v>0</v>
      </c>
      <c r="AO20">
        <v>1</v>
      </c>
      <c r="AP20">
        <v>1</v>
      </c>
      <c r="AQ20">
        <v>0</v>
      </c>
      <c r="AR20">
        <v>0</v>
      </c>
      <c r="AS20" t="s">
        <v>6</v>
      </c>
      <c r="AT20">
        <v>0.83</v>
      </c>
      <c r="AU20" t="s">
        <v>26</v>
      </c>
      <c r="AV20">
        <v>2</v>
      </c>
      <c r="AW20">
        <v>2</v>
      </c>
      <c r="AX20">
        <v>74786327</v>
      </c>
      <c r="AY20">
        <v>1</v>
      </c>
      <c r="AZ20">
        <v>0</v>
      </c>
      <c r="BA20">
        <v>18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CV20">
        <v>0</v>
      </c>
      <c r="CW20">
        <v>0</v>
      </c>
      <c r="CX20">
        <f>ROUND(Y20*Source!I32,7)</f>
        <v>0.87150000000000005</v>
      </c>
      <c r="CY20">
        <f>AD20</f>
        <v>0</v>
      </c>
      <c r="CZ20">
        <f>AH20</f>
        <v>0</v>
      </c>
      <c r="DA20">
        <f>AL20</f>
        <v>1</v>
      </c>
      <c r="DB20">
        <f>ROUND((ROUND(AT20*CZ20,2)*ROUND(1.05,7)),2)</f>
        <v>0</v>
      </c>
      <c r="DC20">
        <f>ROUND((ROUND(AT20*AG20,2)*ROUND(1.05,7)),2)</f>
        <v>0</v>
      </c>
      <c r="DD20" t="s">
        <v>6</v>
      </c>
      <c r="DE20" t="s">
        <v>6</v>
      </c>
      <c r="DF20">
        <f>ROUND(ROUND(AE20,0)*CX20,0)</f>
        <v>0</v>
      </c>
      <c r="DG20">
        <f t="shared" si="1"/>
        <v>0</v>
      </c>
      <c r="DH20">
        <f>Source!I32*SmtRes!Y20</f>
        <v>0.87149999999999994</v>
      </c>
      <c r="DI20">
        <f>AD20</f>
        <v>0</v>
      </c>
      <c r="DJ20">
        <f>EtalonRes!AB18</f>
        <v>0</v>
      </c>
      <c r="DK20">
        <f>Source!BA32</f>
        <v>33.39</v>
      </c>
      <c r="DL20" t="s">
        <v>6</v>
      </c>
      <c r="DM20">
        <v>0</v>
      </c>
      <c r="DN20" t="s">
        <v>6</v>
      </c>
      <c r="DO20">
        <v>0</v>
      </c>
      <c r="GQ20">
        <v>-1</v>
      </c>
      <c r="GR20">
        <v>-1</v>
      </c>
    </row>
    <row r="21" spans="1:200" x14ac:dyDescent="0.2">
      <c r="A21">
        <f>ROW(Source!A32)</f>
        <v>32</v>
      </c>
      <c r="B21">
        <v>74764386</v>
      </c>
      <c r="C21">
        <v>74786316</v>
      </c>
      <c r="D21">
        <v>49672573</v>
      </c>
      <c r="E21">
        <v>1</v>
      </c>
      <c r="F21">
        <v>1</v>
      </c>
      <c r="G21">
        <v>1</v>
      </c>
      <c r="H21">
        <v>2</v>
      </c>
      <c r="I21" t="s">
        <v>451</v>
      </c>
      <c r="J21" t="s">
        <v>452</v>
      </c>
      <c r="K21" t="s">
        <v>453</v>
      </c>
      <c r="L21">
        <v>1367</v>
      </c>
      <c r="N21">
        <v>1011</v>
      </c>
      <c r="O21" t="s">
        <v>454</v>
      </c>
      <c r="P21" t="s">
        <v>454</v>
      </c>
      <c r="Q21">
        <v>1</v>
      </c>
      <c r="W21">
        <v>0</v>
      </c>
      <c r="X21">
        <v>-430484415</v>
      </c>
      <c r="Y21">
        <f>(AT21*ROUND(1.05,7))</f>
        <v>0.34650000000000003</v>
      </c>
      <c r="AA21">
        <v>0</v>
      </c>
      <c r="AB21">
        <v>1530.2</v>
      </c>
      <c r="AC21">
        <v>450.77</v>
      </c>
      <c r="AD21">
        <v>0</v>
      </c>
      <c r="AE21">
        <v>0</v>
      </c>
      <c r="AF21">
        <v>115.4</v>
      </c>
      <c r="AG21">
        <v>13.5</v>
      </c>
      <c r="AH21">
        <v>0</v>
      </c>
      <c r="AI21">
        <v>1</v>
      </c>
      <c r="AJ21">
        <v>13.26</v>
      </c>
      <c r="AK21">
        <v>33.39</v>
      </c>
      <c r="AL21">
        <v>1</v>
      </c>
      <c r="AM21">
        <v>4</v>
      </c>
      <c r="AN21">
        <v>0</v>
      </c>
      <c r="AO21">
        <v>1</v>
      </c>
      <c r="AP21">
        <v>1</v>
      </c>
      <c r="AQ21">
        <v>0</v>
      </c>
      <c r="AR21">
        <v>0</v>
      </c>
      <c r="AS21" t="s">
        <v>6</v>
      </c>
      <c r="AT21">
        <v>0.33</v>
      </c>
      <c r="AU21" t="s">
        <v>26</v>
      </c>
      <c r="AV21">
        <v>0</v>
      </c>
      <c r="AW21">
        <v>2</v>
      </c>
      <c r="AX21">
        <v>74786328</v>
      </c>
      <c r="AY21">
        <v>1</v>
      </c>
      <c r="AZ21">
        <v>0</v>
      </c>
      <c r="BA21">
        <v>19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CV21">
        <v>0</v>
      </c>
      <c r="CW21">
        <f>ROUND(Y21*Source!I32*DO21,7)</f>
        <v>0</v>
      </c>
      <c r="CX21">
        <f>ROUND(Y21*Source!I32,7)</f>
        <v>0.34649999999999997</v>
      </c>
      <c r="CY21">
        <f>AB21</f>
        <v>1530.2</v>
      </c>
      <c r="CZ21">
        <f>AF21</f>
        <v>115.4</v>
      </c>
      <c r="DA21">
        <f>AJ21</f>
        <v>13.26</v>
      </c>
      <c r="DB21">
        <f>ROUND((ROUND(AT21*CZ21,2)*ROUND(1.05,7)),2)</f>
        <v>39.979999999999997</v>
      </c>
      <c r="DC21">
        <f>ROUND((ROUND(AT21*AG21,2)*ROUND(1.05,7)),2)</f>
        <v>4.68</v>
      </c>
      <c r="DD21" t="s">
        <v>6</v>
      </c>
      <c r="DE21" t="s">
        <v>6</v>
      </c>
      <c r="DF21">
        <f>ROUND(ROUND(AE21,0)*CX21,0)</f>
        <v>0</v>
      </c>
      <c r="DG21">
        <f>ROUND(ROUND(AF21*AJ21,0)*CX21,0)</f>
        <v>530</v>
      </c>
      <c r="DH21">
        <f>Source!I32*SmtRes!Y21</f>
        <v>0.34650000000000003</v>
      </c>
      <c r="DI21">
        <f>AB21</f>
        <v>1530.2</v>
      </c>
      <c r="DJ21">
        <f>EtalonRes!Z19</f>
        <v>115.4</v>
      </c>
      <c r="DK21">
        <f>Source!BB32</f>
        <v>13.26</v>
      </c>
      <c r="DL21" t="s">
        <v>6</v>
      </c>
      <c r="DM21">
        <v>0</v>
      </c>
      <c r="DN21" t="s">
        <v>6</v>
      </c>
      <c r="DO21">
        <v>0</v>
      </c>
      <c r="GQ21">
        <v>-1</v>
      </c>
      <c r="GR21">
        <v>-1</v>
      </c>
    </row>
    <row r="22" spans="1:200" x14ac:dyDescent="0.2">
      <c r="A22">
        <f>ROW(Source!A32)</f>
        <v>32</v>
      </c>
      <c r="B22">
        <v>74764386</v>
      </c>
      <c r="C22">
        <v>74786316</v>
      </c>
      <c r="D22">
        <v>49672695</v>
      </c>
      <c r="E22">
        <v>1</v>
      </c>
      <c r="F22">
        <v>1</v>
      </c>
      <c r="G22">
        <v>1</v>
      </c>
      <c r="H22">
        <v>2</v>
      </c>
      <c r="I22" t="s">
        <v>455</v>
      </c>
      <c r="J22" t="s">
        <v>456</v>
      </c>
      <c r="K22" t="s">
        <v>457</v>
      </c>
      <c r="L22">
        <v>1367</v>
      </c>
      <c r="N22">
        <v>1011</v>
      </c>
      <c r="O22" t="s">
        <v>454</v>
      </c>
      <c r="P22" t="s">
        <v>454</v>
      </c>
      <c r="Q22">
        <v>1</v>
      </c>
      <c r="W22">
        <v>0</v>
      </c>
      <c r="X22">
        <v>1063590936</v>
      </c>
      <c r="Y22">
        <f>(AT22*ROUND(1.05,7))</f>
        <v>3.7275</v>
      </c>
      <c r="AA22">
        <v>0</v>
      </c>
      <c r="AB22">
        <v>41.37</v>
      </c>
      <c r="AC22">
        <v>0</v>
      </c>
      <c r="AD22">
        <v>0</v>
      </c>
      <c r="AE22">
        <v>0</v>
      </c>
      <c r="AF22">
        <v>3.12</v>
      </c>
      <c r="AG22">
        <v>0</v>
      </c>
      <c r="AH22">
        <v>0</v>
      </c>
      <c r="AI22">
        <v>1</v>
      </c>
      <c r="AJ22">
        <v>13.26</v>
      </c>
      <c r="AK22">
        <v>33.39</v>
      </c>
      <c r="AL22">
        <v>1</v>
      </c>
      <c r="AM22">
        <v>4</v>
      </c>
      <c r="AN22">
        <v>0</v>
      </c>
      <c r="AO22">
        <v>1</v>
      </c>
      <c r="AP22">
        <v>1</v>
      </c>
      <c r="AQ22">
        <v>0</v>
      </c>
      <c r="AR22">
        <v>0</v>
      </c>
      <c r="AS22" t="s">
        <v>6</v>
      </c>
      <c r="AT22">
        <v>3.55</v>
      </c>
      <c r="AU22" t="s">
        <v>26</v>
      </c>
      <c r="AV22">
        <v>0</v>
      </c>
      <c r="AW22">
        <v>2</v>
      </c>
      <c r="AX22">
        <v>74786329</v>
      </c>
      <c r="AY22">
        <v>1</v>
      </c>
      <c r="AZ22">
        <v>0</v>
      </c>
      <c r="BA22">
        <v>20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f>ROUND(Y22*Source!I32*DO22,7)</f>
        <v>0</v>
      </c>
      <c r="CX22">
        <f>ROUND(Y22*Source!I32,7)</f>
        <v>3.7275</v>
      </c>
      <c r="CY22">
        <f>AB22</f>
        <v>41.37</v>
      </c>
      <c r="CZ22">
        <f>AF22</f>
        <v>3.12</v>
      </c>
      <c r="DA22">
        <f>AJ22</f>
        <v>13.26</v>
      </c>
      <c r="DB22">
        <f>ROUND((ROUND(AT22*CZ22,2)*ROUND(1.05,7)),2)</f>
        <v>11.63</v>
      </c>
      <c r="DC22">
        <f>ROUND((ROUND(AT22*AG22,2)*ROUND(1.05,7)),2)</f>
        <v>0</v>
      </c>
      <c r="DD22" t="s">
        <v>6</v>
      </c>
      <c r="DE22" t="s">
        <v>6</v>
      </c>
      <c r="DF22">
        <f>ROUND(ROUND(AE22,0)*CX22,0)</f>
        <v>0</v>
      </c>
      <c r="DG22">
        <f>ROUND(ROUND(AF22*AJ22,0)*CX22,0)</f>
        <v>153</v>
      </c>
      <c r="DH22">
        <f>Source!I32*SmtRes!Y22</f>
        <v>3.7275</v>
      </c>
      <c r="DI22">
        <f>AB22</f>
        <v>41.37</v>
      </c>
      <c r="DJ22">
        <f>EtalonRes!Z20</f>
        <v>3.12</v>
      </c>
      <c r="DK22">
        <f>Source!BB32</f>
        <v>13.26</v>
      </c>
      <c r="DL22" t="s">
        <v>6</v>
      </c>
      <c r="DM22">
        <v>0</v>
      </c>
      <c r="DN22" t="s">
        <v>6</v>
      </c>
      <c r="DO22">
        <v>0</v>
      </c>
      <c r="GQ22">
        <v>-1</v>
      </c>
      <c r="GR22">
        <v>-1</v>
      </c>
    </row>
    <row r="23" spans="1:200" x14ac:dyDescent="0.2">
      <c r="A23">
        <f>ROW(Source!A32)</f>
        <v>32</v>
      </c>
      <c r="B23">
        <v>74764386</v>
      </c>
      <c r="C23">
        <v>74786316</v>
      </c>
      <c r="D23">
        <v>49673503</v>
      </c>
      <c r="E23">
        <v>1</v>
      </c>
      <c r="F23">
        <v>1</v>
      </c>
      <c r="G23">
        <v>1</v>
      </c>
      <c r="H23">
        <v>2</v>
      </c>
      <c r="I23" t="s">
        <v>458</v>
      </c>
      <c r="J23" t="s">
        <v>459</v>
      </c>
      <c r="K23" t="s">
        <v>460</v>
      </c>
      <c r="L23">
        <v>1367</v>
      </c>
      <c r="N23">
        <v>1011</v>
      </c>
      <c r="O23" t="s">
        <v>454</v>
      </c>
      <c r="P23" t="s">
        <v>454</v>
      </c>
      <c r="Q23">
        <v>1</v>
      </c>
      <c r="W23">
        <v>0</v>
      </c>
      <c r="X23">
        <v>509054691</v>
      </c>
      <c r="Y23">
        <f>(AT23*ROUND(1.05,7))</f>
        <v>0.52500000000000002</v>
      </c>
      <c r="AA23">
        <v>0</v>
      </c>
      <c r="AB23">
        <v>871.31</v>
      </c>
      <c r="AC23">
        <v>387.32</v>
      </c>
      <c r="AD23">
        <v>0</v>
      </c>
      <c r="AE23">
        <v>0</v>
      </c>
      <c r="AF23">
        <v>65.709999999999994</v>
      </c>
      <c r="AG23">
        <v>11.6</v>
      </c>
      <c r="AH23">
        <v>0</v>
      </c>
      <c r="AI23">
        <v>1</v>
      </c>
      <c r="AJ23">
        <v>13.26</v>
      </c>
      <c r="AK23">
        <v>33.39</v>
      </c>
      <c r="AL23">
        <v>1</v>
      </c>
      <c r="AM23">
        <v>4</v>
      </c>
      <c r="AN23">
        <v>0</v>
      </c>
      <c r="AO23">
        <v>1</v>
      </c>
      <c r="AP23">
        <v>1</v>
      </c>
      <c r="AQ23">
        <v>0</v>
      </c>
      <c r="AR23">
        <v>0</v>
      </c>
      <c r="AS23" t="s">
        <v>6</v>
      </c>
      <c r="AT23">
        <v>0.5</v>
      </c>
      <c r="AU23" t="s">
        <v>26</v>
      </c>
      <c r="AV23">
        <v>0</v>
      </c>
      <c r="AW23">
        <v>2</v>
      </c>
      <c r="AX23">
        <v>74786330</v>
      </c>
      <c r="AY23">
        <v>1</v>
      </c>
      <c r="AZ23">
        <v>0</v>
      </c>
      <c r="BA23">
        <v>21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CV23">
        <v>0</v>
      </c>
      <c r="CW23">
        <f>ROUND(Y23*Source!I32*DO23,7)</f>
        <v>0</v>
      </c>
      <c r="CX23">
        <f>ROUND(Y23*Source!I32,7)</f>
        <v>0.52500000000000002</v>
      </c>
      <c r="CY23">
        <f>AB23</f>
        <v>871.31</v>
      </c>
      <c r="CZ23">
        <f>AF23</f>
        <v>65.709999999999994</v>
      </c>
      <c r="DA23">
        <f>AJ23</f>
        <v>13.26</v>
      </c>
      <c r="DB23">
        <f>ROUND((ROUND(AT23*CZ23,2)*ROUND(1.05,7)),2)</f>
        <v>34.5</v>
      </c>
      <c r="DC23">
        <f>ROUND((ROUND(AT23*AG23,2)*ROUND(1.05,7)),2)</f>
        <v>6.09</v>
      </c>
      <c r="DD23" t="s">
        <v>6</v>
      </c>
      <c r="DE23" t="s">
        <v>6</v>
      </c>
      <c r="DF23">
        <f>ROUND(ROUND(AE23,0)*CX23,0)</f>
        <v>0</v>
      </c>
      <c r="DG23">
        <f>ROUND(ROUND(AF23*AJ23,0)*CX23,0)</f>
        <v>457</v>
      </c>
      <c r="DH23">
        <f>Source!I32*SmtRes!Y23</f>
        <v>0.52500000000000002</v>
      </c>
      <c r="DI23">
        <f>AB23</f>
        <v>871.31</v>
      </c>
      <c r="DJ23">
        <f>EtalonRes!Z21</f>
        <v>65.709999999999994</v>
      </c>
      <c r="DK23">
        <f>Source!BB32</f>
        <v>13.26</v>
      </c>
      <c r="DL23" t="s">
        <v>6</v>
      </c>
      <c r="DM23">
        <v>0</v>
      </c>
      <c r="DN23" t="s">
        <v>6</v>
      </c>
      <c r="DO23">
        <v>0</v>
      </c>
      <c r="GQ23">
        <v>-1</v>
      </c>
      <c r="GR23">
        <v>-1</v>
      </c>
    </row>
    <row r="24" spans="1:200" x14ac:dyDescent="0.2">
      <c r="A24">
        <f>ROW(Source!A32)</f>
        <v>32</v>
      </c>
      <c r="B24">
        <v>74764386</v>
      </c>
      <c r="C24">
        <v>74786316</v>
      </c>
      <c r="D24">
        <v>49525443</v>
      </c>
      <c r="E24">
        <v>1</v>
      </c>
      <c r="F24">
        <v>1</v>
      </c>
      <c r="G24">
        <v>1</v>
      </c>
      <c r="H24">
        <v>3</v>
      </c>
      <c r="I24" t="s">
        <v>461</v>
      </c>
      <c r="J24" t="s">
        <v>462</v>
      </c>
      <c r="K24" t="s">
        <v>463</v>
      </c>
      <c r="L24">
        <v>1348</v>
      </c>
      <c r="N24">
        <v>1009</v>
      </c>
      <c r="O24" t="s">
        <v>464</v>
      </c>
      <c r="P24" t="s">
        <v>464</v>
      </c>
      <c r="Q24">
        <v>1000</v>
      </c>
      <c r="W24">
        <v>0</v>
      </c>
      <c r="X24">
        <v>-2064010995</v>
      </c>
      <c r="Y24" s="181" t="e">
        <f>#REF!</f>
        <v>#REF!</v>
      </c>
      <c r="AA24">
        <v>91719.48</v>
      </c>
      <c r="AB24">
        <v>0</v>
      </c>
      <c r="AC24">
        <v>0</v>
      </c>
      <c r="AD24">
        <v>0</v>
      </c>
      <c r="AE24">
        <v>10068</v>
      </c>
      <c r="AF24">
        <v>0</v>
      </c>
      <c r="AG24">
        <v>0</v>
      </c>
      <c r="AH24">
        <v>0</v>
      </c>
      <c r="AI24">
        <v>9.11</v>
      </c>
      <c r="AJ24">
        <v>1</v>
      </c>
      <c r="AK24">
        <v>1</v>
      </c>
      <c r="AL24">
        <v>1</v>
      </c>
      <c r="AM24">
        <v>4</v>
      </c>
      <c r="AN24">
        <v>0</v>
      </c>
      <c r="AO24">
        <v>1</v>
      </c>
      <c r="AP24">
        <v>1</v>
      </c>
      <c r="AQ24">
        <v>0</v>
      </c>
      <c r="AR24">
        <v>0</v>
      </c>
      <c r="AS24" t="s">
        <v>6</v>
      </c>
      <c r="AT24">
        <v>5.3E-3</v>
      </c>
      <c r="AU24" t="s">
        <v>6</v>
      </c>
      <c r="AV24">
        <v>0</v>
      </c>
      <c r="AW24">
        <v>2</v>
      </c>
      <c r="AX24">
        <v>74786331</v>
      </c>
      <c r="AY24">
        <v>1</v>
      </c>
      <c r="AZ24">
        <v>0</v>
      </c>
      <c r="BA24">
        <v>22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CV24">
        <v>0</v>
      </c>
      <c r="CW24">
        <v>0</v>
      </c>
      <c r="CX24" t="e">
        <f>ROUND(Y24*Source!I32,7)</f>
        <v>#REF!</v>
      </c>
      <c r="CY24">
        <f>AA24</f>
        <v>91719.48</v>
      </c>
      <c r="CZ24">
        <f>AE24</f>
        <v>10068</v>
      </c>
      <c r="DA24">
        <f>AI24</f>
        <v>9.11</v>
      </c>
      <c r="DB24">
        <f>ROUND(ROUND(AT24*CZ24,2),2)</f>
        <v>53.36</v>
      </c>
      <c r="DC24">
        <f>ROUND(ROUND(AT24*AG24,2),2)</f>
        <v>0</v>
      </c>
      <c r="DD24" t="s">
        <v>6</v>
      </c>
      <c r="DE24" t="s">
        <v>6</v>
      </c>
      <c r="DF24" t="e">
        <f>ROUND(ROUND(AE24*AI24,0)*CX24,0)</f>
        <v>#REF!</v>
      </c>
      <c r="DG24" t="e">
        <f t="shared" ref="DG24:DG29" si="2">ROUND(ROUND(AF24,0)*CX24,0)</f>
        <v>#REF!</v>
      </c>
      <c r="DH24" t="e">
        <f>Source!I32*SmtRes!Y24</f>
        <v>#REF!</v>
      </c>
      <c r="DI24">
        <f>AA24</f>
        <v>91719.48</v>
      </c>
      <c r="DJ24">
        <f>EtalonRes!Y22</f>
        <v>10068</v>
      </c>
      <c r="DK24">
        <f>Source!BC32</f>
        <v>9.11</v>
      </c>
      <c r="DL24" t="s">
        <v>6</v>
      </c>
      <c r="DM24">
        <v>0</v>
      </c>
      <c r="DN24" t="s">
        <v>6</v>
      </c>
      <c r="DO24">
        <v>0</v>
      </c>
      <c r="GQ24">
        <v>-1</v>
      </c>
      <c r="GR24">
        <v>-1</v>
      </c>
    </row>
    <row r="25" spans="1:200" x14ac:dyDescent="0.2">
      <c r="A25">
        <f>ROW(Source!A32)</f>
        <v>32</v>
      </c>
      <c r="B25">
        <v>74764386</v>
      </c>
      <c r="C25">
        <v>74786316</v>
      </c>
      <c r="D25">
        <v>49525488</v>
      </c>
      <c r="E25">
        <v>1</v>
      </c>
      <c r="F25">
        <v>1</v>
      </c>
      <c r="G25">
        <v>1</v>
      </c>
      <c r="H25">
        <v>3</v>
      </c>
      <c r="I25" t="s">
        <v>465</v>
      </c>
      <c r="J25" t="s">
        <v>466</v>
      </c>
      <c r="K25" t="s">
        <v>467</v>
      </c>
      <c r="L25">
        <v>1346</v>
      </c>
      <c r="N25">
        <v>1009</v>
      </c>
      <c r="O25" t="s">
        <v>468</v>
      </c>
      <c r="P25" t="s">
        <v>468</v>
      </c>
      <c r="Q25">
        <v>1</v>
      </c>
      <c r="W25">
        <v>0</v>
      </c>
      <c r="X25">
        <v>-1864341761</v>
      </c>
      <c r="Y25" s="181" t="e">
        <f>#REF!</f>
        <v>#REF!</v>
      </c>
      <c r="AA25">
        <v>82.35</v>
      </c>
      <c r="AB25">
        <v>0</v>
      </c>
      <c r="AC25">
        <v>0</v>
      </c>
      <c r="AD25">
        <v>0</v>
      </c>
      <c r="AE25">
        <v>9.0399999999999991</v>
      </c>
      <c r="AF25">
        <v>0</v>
      </c>
      <c r="AG25">
        <v>0</v>
      </c>
      <c r="AH25">
        <v>0</v>
      </c>
      <c r="AI25">
        <v>9.11</v>
      </c>
      <c r="AJ25">
        <v>1</v>
      </c>
      <c r="AK25">
        <v>1</v>
      </c>
      <c r="AL25">
        <v>1</v>
      </c>
      <c r="AM25">
        <v>4</v>
      </c>
      <c r="AN25">
        <v>0</v>
      </c>
      <c r="AO25">
        <v>1</v>
      </c>
      <c r="AP25">
        <v>1</v>
      </c>
      <c r="AQ25">
        <v>0</v>
      </c>
      <c r="AR25">
        <v>0</v>
      </c>
      <c r="AS25" t="s">
        <v>6</v>
      </c>
      <c r="AT25">
        <v>0.24</v>
      </c>
      <c r="AU25" t="s">
        <v>6</v>
      </c>
      <c r="AV25">
        <v>0</v>
      </c>
      <c r="AW25">
        <v>2</v>
      </c>
      <c r="AX25">
        <v>74786332</v>
      </c>
      <c r="AY25">
        <v>1</v>
      </c>
      <c r="AZ25">
        <v>0</v>
      </c>
      <c r="BA25">
        <v>23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CV25">
        <v>0</v>
      </c>
      <c r="CW25">
        <v>0</v>
      </c>
      <c r="CX25" t="e">
        <f>ROUND(Y25*Source!I32,7)</f>
        <v>#REF!</v>
      </c>
      <c r="CY25">
        <f>AA25</f>
        <v>82.35</v>
      </c>
      <c r="CZ25">
        <f>AE25</f>
        <v>9.0399999999999991</v>
      </c>
      <c r="DA25">
        <f>AI25</f>
        <v>9.11</v>
      </c>
      <c r="DB25">
        <f>ROUND(ROUND(AT25*CZ25,2),2)</f>
        <v>2.17</v>
      </c>
      <c r="DC25">
        <f>ROUND(ROUND(AT25*AG25,2),2)</f>
        <v>0</v>
      </c>
      <c r="DD25" t="s">
        <v>6</v>
      </c>
      <c r="DE25" t="s">
        <v>6</v>
      </c>
      <c r="DF25" t="e">
        <f>ROUND(ROUND(AE25*AI25,0)*CX25,0)</f>
        <v>#REF!</v>
      </c>
      <c r="DG25" t="e">
        <f t="shared" si="2"/>
        <v>#REF!</v>
      </c>
      <c r="DH25" t="e">
        <f>Source!I32*SmtRes!Y25</f>
        <v>#REF!</v>
      </c>
      <c r="DI25">
        <f>AA25</f>
        <v>82.35</v>
      </c>
      <c r="DJ25">
        <f>EtalonRes!Y23</f>
        <v>9.0399999999999991</v>
      </c>
      <c r="DK25">
        <f>Source!BC32</f>
        <v>9.11</v>
      </c>
      <c r="DL25" t="s">
        <v>6</v>
      </c>
      <c r="DM25">
        <v>0</v>
      </c>
      <c r="DN25" t="s">
        <v>6</v>
      </c>
      <c r="DO25">
        <v>0</v>
      </c>
      <c r="GQ25">
        <v>-1</v>
      </c>
      <c r="GR25">
        <v>-1</v>
      </c>
    </row>
    <row r="26" spans="1:200" x14ac:dyDescent="0.2">
      <c r="A26">
        <f>ROW(Source!A32)</f>
        <v>32</v>
      </c>
      <c r="B26">
        <v>74764386</v>
      </c>
      <c r="C26">
        <v>74786316</v>
      </c>
      <c r="D26">
        <v>49526492</v>
      </c>
      <c r="E26">
        <v>1</v>
      </c>
      <c r="F26">
        <v>1</v>
      </c>
      <c r="G26">
        <v>1</v>
      </c>
      <c r="H26">
        <v>3</v>
      </c>
      <c r="I26" t="s">
        <v>469</v>
      </c>
      <c r="J26" t="s">
        <v>470</v>
      </c>
      <c r="K26" t="s">
        <v>471</v>
      </c>
      <c r="L26">
        <v>1346</v>
      </c>
      <c r="N26">
        <v>1009</v>
      </c>
      <c r="O26" t="s">
        <v>468</v>
      </c>
      <c r="P26" t="s">
        <v>468</v>
      </c>
      <c r="Q26">
        <v>1</v>
      </c>
      <c r="W26">
        <v>0</v>
      </c>
      <c r="X26">
        <v>497341279</v>
      </c>
      <c r="Y26" s="181" t="e">
        <f>#REF!</f>
        <v>#REF!</v>
      </c>
      <c r="AA26">
        <v>210.35</v>
      </c>
      <c r="AB26">
        <v>0</v>
      </c>
      <c r="AC26">
        <v>0</v>
      </c>
      <c r="AD26">
        <v>0</v>
      </c>
      <c r="AE26">
        <v>23.09</v>
      </c>
      <c r="AF26">
        <v>0</v>
      </c>
      <c r="AG26">
        <v>0</v>
      </c>
      <c r="AH26">
        <v>0</v>
      </c>
      <c r="AI26">
        <v>9.11</v>
      </c>
      <c r="AJ26">
        <v>1</v>
      </c>
      <c r="AK26">
        <v>1</v>
      </c>
      <c r="AL26">
        <v>1</v>
      </c>
      <c r="AM26">
        <v>4</v>
      </c>
      <c r="AN26">
        <v>0</v>
      </c>
      <c r="AO26">
        <v>1</v>
      </c>
      <c r="AP26">
        <v>1</v>
      </c>
      <c r="AQ26">
        <v>0</v>
      </c>
      <c r="AR26">
        <v>0</v>
      </c>
      <c r="AS26" t="s">
        <v>6</v>
      </c>
      <c r="AT26">
        <v>0.88200000000000001</v>
      </c>
      <c r="AU26" t="s">
        <v>6</v>
      </c>
      <c r="AV26">
        <v>0</v>
      </c>
      <c r="AW26">
        <v>2</v>
      </c>
      <c r="AX26">
        <v>74786333</v>
      </c>
      <c r="AY26">
        <v>1</v>
      </c>
      <c r="AZ26">
        <v>0</v>
      </c>
      <c r="BA26">
        <v>24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 t="e">
        <f>ROUND(Y26*Source!I32,7)</f>
        <v>#REF!</v>
      </c>
      <c r="CY26">
        <f>AA26</f>
        <v>210.35</v>
      </c>
      <c r="CZ26">
        <f>AE26</f>
        <v>23.09</v>
      </c>
      <c r="DA26">
        <f>AI26</f>
        <v>9.11</v>
      </c>
      <c r="DB26">
        <f>ROUND(ROUND(AT26*CZ26,2),2)</f>
        <v>20.37</v>
      </c>
      <c r="DC26">
        <f>ROUND(ROUND(AT26*AG26,2),2)</f>
        <v>0</v>
      </c>
      <c r="DD26" t="s">
        <v>6</v>
      </c>
      <c r="DE26" t="s">
        <v>6</v>
      </c>
      <c r="DF26" t="e">
        <f>ROUND(ROUND(AE26*AI26,0)*CX26,0)</f>
        <v>#REF!</v>
      </c>
      <c r="DG26" t="e">
        <f t="shared" si="2"/>
        <v>#REF!</v>
      </c>
      <c r="DH26" t="e">
        <f>Source!I32*SmtRes!Y26</f>
        <v>#REF!</v>
      </c>
      <c r="DI26">
        <f>AA26</f>
        <v>210.35</v>
      </c>
      <c r="DJ26">
        <f>EtalonRes!Y24</f>
        <v>23.09</v>
      </c>
      <c r="DK26">
        <f>Source!BC32</f>
        <v>9.11</v>
      </c>
      <c r="DL26" t="s">
        <v>6</v>
      </c>
      <c r="DM26">
        <v>0</v>
      </c>
      <c r="DN26" t="s">
        <v>6</v>
      </c>
      <c r="DO26">
        <v>0</v>
      </c>
      <c r="GQ26">
        <v>-1</v>
      </c>
      <c r="GR26">
        <v>-1</v>
      </c>
    </row>
    <row r="27" spans="1:200" x14ac:dyDescent="0.2">
      <c r="A27">
        <f>ROW(Source!A32)</f>
        <v>32</v>
      </c>
      <c r="B27">
        <v>74764386</v>
      </c>
      <c r="C27">
        <v>74786316</v>
      </c>
      <c r="D27">
        <v>0</v>
      </c>
      <c r="E27">
        <v>1</v>
      </c>
      <c r="F27">
        <v>1</v>
      </c>
      <c r="G27">
        <v>1</v>
      </c>
      <c r="H27">
        <v>3</v>
      </c>
      <c r="I27" t="s">
        <v>35</v>
      </c>
      <c r="J27" t="s">
        <v>6</v>
      </c>
      <c r="K27" t="s">
        <v>36</v>
      </c>
      <c r="L27">
        <v>1371</v>
      </c>
      <c r="N27">
        <v>1013</v>
      </c>
      <c r="O27" t="s">
        <v>23</v>
      </c>
      <c r="P27" t="s">
        <v>23</v>
      </c>
      <c r="Q27">
        <v>1</v>
      </c>
      <c r="W27">
        <v>0</v>
      </c>
      <c r="X27">
        <v>-623118988</v>
      </c>
      <c r="Y27">
        <f>AT27</f>
        <v>1</v>
      </c>
      <c r="AA27">
        <v>189684</v>
      </c>
      <c r="AB27">
        <v>0</v>
      </c>
      <c r="AC27">
        <v>0</v>
      </c>
      <c r="AD27">
        <v>0</v>
      </c>
      <c r="AE27">
        <v>197910.97</v>
      </c>
      <c r="AF27">
        <v>0</v>
      </c>
      <c r="AG27">
        <v>0</v>
      </c>
      <c r="AH27">
        <v>0</v>
      </c>
      <c r="AI27">
        <v>6.13</v>
      </c>
      <c r="AJ27">
        <v>1</v>
      </c>
      <c r="AK27">
        <v>1</v>
      </c>
      <c r="AL27">
        <v>1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 t="s">
        <v>6</v>
      </c>
      <c r="AT27">
        <v>1</v>
      </c>
      <c r="AU27" t="s">
        <v>6</v>
      </c>
      <c r="AV27">
        <v>0</v>
      </c>
      <c r="AW27">
        <v>1</v>
      </c>
      <c r="AX27">
        <v>-1</v>
      </c>
      <c r="AY27">
        <v>0</v>
      </c>
      <c r="AZ27">
        <v>0</v>
      </c>
      <c r="BA27" t="s">
        <v>6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CV27">
        <v>0</v>
      </c>
      <c r="CW27">
        <v>0</v>
      </c>
      <c r="CX27">
        <f>ROUND(Y27*Source!I32,7)</f>
        <v>1</v>
      </c>
      <c r="CY27">
        <f>AA27</f>
        <v>189684</v>
      </c>
      <c r="CZ27">
        <f>AE27</f>
        <v>197910.97</v>
      </c>
      <c r="DA27">
        <f>AI27</f>
        <v>6.13</v>
      </c>
      <c r="DB27">
        <f>ROUND(ROUND(AT27*CZ27,2),2)</f>
        <v>197910.97</v>
      </c>
      <c r="DC27">
        <f>ROUND(ROUND(AT27*AG27,2),2)</f>
        <v>0</v>
      </c>
      <c r="DD27" t="s">
        <v>6</v>
      </c>
      <c r="DE27" t="s">
        <v>6</v>
      </c>
      <c r="DF27">
        <f>ROUND(ROUND(AE27*AI27,0)*CX27,0)</f>
        <v>1213194</v>
      </c>
      <c r="DG27">
        <f t="shared" si="2"/>
        <v>0</v>
      </c>
      <c r="DH27">
        <f>Source!I32*SmtRes!Y27</f>
        <v>1</v>
      </c>
      <c r="DI27">
        <f>AA27</f>
        <v>189684</v>
      </c>
      <c r="DJ27">
        <f>DF27</f>
        <v>1213194</v>
      </c>
      <c r="DK27">
        <f>Source!BC32</f>
        <v>9.11</v>
      </c>
      <c r="DL27" t="s">
        <v>6</v>
      </c>
      <c r="DM27">
        <v>0</v>
      </c>
      <c r="DN27" t="s">
        <v>6</v>
      </c>
      <c r="DO27">
        <v>0</v>
      </c>
      <c r="GP27">
        <v>1</v>
      </c>
      <c r="GQ27">
        <v>-1</v>
      </c>
      <c r="GR27">
        <v>-1</v>
      </c>
    </row>
    <row r="28" spans="1:200" x14ac:dyDescent="0.2">
      <c r="A28">
        <f>ROW(Source!A34)</f>
        <v>34</v>
      </c>
      <c r="B28">
        <v>74764386</v>
      </c>
      <c r="C28">
        <v>74765385</v>
      </c>
      <c r="D28">
        <v>49510719</v>
      </c>
      <c r="E28">
        <v>70</v>
      </c>
      <c r="F28">
        <v>1</v>
      </c>
      <c r="G28">
        <v>1</v>
      </c>
      <c r="H28">
        <v>1</v>
      </c>
      <c r="I28" t="s">
        <v>472</v>
      </c>
      <c r="J28" t="s">
        <v>6</v>
      </c>
      <c r="K28" t="s">
        <v>473</v>
      </c>
      <c r="L28">
        <v>1191</v>
      </c>
      <c r="N28">
        <v>1013</v>
      </c>
      <c r="O28" t="s">
        <v>448</v>
      </c>
      <c r="P28" t="s">
        <v>448</v>
      </c>
      <c r="Q28">
        <v>1</v>
      </c>
      <c r="W28">
        <v>0</v>
      </c>
      <c r="X28">
        <v>784619160</v>
      </c>
      <c r="Y28">
        <f>(AT28*ROUND(1.05,7))</f>
        <v>6.0375000000000005</v>
      </c>
      <c r="AA28">
        <v>0</v>
      </c>
      <c r="AB28">
        <v>0</v>
      </c>
      <c r="AC28">
        <v>0</v>
      </c>
      <c r="AD28">
        <v>291.83</v>
      </c>
      <c r="AE28">
        <v>0</v>
      </c>
      <c r="AF28">
        <v>0</v>
      </c>
      <c r="AG28">
        <v>0</v>
      </c>
      <c r="AH28">
        <v>8.74</v>
      </c>
      <c r="AI28">
        <v>1</v>
      </c>
      <c r="AJ28">
        <v>1</v>
      </c>
      <c r="AK28">
        <v>1</v>
      </c>
      <c r="AL28">
        <v>33.39</v>
      </c>
      <c r="AM28">
        <v>4</v>
      </c>
      <c r="AN28">
        <v>0</v>
      </c>
      <c r="AO28">
        <v>1</v>
      </c>
      <c r="AP28">
        <v>1</v>
      </c>
      <c r="AQ28">
        <v>0</v>
      </c>
      <c r="AR28">
        <v>0</v>
      </c>
      <c r="AS28" t="s">
        <v>6</v>
      </c>
      <c r="AT28">
        <v>5.75</v>
      </c>
      <c r="AU28" t="s">
        <v>26</v>
      </c>
      <c r="AV28">
        <v>1</v>
      </c>
      <c r="AW28">
        <v>2</v>
      </c>
      <c r="AX28">
        <v>74765392</v>
      </c>
      <c r="AY28">
        <v>1</v>
      </c>
      <c r="AZ28">
        <v>0</v>
      </c>
      <c r="BA28">
        <v>25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CU28">
        <f>ROUND(AT28*Source!I34*AH28*AL28,0)</f>
        <v>6175</v>
      </c>
      <c r="CV28">
        <f>ROUND(Y28*Source!I34,7)</f>
        <v>22.218</v>
      </c>
      <c r="CW28">
        <v>0</v>
      </c>
      <c r="CX28">
        <f>ROUND(Y28*Source!I34,7)</f>
        <v>22.218</v>
      </c>
      <c r="CY28">
        <f>AD28</f>
        <v>291.83</v>
      </c>
      <c r="CZ28">
        <f>AH28</f>
        <v>8.74</v>
      </c>
      <c r="DA28">
        <f>AL28</f>
        <v>33.39</v>
      </c>
      <c r="DB28">
        <f>ROUND((ROUND(AT28*CZ28,2)*ROUND(1.05,7)),2)</f>
        <v>52.77</v>
      </c>
      <c r="DC28">
        <f>ROUND((ROUND(AT28*AG28,2)*ROUND(1.05,7)),2)</f>
        <v>0</v>
      </c>
      <c r="DD28" t="s">
        <v>6</v>
      </c>
      <c r="DE28" t="s">
        <v>6</v>
      </c>
      <c r="DF28">
        <f>ROUND(ROUND(AE28,0)*CX28,0)</f>
        <v>0</v>
      </c>
      <c r="DG28">
        <f t="shared" si="2"/>
        <v>0</v>
      </c>
      <c r="DH28">
        <f>Source!I34*SmtRes!Y28</f>
        <v>22.218000000000004</v>
      </c>
      <c r="DI28">
        <f>AD28</f>
        <v>291.83</v>
      </c>
      <c r="DJ28">
        <f>EtalonRes!AB25</f>
        <v>8.74</v>
      </c>
      <c r="DK28">
        <f>Source!BA34</f>
        <v>33.39</v>
      </c>
      <c r="DL28" t="s">
        <v>6</v>
      </c>
      <c r="DM28">
        <v>0</v>
      </c>
      <c r="DN28" t="s">
        <v>6</v>
      </c>
      <c r="DO28">
        <v>0</v>
      </c>
      <c r="GQ28">
        <v>-1</v>
      </c>
      <c r="GR28">
        <v>-1</v>
      </c>
    </row>
    <row r="29" spans="1:200" x14ac:dyDescent="0.2">
      <c r="A29">
        <f>ROW(Source!A34)</f>
        <v>34</v>
      </c>
      <c r="B29">
        <v>74764386</v>
      </c>
      <c r="C29">
        <v>74765385</v>
      </c>
      <c r="D29">
        <v>49510905</v>
      </c>
      <c r="E29">
        <v>70</v>
      </c>
      <c r="F29">
        <v>1</v>
      </c>
      <c r="G29">
        <v>1</v>
      </c>
      <c r="H29">
        <v>1</v>
      </c>
      <c r="I29" t="s">
        <v>449</v>
      </c>
      <c r="J29" t="s">
        <v>6</v>
      </c>
      <c r="K29" t="s">
        <v>450</v>
      </c>
      <c r="L29">
        <v>1191</v>
      </c>
      <c r="N29">
        <v>1013</v>
      </c>
      <c r="O29" t="s">
        <v>448</v>
      </c>
      <c r="P29" t="s">
        <v>448</v>
      </c>
      <c r="Q29">
        <v>1</v>
      </c>
      <c r="W29">
        <v>0</v>
      </c>
      <c r="X29">
        <v>-1417349443</v>
      </c>
      <c r="Y29">
        <f>(AT29*ROUND(1.05,7))</f>
        <v>1.0500000000000001E-2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1</v>
      </c>
      <c r="AJ29">
        <v>1</v>
      </c>
      <c r="AK29">
        <v>33.39</v>
      </c>
      <c r="AL29">
        <v>1</v>
      </c>
      <c r="AM29">
        <v>4</v>
      </c>
      <c r="AN29">
        <v>0</v>
      </c>
      <c r="AO29">
        <v>1</v>
      </c>
      <c r="AP29">
        <v>1</v>
      </c>
      <c r="AQ29">
        <v>0</v>
      </c>
      <c r="AR29">
        <v>0</v>
      </c>
      <c r="AS29" t="s">
        <v>6</v>
      </c>
      <c r="AT29">
        <v>0.01</v>
      </c>
      <c r="AU29" t="s">
        <v>26</v>
      </c>
      <c r="AV29">
        <v>2</v>
      </c>
      <c r="AW29">
        <v>2</v>
      </c>
      <c r="AX29">
        <v>74765393</v>
      </c>
      <c r="AY29">
        <v>1</v>
      </c>
      <c r="AZ29">
        <v>0</v>
      </c>
      <c r="BA29">
        <v>26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CV29">
        <v>0</v>
      </c>
      <c r="CW29">
        <v>0</v>
      </c>
      <c r="CX29">
        <f>ROUND(Y29*Source!I34,7)</f>
        <v>3.8640000000000001E-2</v>
      </c>
      <c r="CY29">
        <f>AD29</f>
        <v>0</v>
      </c>
      <c r="CZ29">
        <f>AH29</f>
        <v>0</v>
      </c>
      <c r="DA29">
        <f>AL29</f>
        <v>1</v>
      </c>
      <c r="DB29">
        <f>ROUND((ROUND(AT29*CZ29,2)*ROUND(1.05,7)),2)</f>
        <v>0</v>
      </c>
      <c r="DC29">
        <f>ROUND((ROUND(AT29*AG29,2)*ROUND(1.05,7)),2)</f>
        <v>0</v>
      </c>
      <c r="DD29" t="s">
        <v>6</v>
      </c>
      <c r="DE29" t="s">
        <v>6</v>
      </c>
      <c r="DF29">
        <f>ROUND(ROUND(AE29,0)*CX29,0)</f>
        <v>0</v>
      </c>
      <c r="DG29">
        <f t="shared" si="2"/>
        <v>0</v>
      </c>
      <c r="DH29">
        <f>Source!I34*SmtRes!Y29</f>
        <v>3.8640000000000001E-2</v>
      </c>
      <c r="DI29">
        <f>AD29</f>
        <v>0</v>
      </c>
      <c r="DJ29">
        <f>EtalonRes!AB26</f>
        <v>0</v>
      </c>
      <c r="DK29">
        <f>Source!BA34</f>
        <v>33.39</v>
      </c>
      <c r="DL29" t="s">
        <v>6</v>
      </c>
      <c r="DM29">
        <v>0</v>
      </c>
      <c r="DN29" t="s">
        <v>6</v>
      </c>
      <c r="DO29">
        <v>0</v>
      </c>
      <c r="GQ29">
        <v>-1</v>
      </c>
      <c r="GR29">
        <v>-1</v>
      </c>
    </row>
    <row r="30" spans="1:200" x14ac:dyDescent="0.2">
      <c r="A30">
        <f>ROW(Source!A34)</f>
        <v>34</v>
      </c>
      <c r="B30">
        <v>74764386</v>
      </c>
      <c r="C30">
        <v>74765385</v>
      </c>
      <c r="D30">
        <v>49673503</v>
      </c>
      <c r="E30">
        <v>1</v>
      </c>
      <c r="F30">
        <v>1</v>
      </c>
      <c r="G30">
        <v>1</v>
      </c>
      <c r="H30">
        <v>2</v>
      </c>
      <c r="I30" t="s">
        <v>458</v>
      </c>
      <c r="J30" t="s">
        <v>459</v>
      </c>
      <c r="K30" t="s">
        <v>460</v>
      </c>
      <c r="L30">
        <v>1367</v>
      </c>
      <c r="N30">
        <v>1011</v>
      </c>
      <c r="O30" t="s">
        <v>454</v>
      </c>
      <c r="P30" t="s">
        <v>454</v>
      </c>
      <c r="Q30">
        <v>1</v>
      </c>
      <c r="W30">
        <v>0</v>
      </c>
      <c r="X30">
        <v>509054691</v>
      </c>
      <c r="Y30">
        <f>(AT30*ROUND(1.05,7))</f>
        <v>1.0500000000000001E-2</v>
      </c>
      <c r="AA30">
        <v>0</v>
      </c>
      <c r="AB30">
        <v>871.31</v>
      </c>
      <c r="AC30">
        <v>387.32</v>
      </c>
      <c r="AD30">
        <v>0</v>
      </c>
      <c r="AE30">
        <v>0</v>
      </c>
      <c r="AF30">
        <v>65.709999999999994</v>
      </c>
      <c r="AG30">
        <v>11.6</v>
      </c>
      <c r="AH30">
        <v>0</v>
      </c>
      <c r="AI30">
        <v>1</v>
      </c>
      <c r="AJ30">
        <v>13.26</v>
      </c>
      <c r="AK30">
        <v>33.39</v>
      </c>
      <c r="AL30">
        <v>1</v>
      </c>
      <c r="AM30">
        <v>4</v>
      </c>
      <c r="AN30">
        <v>0</v>
      </c>
      <c r="AO30">
        <v>1</v>
      </c>
      <c r="AP30">
        <v>1</v>
      </c>
      <c r="AQ30">
        <v>0</v>
      </c>
      <c r="AR30">
        <v>0</v>
      </c>
      <c r="AS30" t="s">
        <v>6</v>
      </c>
      <c r="AT30">
        <v>0.01</v>
      </c>
      <c r="AU30" t="s">
        <v>26</v>
      </c>
      <c r="AV30">
        <v>0</v>
      </c>
      <c r="AW30">
        <v>2</v>
      </c>
      <c r="AX30">
        <v>74765394</v>
      </c>
      <c r="AY30">
        <v>1</v>
      </c>
      <c r="AZ30">
        <v>0</v>
      </c>
      <c r="BA30">
        <v>27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CV30">
        <v>0</v>
      </c>
      <c r="CW30">
        <f>ROUND(Y30*Source!I34*DO30,7)</f>
        <v>0</v>
      </c>
      <c r="CX30">
        <f>ROUND(Y30*Source!I34,7)</f>
        <v>3.8640000000000001E-2</v>
      </c>
      <c r="CY30">
        <f>AB30</f>
        <v>871.31</v>
      </c>
      <c r="CZ30">
        <f>AF30</f>
        <v>65.709999999999994</v>
      </c>
      <c r="DA30">
        <f>AJ30</f>
        <v>13.26</v>
      </c>
      <c r="DB30">
        <f>ROUND((ROUND(AT30*CZ30,2)*ROUND(1.05,7)),2)</f>
        <v>0.69</v>
      </c>
      <c r="DC30">
        <f>ROUND((ROUND(AT30*AG30,2)*ROUND(1.05,7)),2)</f>
        <v>0.13</v>
      </c>
      <c r="DD30" t="s">
        <v>6</v>
      </c>
      <c r="DE30" t="s">
        <v>6</v>
      </c>
      <c r="DF30">
        <f>ROUND(ROUND(AE30,0)*CX30,0)</f>
        <v>0</v>
      </c>
      <c r="DG30">
        <f>ROUND(ROUND(AF30*AJ30,0)*CX30,0)</f>
        <v>34</v>
      </c>
      <c r="DH30">
        <f>Source!I34*SmtRes!Y30</f>
        <v>3.8640000000000001E-2</v>
      </c>
      <c r="DI30">
        <f>AB30</f>
        <v>871.31</v>
      </c>
      <c r="DJ30">
        <f>EtalonRes!Z27</f>
        <v>65.709999999999994</v>
      </c>
      <c r="DK30">
        <f>Source!BB34</f>
        <v>13.26</v>
      </c>
      <c r="DL30" t="s">
        <v>6</v>
      </c>
      <c r="DM30">
        <v>0</v>
      </c>
      <c r="DN30" t="s">
        <v>6</v>
      </c>
      <c r="DO30">
        <v>0</v>
      </c>
      <c r="GQ30">
        <v>-1</v>
      </c>
      <c r="GR30">
        <v>-1</v>
      </c>
    </row>
    <row r="31" spans="1:200" x14ac:dyDescent="0.2">
      <c r="A31">
        <f>ROW(Source!A34)</f>
        <v>34</v>
      </c>
      <c r="B31">
        <v>74764386</v>
      </c>
      <c r="C31">
        <v>74765385</v>
      </c>
      <c r="D31">
        <v>49525488</v>
      </c>
      <c r="E31">
        <v>1</v>
      </c>
      <c r="F31">
        <v>1</v>
      </c>
      <c r="G31">
        <v>1</v>
      </c>
      <c r="H31">
        <v>3</v>
      </c>
      <c r="I31" t="s">
        <v>465</v>
      </c>
      <c r="J31" t="s">
        <v>466</v>
      </c>
      <c r="K31" t="s">
        <v>467</v>
      </c>
      <c r="L31">
        <v>1346</v>
      </c>
      <c r="N31">
        <v>1009</v>
      </c>
      <c r="O31" t="s">
        <v>468</v>
      </c>
      <c r="P31" t="s">
        <v>468</v>
      </c>
      <c r="Q31">
        <v>1</v>
      </c>
      <c r="W31">
        <v>0</v>
      </c>
      <c r="X31">
        <v>-1864341761</v>
      </c>
      <c r="Y31" s="181" t="e">
        <f>#REF!</f>
        <v>#REF!</v>
      </c>
      <c r="AA31">
        <v>82.35</v>
      </c>
      <c r="AB31">
        <v>0</v>
      </c>
      <c r="AC31">
        <v>0</v>
      </c>
      <c r="AD31">
        <v>0</v>
      </c>
      <c r="AE31">
        <v>9.0399999999999991</v>
      </c>
      <c r="AF31">
        <v>0</v>
      </c>
      <c r="AG31">
        <v>0</v>
      </c>
      <c r="AH31">
        <v>0</v>
      </c>
      <c r="AI31">
        <v>9.11</v>
      </c>
      <c r="AJ31">
        <v>1</v>
      </c>
      <c r="AK31">
        <v>1</v>
      </c>
      <c r="AL31">
        <v>1</v>
      </c>
      <c r="AM31">
        <v>4</v>
      </c>
      <c r="AN31">
        <v>0</v>
      </c>
      <c r="AO31">
        <v>1</v>
      </c>
      <c r="AP31">
        <v>1</v>
      </c>
      <c r="AQ31">
        <v>0</v>
      </c>
      <c r="AR31">
        <v>0</v>
      </c>
      <c r="AS31" t="s">
        <v>6</v>
      </c>
      <c r="AT31">
        <v>0.06</v>
      </c>
      <c r="AU31" t="s">
        <v>6</v>
      </c>
      <c r="AV31">
        <v>0</v>
      </c>
      <c r="AW31">
        <v>2</v>
      </c>
      <c r="AX31">
        <v>74765395</v>
      </c>
      <c r="AY31">
        <v>1</v>
      </c>
      <c r="AZ31">
        <v>0</v>
      </c>
      <c r="BA31">
        <v>28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 t="e">
        <f>ROUND(Y31*Source!I34,7)</f>
        <v>#REF!</v>
      </c>
      <c r="CY31">
        <f t="shared" ref="CY31:CY36" si="3">AA31</f>
        <v>82.35</v>
      </c>
      <c r="CZ31">
        <f t="shared" ref="CZ31:CZ36" si="4">AE31</f>
        <v>9.0399999999999991</v>
      </c>
      <c r="DA31">
        <f t="shared" ref="DA31:DA36" si="5">AI31</f>
        <v>9.11</v>
      </c>
      <c r="DB31">
        <f t="shared" ref="DB31:DB36" si="6">ROUND(ROUND(AT31*CZ31,2),2)</f>
        <v>0.54</v>
      </c>
      <c r="DC31">
        <f t="shared" ref="DC31:DC36" si="7">ROUND(ROUND(AT31*AG31,2),2)</f>
        <v>0</v>
      </c>
      <c r="DD31" t="s">
        <v>6</v>
      </c>
      <c r="DE31" t="s">
        <v>6</v>
      </c>
      <c r="DF31" t="e">
        <f t="shared" ref="DF31:DF36" si="8">ROUND(ROUND(AE31*AI31,0)*CX31,0)</f>
        <v>#REF!</v>
      </c>
      <c r="DG31" t="e">
        <f t="shared" ref="DG31:DG38" si="9">ROUND(ROUND(AF31,0)*CX31,0)</f>
        <v>#REF!</v>
      </c>
      <c r="DH31" t="e">
        <f>Source!I34*SmtRes!Y31</f>
        <v>#REF!</v>
      </c>
      <c r="DI31">
        <f t="shared" ref="DI31:DI36" si="10">AA31</f>
        <v>82.35</v>
      </c>
      <c r="DJ31">
        <f>EtalonRes!Y28</f>
        <v>9.0399999999999991</v>
      </c>
      <c r="DK31">
        <f>Source!BC34</f>
        <v>9.11</v>
      </c>
      <c r="DL31" t="s">
        <v>6</v>
      </c>
      <c r="DM31">
        <v>0</v>
      </c>
      <c r="DN31" t="s">
        <v>6</v>
      </c>
      <c r="DO31">
        <v>0</v>
      </c>
      <c r="GQ31">
        <v>-1</v>
      </c>
      <c r="GR31">
        <v>-1</v>
      </c>
    </row>
    <row r="32" spans="1:200" x14ac:dyDescent="0.2">
      <c r="A32">
        <f>ROW(Source!A34)</f>
        <v>34</v>
      </c>
      <c r="B32">
        <v>74764386</v>
      </c>
      <c r="C32">
        <v>74765385</v>
      </c>
      <c r="D32">
        <v>49526492</v>
      </c>
      <c r="E32">
        <v>1</v>
      </c>
      <c r="F32">
        <v>1</v>
      </c>
      <c r="G32">
        <v>1</v>
      </c>
      <c r="H32">
        <v>3</v>
      </c>
      <c r="I32" t="s">
        <v>469</v>
      </c>
      <c r="J32" t="s">
        <v>470</v>
      </c>
      <c r="K32" t="s">
        <v>471</v>
      </c>
      <c r="L32">
        <v>1346</v>
      </c>
      <c r="N32">
        <v>1009</v>
      </c>
      <c r="O32" t="s">
        <v>468</v>
      </c>
      <c r="P32" t="s">
        <v>468</v>
      </c>
      <c r="Q32">
        <v>1</v>
      </c>
      <c r="W32">
        <v>0</v>
      </c>
      <c r="X32">
        <v>497341279</v>
      </c>
      <c r="Y32" s="181" t="e">
        <f>#REF!</f>
        <v>#REF!</v>
      </c>
      <c r="AA32">
        <v>210.35</v>
      </c>
      <c r="AB32">
        <v>0</v>
      </c>
      <c r="AC32">
        <v>0</v>
      </c>
      <c r="AD32">
        <v>0</v>
      </c>
      <c r="AE32">
        <v>23.09</v>
      </c>
      <c r="AF32">
        <v>0</v>
      </c>
      <c r="AG32">
        <v>0</v>
      </c>
      <c r="AH32">
        <v>0</v>
      </c>
      <c r="AI32">
        <v>9.11</v>
      </c>
      <c r="AJ32">
        <v>1</v>
      </c>
      <c r="AK32">
        <v>1</v>
      </c>
      <c r="AL32">
        <v>1</v>
      </c>
      <c r="AM32">
        <v>4</v>
      </c>
      <c r="AN32">
        <v>0</v>
      </c>
      <c r="AO32">
        <v>1</v>
      </c>
      <c r="AP32">
        <v>1</v>
      </c>
      <c r="AQ32">
        <v>0</v>
      </c>
      <c r="AR32">
        <v>0</v>
      </c>
      <c r="AS32" t="s">
        <v>6</v>
      </c>
      <c r="AT32">
        <v>0.08</v>
      </c>
      <c r="AU32" t="s">
        <v>6</v>
      </c>
      <c r="AV32">
        <v>0</v>
      </c>
      <c r="AW32">
        <v>2</v>
      </c>
      <c r="AX32">
        <v>74765396</v>
      </c>
      <c r="AY32">
        <v>1</v>
      </c>
      <c r="AZ32">
        <v>0</v>
      </c>
      <c r="BA32">
        <v>29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CV32">
        <v>0</v>
      </c>
      <c r="CW32">
        <v>0</v>
      </c>
      <c r="CX32" t="e">
        <f>ROUND(Y32*Source!I34,7)</f>
        <v>#REF!</v>
      </c>
      <c r="CY32">
        <f t="shared" si="3"/>
        <v>210.35</v>
      </c>
      <c r="CZ32">
        <f t="shared" si="4"/>
        <v>23.09</v>
      </c>
      <c r="DA32">
        <f t="shared" si="5"/>
        <v>9.11</v>
      </c>
      <c r="DB32">
        <f t="shared" si="6"/>
        <v>1.85</v>
      </c>
      <c r="DC32">
        <f t="shared" si="7"/>
        <v>0</v>
      </c>
      <c r="DD32" t="s">
        <v>6</v>
      </c>
      <c r="DE32" t="s">
        <v>6</v>
      </c>
      <c r="DF32" t="e">
        <f t="shared" si="8"/>
        <v>#REF!</v>
      </c>
      <c r="DG32" t="e">
        <f t="shared" si="9"/>
        <v>#REF!</v>
      </c>
      <c r="DH32" t="e">
        <f>Source!I34*SmtRes!Y32</f>
        <v>#REF!</v>
      </c>
      <c r="DI32">
        <f t="shared" si="10"/>
        <v>210.35</v>
      </c>
      <c r="DJ32">
        <f>EtalonRes!Y29</f>
        <v>23.09</v>
      </c>
      <c r="DK32">
        <f>Source!BC34</f>
        <v>9.11</v>
      </c>
      <c r="DL32" t="s">
        <v>6</v>
      </c>
      <c r="DM32">
        <v>0</v>
      </c>
      <c r="DN32" t="s">
        <v>6</v>
      </c>
      <c r="DO32">
        <v>0</v>
      </c>
      <c r="GQ32">
        <v>-1</v>
      </c>
      <c r="GR32">
        <v>-1</v>
      </c>
    </row>
    <row r="33" spans="1:200" x14ac:dyDescent="0.2">
      <c r="A33">
        <f>ROW(Source!A34)</f>
        <v>34</v>
      </c>
      <c r="B33">
        <v>74764386</v>
      </c>
      <c r="C33">
        <v>74765385</v>
      </c>
      <c r="D33">
        <v>0</v>
      </c>
      <c r="E33">
        <v>1</v>
      </c>
      <c r="F33">
        <v>1</v>
      </c>
      <c r="G33">
        <v>1</v>
      </c>
      <c r="H33">
        <v>3</v>
      </c>
      <c r="I33" t="s">
        <v>35</v>
      </c>
      <c r="J33" t="s">
        <v>6</v>
      </c>
      <c r="K33" t="s">
        <v>55</v>
      </c>
      <c r="L33">
        <v>1371</v>
      </c>
      <c r="N33">
        <v>1013</v>
      </c>
      <c r="O33" t="s">
        <v>23</v>
      </c>
      <c r="P33" t="s">
        <v>23</v>
      </c>
      <c r="Q33">
        <v>1</v>
      </c>
      <c r="W33">
        <v>0</v>
      </c>
      <c r="X33">
        <v>-1076821646</v>
      </c>
      <c r="Y33">
        <f t="shared" ref="Y33:Y36" si="11">AT33</f>
        <v>0.54347825999999999</v>
      </c>
      <c r="AA33">
        <v>9966</v>
      </c>
      <c r="AB33">
        <v>0</v>
      </c>
      <c r="AC33">
        <v>0</v>
      </c>
      <c r="AD33">
        <v>0</v>
      </c>
      <c r="AE33">
        <v>10480.450000000001</v>
      </c>
      <c r="AF33">
        <v>0</v>
      </c>
      <c r="AG33">
        <v>0</v>
      </c>
      <c r="AH33">
        <v>0</v>
      </c>
      <c r="AI33">
        <v>9.11</v>
      </c>
      <c r="AJ33">
        <v>1</v>
      </c>
      <c r="AK33">
        <v>1</v>
      </c>
      <c r="AL33">
        <v>1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 t="s">
        <v>6</v>
      </c>
      <c r="AT33">
        <v>0.54347825999999999</v>
      </c>
      <c r="AU33" t="s">
        <v>6</v>
      </c>
      <c r="AV33">
        <v>0</v>
      </c>
      <c r="AW33">
        <v>1</v>
      </c>
      <c r="AX33">
        <v>-1</v>
      </c>
      <c r="AY33">
        <v>0</v>
      </c>
      <c r="AZ33">
        <v>0</v>
      </c>
      <c r="BA33" t="s">
        <v>6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CV33">
        <v>0</v>
      </c>
      <c r="CW33">
        <v>0</v>
      </c>
      <c r="CX33">
        <f>ROUND(Y33*Source!I34,7)</f>
        <v>2</v>
      </c>
      <c r="CY33">
        <f t="shared" si="3"/>
        <v>9966</v>
      </c>
      <c r="CZ33">
        <f t="shared" si="4"/>
        <v>10480.450000000001</v>
      </c>
      <c r="DA33">
        <f t="shared" si="5"/>
        <v>9.11</v>
      </c>
      <c r="DB33">
        <f t="shared" si="6"/>
        <v>5695.9</v>
      </c>
      <c r="DC33">
        <f t="shared" si="7"/>
        <v>0</v>
      </c>
      <c r="DD33" t="s">
        <v>6</v>
      </c>
      <c r="DE33" t="s">
        <v>6</v>
      </c>
      <c r="DF33">
        <f t="shared" si="8"/>
        <v>190954</v>
      </c>
      <c r="DG33">
        <f t="shared" si="9"/>
        <v>0</v>
      </c>
      <c r="DH33">
        <f>Source!I34*SmtRes!Y33</f>
        <v>1.9999999968</v>
      </c>
      <c r="DI33">
        <f t="shared" si="10"/>
        <v>9966</v>
      </c>
      <c r="DJ33">
        <f t="shared" ref="DJ33:DJ36" si="12">DF33</f>
        <v>190954</v>
      </c>
      <c r="DK33">
        <f>Source!BC34</f>
        <v>9.11</v>
      </c>
      <c r="DL33" t="s">
        <v>6</v>
      </c>
      <c r="DM33">
        <v>0</v>
      </c>
      <c r="DN33" t="s">
        <v>6</v>
      </c>
      <c r="DO33">
        <v>0</v>
      </c>
      <c r="GP33">
        <v>1</v>
      </c>
      <c r="GQ33">
        <v>-1</v>
      </c>
      <c r="GR33">
        <v>-1</v>
      </c>
    </row>
    <row r="34" spans="1:200" x14ac:dyDescent="0.2">
      <c r="A34">
        <f>ROW(Source!A34)</f>
        <v>34</v>
      </c>
      <c r="B34">
        <v>74764386</v>
      </c>
      <c r="C34">
        <v>74765385</v>
      </c>
      <c r="D34">
        <v>0</v>
      </c>
      <c r="E34">
        <v>1</v>
      </c>
      <c r="F34">
        <v>1</v>
      </c>
      <c r="G34">
        <v>1</v>
      </c>
      <c r="H34">
        <v>3</v>
      </c>
      <c r="I34" t="s">
        <v>35</v>
      </c>
      <c r="J34" t="s">
        <v>6</v>
      </c>
      <c r="K34" t="s">
        <v>61</v>
      </c>
      <c r="L34">
        <v>1371</v>
      </c>
      <c r="N34">
        <v>1013</v>
      </c>
      <c r="O34" t="s">
        <v>23</v>
      </c>
      <c r="P34" t="s">
        <v>23</v>
      </c>
      <c r="Q34">
        <v>1</v>
      </c>
      <c r="W34">
        <v>0</v>
      </c>
      <c r="X34">
        <v>916909757</v>
      </c>
      <c r="Y34">
        <f t="shared" si="11"/>
        <v>0.27173913</v>
      </c>
      <c r="AA34">
        <v>11407</v>
      </c>
      <c r="AB34">
        <v>0</v>
      </c>
      <c r="AC34">
        <v>0</v>
      </c>
      <c r="AD34">
        <v>0</v>
      </c>
      <c r="AE34">
        <v>11995.83</v>
      </c>
      <c r="AF34">
        <v>0</v>
      </c>
      <c r="AG34">
        <v>0</v>
      </c>
      <c r="AH34">
        <v>0</v>
      </c>
      <c r="AI34">
        <v>9.11</v>
      </c>
      <c r="AJ34">
        <v>1</v>
      </c>
      <c r="AK34">
        <v>1</v>
      </c>
      <c r="AL34">
        <v>1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 t="s">
        <v>6</v>
      </c>
      <c r="AT34">
        <v>0.27173913</v>
      </c>
      <c r="AU34" t="s">
        <v>6</v>
      </c>
      <c r="AV34">
        <v>0</v>
      </c>
      <c r="AW34">
        <v>1</v>
      </c>
      <c r="AX34">
        <v>-1</v>
      </c>
      <c r="AY34">
        <v>0</v>
      </c>
      <c r="AZ34">
        <v>0</v>
      </c>
      <c r="BA34" t="s">
        <v>6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CV34">
        <v>0</v>
      </c>
      <c r="CW34">
        <v>0</v>
      </c>
      <c r="CX34">
        <f>ROUND(Y34*Source!I34,7)</f>
        <v>1</v>
      </c>
      <c r="CY34">
        <f t="shared" si="3"/>
        <v>11407</v>
      </c>
      <c r="CZ34">
        <f t="shared" si="4"/>
        <v>11995.83</v>
      </c>
      <c r="DA34">
        <f t="shared" si="5"/>
        <v>9.11</v>
      </c>
      <c r="DB34">
        <f t="shared" si="6"/>
        <v>3259.74</v>
      </c>
      <c r="DC34">
        <f t="shared" si="7"/>
        <v>0</v>
      </c>
      <c r="DD34" t="s">
        <v>6</v>
      </c>
      <c r="DE34" t="s">
        <v>6</v>
      </c>
      <c r="DF34">
        <f t="shared" si="8"/>
        <v>109282</v>
      </c>
      <c r="DG34">
        <f t="shared" si="9"/>
        <v>0</v>
      </c>
      <c r="DH34">
        <f>Source!I34*SmtRes!Y34</f>
        <v>0.99999999839999998</v>
      </c>
      <c r="DI34">
        <f t="shared" si="10"/>
        <v>11407</v>
      </c>
      <c r="DJ34">
        <f t="shared" si="12"/>
        <v>109282</v>
      </c>
      <c r="DK34">
        <f>Source!BC34</f>
        <v>9.11</v>
      </c>
      <c r="DL34" t="s">
        <v>6</v>
      </c>
      <c r="DM34">
        <v>0</v>
      </c>
      <c r="DN34" t="s">
        <v>6</v>
      </c>
      <c r="DO34">
        <v>0</v>
      </c>
      <c r="GP34">
        <v>1</v>
      </c>
      <c r="GQ34">
        <v>-1</v>
      </c>
      <c r="GR34">
        <v>-1</v>
      </c>
    </row>
    <row r="35" spans="1:200" x14ac:dyDescent="0.2">
      <c r="A35">
        <f>ROW(Source!A34)</f>
        <v>34</v>
      </c>
      <c r="B35">
        <v>74764386</v>
      </c>
      <c r="C35">
        <v>74765385</v>
      </c>
      <c r="D35">
        <v>0</v>
      </c>
      <c r="E35">
        <v>1</v>
      </c>
      <c r="F35">
        <v>1</v>
      </c>
      <c r="G35">
        <v>1</v>
      </c>
      <c r="H35">
        <v>3</v>
      </c>
      <c r="I35" t="s">
        <v>35</v>
      </c>
      <c r="J35" t="s">
        <v>6</v>
      </c>
      <c r="K35" t="s">
        <v>58</v>
      </c>
      <c r="L35">
        <v>1371</v>
      </c>
      <c r="N35">
        <v>1013</v>
      </c>
      <c r="O35" t="s">
        <v>23</v>
      </c>
      <c r="P35" t="s">
        <v>23</v>
      </c>
      <c r="Q35">
        <v>1</v>
      </c>
      <c r="W35">
        <v>0</v>
      </c>
      <c r="X35">
        <v>1479657531</v>
      </c>
      <c r="Y35">
        <f t="shared" si="11"/>
        <v>0.54347825999999999</v>
      </c>
      <c r="AA35">
        <v>12309</v>
      </c>
      <c r="AB35">
        <v>0</v>
      </c>
      <c r="AC35">
        <v>0</v>
      </c>
      <c r="AD35">
        <v>0</v>
      </c>
      <c r="AE35">
        <v>12944.39</v>
      </c>
      <c r="AF35">
        <v>0</v>
      </c>
      <c r="AG35">
        <v>0</v>
      </c>
      <c r="AH35">
        <v>0</v>
      </c>
      <c r="AI35">
        <v>9.11</v>
      </c>
      <c r="AJ35">
        <v>1</v>
      </c>
      <c r="AK35">
        <v>1</v>
      </c>
      <c r="AL35">
        <v>1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 t="s">
        <v>6</v>
      </c>
      <c r="AT35">
        <v>0.54347825999999999</v>
      </c>
      <c r="AU35" t="s">
        <v>6</v>
      </c>
      <c r="AV35">
        <v>0</v>
      </c>
      <c r="AW35">
        <v>1</v>
      </c>
      <c r="AX35">
        <v>-1</v>
      </c>
      <c r="AY35">
        <v>0</v>
      </c>
      <c r="AZ35">
        <v>0</v>
      </c>
      <c r="BA35" t="s">
        <v>6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CV35">
        <v>0</v>
      </c>
      <c r="CW35">
        <v>0</v>
      </c>
      <c r="CX35">
        <f>ROUND(Y35*Source!I34,7)</f>
        <v>2</v>
      </c>
      <c r="CY35">
        <f t="shared" si="3"/>
        <v>12309</v>
      </c>
      <c r="CZ35">
        <f t="shared" si="4"/>
        <v>12944.39</v>
      </c>
      <c r="DA35">
        <f t="shared" si="5"/>
        <v>9.11</v>
      </c>
      <c r="DB35">
        <f t="shared" si="6"/>
        <v>7034.99</v>
      </c>
      <c r="DC35">
        <f t="shared" si="7"/>
        <v>0</v>
      </c>
      <c r="DD35" t="s">
        <v>6</v>
      </c>
      <c r="DE35" t="s">
        <v>6</v>
      </c>
      <c r="DF35">
        <f t="shared" si="8"/>
        <v>235846</v>
      </c>
      <c r="DG35">
        <f t="shared" si="9"/>
        <v>0</v>
      </c>
      <c r="DH35">
        <f>Source!I34*SmtRes!Y35</f>
        <v>1.9999999968</v>
      </c>
      <c r="DI35">
        <f t="shared" si="10"/>
        <v>12309</v>
      </c>
      <c r="DJ35">
        <f t="shared" si="12"/>
        <v>235846</v>
      </c>
      <c r="DK35">
        <f>Source!BC34</f>
        <v>9.11</v>
      </c>
      <c r="DL35" t="s">
        <v>6</v>
      </c>
      <c r="DM35">
        <v>0</v>
      </c>
      <c r="DN35" t="s">
        <v>6</v>
      </c>
      <c r="DO35">
        <v>0</v>
      </c>
      <c r="GP35">
        <v>1</v>
      </c>
      <c r="GQ35">
        <v>-1</v>
      </c>
      <c r="GR35">
        <v>-1</v>
      </c>
    </row>
    <row r="36" spans="1:200" x14ac:dyDescent="0.2">
      <c r="A36">
        <f>ROW(Source!A34)</f>
        <v>34</v>
      </c>
      <c r="B36">
        <v>74764386</v>
      </c>
      <c r="C36">
        <v>74765385</v>
      </c>
      <c r="D36">
        <v>0</v>
      </c>
      <c r="E36">
        <v>1</v>
      </c>
      <c r="F36">
        <v>1</v>
      </c>
      <c r="G36">
        <v>1</v>
      </c>
      <c r="H36">
        <v>3</v>
      </c>
      <c r="I36" t="s">
        <v>35</v>
      </c>
      <c r="J36" t="s">
        <v>6</v>
      </c>
      <c r="K36" t="s">
        <v>64</v>
      </c>
      <c r="L36">
        <v>1371</v>
      </c>
      <c r="N36">
        <v>1013</v>
      </c>
      <c r="O36" t="s">
        <v>23</v>
      </c>
      <c r="P36" t="s">
        <v>23</v>
      </c>
      <c r="Q36">
        <v>1</v>
      </c>
      <c r="W36">
        <v>0</v>
      </c>
      <c r="X36">
        <v>-687323952</v>
      </c>
      <c r="Y36">
        <f t="shared" si="11"/>
        <v>0.27173913</v>
      </c>
      <c r="AA36">
        <v>14872</v>
      </c>
      <c r="AB36">
        <v>0</v>
      </c>
      <c r="AC36">
        <v>0</v>
      </c>
      <c r="AD36">
        <v>0</v>
      </c>
      <c r="AE36">
        <v>15639.69</v>
      </c>
      <c r="AF36">
        <v>0</v>
      </c>
      <c r="AG36">
        <v>0</v>
      </c>
      <c r="AH36">
        <v>0</v>
      </c>
      <c r="AI36">
        <v>9.11</v>
      </c>
      <c r="AJ36">
        <v>1</v>
      </c>
      <c r="AK36">
        <v>1</v>
      </c>
      <c r="AL36">
        <v>1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 t="s">
        <v>6</v>
      </c>
      <c r="AT36">
        <v>0.27173913</v>
      </c>
      <c r="AU36" t="s">
        <v>6</v>
      </c>
      <c r="AV36">
        <v>0</v>
      </c>
      <c r="AW36">
        <v>1</v>
      </c>
      <c r="AX36">
        <v>-1</v>
      </c>
      <c r="AY36">
        <v>0</v>
      </c>
      <c r="AZ36">
        <v>0</v>
      </c>
      <c r="BA36" t="s">
        <v>6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ROUND(Y36*Source!I34,7)</f>
        <v>1</v>
      </c>
      <c r="CY36">
        <f t="shared" si="3"/>
        <v>14872</v>
      </c>
      <c r="CZ36">
        <f t="shared" si="4"/>
        <v>15639.69</v>
      </c>
      <c r="DA36">
        <f t="shared" si="5"/>
        <v>9.11</v>
      </c>
      <c r="DB36">
        <f t="shared" si="6"/>
        <v>4249.92</v>
      </c>
      <c r="DC36">
        <f t="shared" si="7"/>
        <v>0</v>
      </c>
      <c r="DD36" t="s">
        <v>6</v>
      </c>
      <c r="DE36" t="s">
        <v>6</v>
      </c>
      <c r="DF36">
        <f t="shared" si="8"/>
        <v>142478</v>
      </c>
      <c r="DG36">
        <f t="shared" si="9"/>
        <v>0</v>
      </c>
      <c r="DH36">
        <f>Source!I34*SmtRes!Y36</f>
        <v>0.99999999839999998</v>
      </c>
      <c r="DI36">
        <f t="shared" si="10"/>
        <v>14872</v>
      </c>
      <c r="DJ36">
        <f t="shared" si="12"/>
        <v>142478</v>
      </c>
      <c r="DK36">
        <f>Source!BC34</f>
        <v>9.11</v>
      </c>
      <c r="DL36" t="s">
        <v>6</v>
      </c>
      <c r="DM36">
        <v>0</v>
      </c>
      <c r="DN36" t="s">
        <v>6</v>
      </c>
      <c r="DO36">
        <v>0</v>
      </c>
      <c r="GP36">
        <v>1</v>
      </c>
      <c r="GQ36">
        <v>-1</v>
      </c>
      <c r="GR36">
        <v>-1</v>
      </c>
    </row>
    <row r="37" spans="1:200" x14ac:dyDescent="0.2">
      <c r="A37">
        <f>ROW(Source!A39)</f>
        <v>39</v>
      </c>
      <c r="B37">
        <v>74764386</v>
      </c>
      <c r="C37">
        <v>74765413</v>
      </c>
      <c r="D37">
        <v>49510723</v>
      </c>
      <c r="E37">
        <v>70</v>
      </c>
      <c r="F37">
        <v>1</v>
      </c>
      <c r="G37">
        <v>1</v>
      </c>
      <c r="H37">
        <v>1</v>
      </c>
      <c r="I37" t="s">
        <v>474</v>
      </c>
      <c r="J37" t="s">
        <v>6</v>
      </c>
      <c r="K37" t="s">
        <v>475</v>
      </c>
      <c r="L37">
        <v>1191</v>
      </c>
      <c r="N37">
        <v>1013</v>
      </c>
      <c r="O37" t="s">
        <v>448</v>
      </c>
      <c r="P37" t="s">
        <v>448</v>
      </c>
      <c r="Q37">
        <v>1</v>
      </c>
      <c r="W37">
        <v>0</v>
      </c>
      <c r="X37">
        <v>-112797078</v>
      </c>
      <c r="Y37">
        <f>(AT37*ROUND(1.05,7))</f>
        <v>3.2760000000000002</v>
      </c>
      <c r="AA37">
        <v>0</v>
      </c>
      <c r="AB37">
        <v>0</v>
      </c>
      <c r="AC37">
        <v>0</v>
      </c>
      <c r="AD37">
        <v>299.51</v>
      </c>
      <c r="AE37">
        <v>0</v>
      </c>
      <c r="AF37">
        <v>0</v>
      </c>
      <c r="AG37">
        <v>0</v>
      </c>
      <c r="AH37">
        <v>8.9700000000000006</v>
      </c>
      <c r="AI37">
        <v>1</v>
      </c>
      <c r="AJ37">
        <v>1</v>
      </c>
      <c r="AK37">
        <v>1</v>
      </c>
      <c r="AL37">
        <v>33.39</v>
      </c>
      <c r="AM37">
        <v>4</v>
      </c>
      <c r="AN37">
        <v>0</v>
      </c>
      <c r="AO37">
        <v>1</v>
      </c>
      <c r="AP37">
        <v>1</v>
      </c>
      <c r="AQ37">
        <v>0</v>
      </c>
      <c r="AR37">
        <v>0</v>
      </c>
      <c r="AS37" t="s">
        <v>6</v>
      </c>
      <c r="AT37">
        <v>3.12</v>
      </c>
      <c r="AU37" t="s">
        <v>26</v>
      </c>
      <c r="AV37">
        <v>1</v>
      </c>
      <c r="AW37">
        <v>2</v>
      </c>
      <c r="AX37">
        <v>74765422</v>
      </c>
      <c r="AY37">
        <v>1</v>
      </c>
      <c r="AZ37">
        <v>0</v>
      </c>
      <c r="BA37">
        <v>31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CU37">
        <f>ROUND(AT37*Source!I39*AH37*AL37,0)</f>
        <v>51396</v>
      </c>
      <c r="CV37">
        <f>ROUND(Y37*Source!I39,7)</f>
        <v>180.18</v>
      </c>
      <c r="CW37">
        <v>0</v>
      </c>
      <c r="CX37">
        <f>ROUND(Y37*Source!I39,7)</f>
        <v>180.18</v>
      </c>
      <c r="CY37">
        <f>AD37</f>
        <v>299.51</v>
      </c>
      <c r="CZ37">
        <f>AH37</f>
        <v>8.9700000000000006</v>
      </c>
      <c r="DA37">
        <f>AL37</f>
        <v>33.39</v>
      </c>
      <c r="DB37">
        <f>ROUND((ROUND(AT37*CZ37,2)*ROUND(1.05,7)),2)</f>
        <v>29.39</v>
      </c>
      <c r="DC37">
        <f>ROUND((ROUND(AT37*AG37,2)*ROUND(1.05,7)),2)</f>
        <v>0</v>
      </c>
      <c r="DD37" t="s">
        <v>6</v>
      </c>
      <c r="DE37" t="s">
        <v>6</v>
      </c>
      <c r="DF37">
        <f>ROUND(ROUND(AE37,0)*CX37,0)</f>
        <v>0</v>
      </c>
      <c r="DG37">
        <f t="shared" si="9"/>
        <v>0</v>
      </c>
      <c r="DH37">
        <f>Source!I39*SmtRes!Y37</f>
        <v>180.18</v>
      </c>
      <c r="DI37">
        <f>AD37</f>
        <v>299.51</v>
      </c>
      <c r="DJ37">
        <f>EtalonRes!AB31</f>
        <v>8.9700000000000006</v>
      </c>
      <c r="DK37">
        <f>Source!BA39</f>
        <v>33.39</v>
      </c>
      <c r="DL37" t="s">
        <v>6</v>
      </c>
      <c r="DM37">
        <v>0</v>
      </c>
      <c r="DN37" t="s">
        <v>6</v>
      </c>
      <c r="DO37">
        <v>0</v>
      </c>
      <c r="GQ37">
        <v>-1</v>
      </c>
      <c r="GR37">
        <v>-1</v>
      </c>
    </row>
    <row r="38" spans="1:200" x14ac:dyDescent="0.2">
      <c r="A38">
        <f>ROW(Source!A39)</f>
        <v>39</v>
      </c>
      <c r="B38">
        <v>74764386</v>
      </c>
      <c r="C38">
        <v>74765413</v>
      </c>
      <c r="D38">
        <v>49510905</v>
      </c>
      <c r="E38">
        <v>70</v>
      </c>
      <c r="F38">
        <v>1</v>
      </c>
      <c r="G38">
        <v>1</v>
      </c>
      <c r="H38">
        <v>1</v>
      </c>
      <c r="I38" t="s">
        <v>449</v>
      </c>
      <c r="J38" t="s">
        <v>6</v>
      </c>
      <c r="K38" t="s">
        <v>450</v>
      </c>
      <c r="L38">
        <v>1191</v>
      </c>
      <c r="N38">
        <v>1013</v>
      </c>
      <c r="O38" t="s">
        <v>448</v>
      </c>
      <c r="P38" t="s">
        <v>448</v>
      </c>
      <c r="Q38">
        <v>1</v>
      </c>
      <c r="W38">
        <v>0</v>
      </c>
      <c r="X38">
        <v>-1417349443</v>
      </c>
      <c r="Y38">
        <f>(AT38*ROUND(1.05,7))</f>
        <v>5.2500000000000005E-2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1</v>
      </c>
      <c r="AJ38">
        <v>1</v>
      </c>
      <c r="AK38">
        <v>33.39</v>
      </c>
      <c r="AL38">
        <v>1</v>
      </c>
      <c r="AM38">
        <v>4</v>
      </c>
      <c r="AN38">
        <v>0</v>
      </c>
      <c r="AO38">
        <v>1</v>
      </c>
      <c r="AP38">
        <v>1</v>
      </c>
      <c r="AQ38">
        <v>0</v>
      </c>
      <c r="AR38">
        <v>0</v>
      </c>
      <c r="AS38" t="s">
        <v>6</v>
      </c>
      <c r="AT38">
        <v>0.05</v>
      </c>
      <c r="AU38" t="s">
        <v>26</v>
      </c>
      <c r="AV38">
        <v>2</v>
      </c>
      <c r="AW38">
        <v>2</v>
      </c>
      <c r="AX38">
        <v>74765423</v>
      </c>
      <c r="AY38">
        <v>1</v>
      </c>
      <c r="AZ38">
        <v>0</v>
      </c>
      <c r="BA38">
        <v>32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CV38">
        <v>0</v>
      </c>
      <c r="CW38">
        <v>0</v>
      </c>
      <c r="CX38">
        <f>ROUND(Y38*Source!I39,7)</f>
        <v>2.8875000000000002</v>
      </c>
      <c r="CY38">
        <f>AD38</f>
        <v>0</v>
      </c>
      <c r="CZ38">
        <f>AH38</f>
        <v>0</v>
      </c>
      <c r="DA38">
        <f>AL38</f>
        <v>1</v>
      </c>
      <c r="DB38">
        <f>ROUND((ROUND(AT38*CZ38,2)*ROUND(1.05,7)),2)</f>
        <v>0</v>
      </c>
      <c r="DC38">
        <f>ROUND((ROUND(AT38*AG38,2)*ROUND(1.05,7)),2)</f>
        <v>0</v>
      </c>
      <c r="DD38" t="s">
        <v>6</v>
      </c>
      <c r="DE38" t="s">
        <v>6</v>
      </c>
      <c r="DF38">
        <f>ROUND(ROUND(AE38,0)*CX38,0)</f>
        <v>0</v>
      </c>
      <c r="DG38">
        <f t="shared" si="9"/>
        <v>0</v>
      </c>
      <c r="DH38">
        <f>Source!I39*SmtRes!Y38</f>
        <v>2.8875000000000002</v>
      </c>
      <c r="DI38">
        <f>AD38</f>
        <v>0</v>
      </c>
      <c r="DJ38">
        <f>EtalonRes!AB32</f>
        <v>0</v>
      </c>
      <c r="DK38">
        <f>Source!BA39</f>
        <v>33.39</v>
      </c>
      <c r="DL38" t="s">
        <v>6</v>
      </c>
      <c r="DM38">
        <v>0</v>
      </c>
      <c r="DN38" t="s">
        <v>6</v>
      </c>
      <c r="DO38">
        <v>0</v>
      </c>
      <c r="GQ38">
        <v>-1</v>
      </c>
      <c r="GR38">
        <v>-1</v>
      </c>
    </row>
    <row r="39" spans="1:200" x14ac:dyDescent="0.2">
      <c r="A39">
        <f>ROW(Source!A39)</f>
        <v>39</v>
      </c>
      <c r="B39">
        <v>74764386</v>
      </c>
      <c r="C39">
        <v>74765413</v>
      </c>
      <c r="D39">
        <v>49672573</v>
      </c>
      <c r="E39">
        <v>1</v>
      </c>
      <c r="F39">
        <v>1</v>
      </c>
      <c r="G39">
        <v>1</v>
      </c>
      <c r="H39">
        <v>2</v>
      </c>
      <c r="I39" t="s">
        <v>451</v>
      </c>
      <c r="J39" t="s">
        <v>452</v>
      </c>
      <c r="K39" t="s">
        <v>453</v>
      </c>
      <c r="L39">
        <v>1367</v>
      </c>
      <c r="N39">
        <v>1011</v>
      </c>
      <c r="O39" t="s">
        <v>454</v>
      </c>
      <c r="P39" t="s">
        <v>454</v>
      </c>
      <c r="Q39">
        <v>1</v>
      </c>
      <c r="W39">
        <v>0</v>
      </c>
      <c r="X39">
        <v>-430484415</v>
      </c>
      <c r="Y39">
        <f>(AT39*ROUND(1.05,7))</f>
        <v>2.1000000000000001E-2</v>
      </c>
      <c r="AA39">
        <v>0</v>
      </c>
      <c r="AB39">
        <v>1530.2</v>
      </c>
      <c r="AC39">
        <v>450.77</v>
      </c>
      <c r="AD39">
        <v>0</v>
      </c>
      <c r="AE39">
        <v>0</v>
      </c>
      <c r="AF39">
        <v>115.4</v>
      </c>
      <c r="AG39">
        <v>13.5</v>
      </c>
      <c r="AH39">
        <v>0</v>
      </c>
      <c r="AI39">
        <v>1</v>
      </c>
      <c r="AJ39">
        <v>13.26</v>
      </c>
      <c r="AK39">
        <v>33.39</v>
      </c>
      <c r="AL39">
        <v>1</v>
      </c>
      <c r="AM39">
        <v>4</v>
      </c>
      <c r="AN39">
        <v>0</v>
      </c>
      <c r="AO39">
        <v>1</v>
      </c>
      <c r="AP39">
        <v>1</v>
      </c>
      <c r="AQ39">
        <v>0</v>
      </c>
      <c r="AR39">
        <v>0</v>
      </c>
      <c r="AS39" t="s">
        <v>6</v>
      </c>
      <c r="AT39">
        <v>0.02</v>
      </c>
      <c r="AU39" t="s">
        <v>26</v>
      </c>
      <c r="AV39">
        <v>0</v>
      </c>
      <c r="AW39">
        <v>2</v>
      </c>
      <c r="AX39">
        <v>74765424</v>
      </c>
      <c r="AY39">
        <v>1</v>
      </c>
      <c r="AZ39">
        <v>0</v>
      </c>
      <c r="BA39">
        <v>33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CV39">
        <v>0</v>
      </c>
      <c r="CW39">
        <f>ROUND(Y39*Source!I39*DO39,7)</f>
        <v>0</v>
      </c>
      <c r="CX39">
        <f>ROUND(Y39*Source!I39,7)</f>
        <v>1.155</v>
      </c>
      <c r="CY39">
        <f>AB39</f>
        <v>1530.2</v>
      </c>
      <c r="CZ39">
        <f>AF39</f>
        <v>115.4</v>
      </c>
      <c r="DA39">
        <f>AJ39</f>
        <v>13.26</v>
      </c>
      <c r="DB39">
        <f>ROUND((ROUND(AT39*CZ39,2)*ROUND(1.05,7)),2)</f>
        <v>2.4300000000000002</v>
      </c>
      <c r="DC39">
        <f>ROUND((ROUND(AT39*AG39,2)*ROUND(1.05,7)),2)</f>
        <v>0.28000000000000003</v>
      </c>
      <c r="DD39" t="s">
        <v>6</v>
      </c>
      <c r="DE39" t="s">
        <v>6</v>
      </c>
      <c r="DF39">
        <f>ROUND(ROUND(AE39,0)*CX39,0)</f>
        <v>0</v>
      </c>
      <c r="DG39">
        <f>ROUND(ROUND(AF39*AJ39,0)*CX39,0)</f>
        <v>1767</v>
      </c>
      <c r="DH39">
        <f>Source!I39*SmtRes!Y39</f>
        <v>1.155</v>
      </c>
      <c r="DI39">
        <f>AB39</f>
        <v>1530.2</v>
      </c>
      <c r="DJ39">
        <f>EtalonRes!Z33</f>
        <v>115.4</v>
      </c>
      <c r="DK39">
        <f>Source!BB39</f>
        <v>13.26</v>
      </c>
      <c r="DL39" t="s">
        <v>6</v>
      </c>
      <c r="DM39">
        <v>0</v>
      </c>
      <c r="DN39" t="s">
        <v>6</v>
      </c>
      <c r="DO39">
        <v>0</v>
      </c>
      <c r="GQ39">
        <v>-1</v>
      </c>
      <c r="GR39">
        <v>-1</v>
      </c>
    </row>
    <row r="40" spans="1:200" x14ac:dyDescent="0.2">
      <c r="A40">
        <f>ROW(Source!A39)</f>
        <v>39</v>
      </c>
      <c r="B40">
        <v>74764386</v>
      </c>
      <c r="C40">
        <v>74765413</v>
      </c>
      <c r="D40">
        <v>49672695</v>
      </c>
      <c r="E40">
        <v>1</v>
      </c>
      <c r="F40">
        <v>1</v>
      </c>
      <c r="G40">
        <v>1</v>
      </c>
      <c r="H40">
        <v>2</v>
      </c>
      <c r="I40" t="s">
        <v>455</v>
      </c>
      <c r="J40" t="s">
        <v>456</v>
      </c>
      <c r="K40" t="s">
        <v>457</v>
      </c>
      <c r="L40">
        <v>1367</v>
      </c>
      <c r="N40">
        <v>1011</v>
      </c>
      <c r="O40" t="s">
        <v>454</v>
      </c>
      <c r="P40" t="s">
        <v>454</v>
      </c>
      <c r="Q40">
        <v>1</v>
      </c>
      <c r="W40">
        <v>0</v>
      </c>
      <c r="X40">
        <v>1063590936</v>
      </c>
      <c r="Y40">
        <f>(AT40*ROUND(1.05,7))</f>
        <v>0.81900000000000006</v>
      </c>
      <c r="AA40">
        <v>0</v>
      </c>
      <c r="AB40">
        <v>41.37</v>
      </c>
      <c r="AC40">
        <v>0</v>
      </c>
      <c r="AD40">
        <v>0</v>
      </c>
      <c r="AE40">
        <v>0</v>
      </c>
      <c r="AF40">
        <v>3.12</v>
      </c>
      <c r="AG40">
        <v>0</v>
      </c>
      <c r="AH40">
        <v>0</v>
      </c>
      <c r="AI40">
        <v>1</v>
      </c>
      <c r="AJ40">
        <v>13.26</v>
      </c>
      <c r="AK40">
        <v>33.39</v>
      </c>
      <c r="AL40">
        <v>1</v>
      </c>
      <c r="AM40">
        <v>4</v>
      </c>
      <c r="AN40">
        <v>0</v>
      </c>
      <c r="AO40">
        <v>1</v>
      </c>
      <c r="AP40">
        <v>1</v>
      </c>
      <c r="AQ40">
        <v>0</v>
      </c>
      <c r="AR40">
        <v>0</v>
      </c>
      <c r="AS40" t="s">
        <v>6</v>
      </c>
      <c r="AT40">
        <v>0.78</v>
      </c>
      <c r="AU40" t="s">
        <v>26</v>
      </c>
      <c r="AV40">
        <v>0</v>
      </c>
      <c r="AW40">
        <v>2</v>
      </c>
      <c r="AX40">
        <v>74765425</v>
      </c>
      <c r="AY40">
        <v>1</v>
      </c>
      <c r="AZ40">
        <v>0</v>
      </c>
      <c r="BA40">
        <v>34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f>ROUND(Y40*Source!I39*DO40,7)</f>
        <v>0</v>
      </c>
      <c r="CX40">
        <f>ROUND(Y40*Source!I39,7)</f>
        <v>45.045000000000002</v>
      </c>
      <c r="CY40">
        <f>AB40</f>
        <v>41.37</v>
      </c>
      <c r="CZ40">
        <f>AF40</f>
        <v>3.12</v>
      </c>
      <c r="DA40">
        <f>AJ40</f>
        <v>13.26</v>
      </c>
      <c r="DB40">
        <f>ROUND((ROUND(AT40*CZ40,2)*ROUND(1.05,7)),2)</f>
        <v>2.5499999999999998</v>
      </c>
      <c r="DC40">
        <f>ROUND((ROUND(AT40*AG40,2)*ROUND(1.05,7)),2)</f>
        <v>0</v>
      </c>
      <c r="DD40" t="s">
        <v>6</v>
      </c>
      <c r="DE40" t="s">
        <v>6</v>
      </c>
      <c r="DF40">
        <f>ROUND(ROUND(AE40,0)*CX40,0)</f>
        <v>0</v>
      </c>
      <c r="DG40">
        <f>ROUND(ROUND(AF40*AJ40,0)*CX40,0)</f>
        <v>1847</v>
      </c>
      <c r="DH40">
        <f>Source!I39*SmtRes!Y40</f>
        <v>45.045000000000002</v>
      </c>
      <c r="DI40">
        <f>AB40</f>
        <v>41.37</v>
      </c>
      <c r="DJ40">
        <f>EtalonRes!Z34</f>
        <v>3.12</v>
      </c>
      <c r="DK40">
        <f>Source!BB39</f>
        <v>13.26</v>
      </c>
      <c r="DL40" t="s">
        <v>6</v>
      </c>
      <c r="DM40">
        <v>0</v>
      </c>
      <c r="DN40" t="s">
        <v>6</v>
      </c>
      <c r="DO40">
        <v>0</v>
      </c>
      <c r="GQ40">
        <v>-1</v>
      </c>
      <c r="GR40">
        <v>-1</v>
      </c>
    </row>
    <row r="41" spans="1:200" x14ac:dyDescent="0.2">
      <c r="A41">
        <f>ROW(Source!A39)</f>
        <v>39</v>
      </c>
      <c r="B41">
        <v>74764386</v>
      </c>
      <c r="C41">
        <v>74765413</v>
      </c>
      <c r="D41">
        <v>49673503</v>
      </c>
      <c r="E41">
        <v>1</v>
      </c>
      <c r="F41">
        <v>1</v>
      </c>
      <c r="G41">
        <v>1</v>
      </c>
      <c r="H41">
        <v>2</v>
      </c>
      <c r="I41" t="s">
        <v>458</v>
      </c>
      <c r="J41" t="s">
        <v>459</v>
      </c>
      <c r="K41" t="s">
        <v>460</v>
      </c>
      <c r="L41">
        <v>1367</v>
      </c>
      <c r="N41">
        <v>1011</v>
      </c>
      <c r="O41" t="s">
        <v>454</v>
      </c>
      <c r="P41" t="s">
        <v>454</v>
      </c>
      <c r="Q41">
        <v>1</v>
      </c>
      <c r="W41">
        <v>0</v>
      </c>
      <c r="X41">
        <v>509054691</v>
      </c>
      <c r="Y41">
        <f>(AT41*ROUND(1.05,7))</f>
        <v>3.15E-2</v>
      </c>
      <c r="AA41">
        <v>0</v>
      </c>
      <c r="AB41">
        <v>871.31</v>
      </c>
      <c r="AC41">
        <v>387.32</v>
      </c>
      <c r="AD41">
        <v>0</v>
      </c>
      <c r="AE41">
        <v>0</v>
      </c>
      <c r="AF41">
        <v>65.709999999999994</v>
      </c>
      <c r="AG41">
        <v>11.6</v>
      </c>
      <c r="AH41">
        <v>0</v>
      </c>
      <c r="AI41">
        <v>1</v>
      </c>
      <c r="AJ41">
        <v>13.26</v>
      </c>
      <c r="AK41">
        <v>33.39</v>
      </c>
      <c r="AL41">
        <v>1</v>
      </c>
      <c r="AM41">
        <v>4</v>
      </c>
      <c r="AN41">
        <v>0</v>
      </c>
      <c r="AO41">
        <v>1</v>
      </c>
      <c r="AP41">
        <v>1</v>
      </c>
      <c r="AQ41">
        <v>0</v>
      </c>
      <c r="AR41">
        <v>0</v>
      </c>
      <c r="AS41" t="s">
        <v>6</v>
      </c>
      <c r="AT41">
        <v>0.03</v>
      </c>
      <c r="AU41" t="s">
        <v>26</v>
      </c>
      <c r="AV41">
        <v>0</v>
      </c>
      <c r="AW41">
        <v>2</v>
      </c>
      <c r="AX41">
        <v>74765426</v>
      </c>
      <c r="AY41">
        <v>1</v>
      </c>
      <c r="AZ41">
        <v>0</v>
      </c>
      <c r="BA41">
        <v>35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CV41">
        <v>0</v>
      </c>
      <c r="CW41">
        <f>ROUND(Y41*Source!I39*DO41,7)</f>
        <v>0</v>
      </c>
      <c r="CX41">
        <f>ROUND(Y41*Source!I39,7)</f>
        <v>1.7324999999999999</v>
      </c>
      <c r="CY41">
        <f>AB41</f>
        <v>871.31</v>
      </c>
      <c r="CZ41">
        <f>AF41</f>
        <v>65.709999999999994</v>
      </c>
      <c r="DA41">
        <f>AJ41</f>
        <v>13.26</v>
      </c>
      <c r="DB41">
        <f>ROUND((ROUND(AT41*CZ41,2)*ROUND(1.05,7)),2)</f>
        <v>2.0699999999999998</v>
      </c>
      <c r="DC41">
        <f>ROUND((ROUND(AT41*AG41,2)*ROUND(1.05,7)),2)</f>
        <v>0.37</v>
      </c>
      <c r="DD41" t="s">
        <v>6</v>
      </c>
      <c r="DE41" t="s">
        <v>6</v>
      </c>
      <c r="DF41">
        <f>ROUND(ROUND(AE41,0)*CX41,0)</f>
        <v>0</v>
      </c>
      <c r="DG41">
        <f>ROUND(ROUND(AF41*AJ41,0)*CX41,0)</f>
        <v>1509</v>
      </c>
      <c r="DH41">
        <f>Source!I39*SmtRes!Y41</f>
        <v>1.7324999999999999</v>
      </c>
      <c r="DI41">
        <f>AB41</f>
        <v>871.31</v>
      </c>
      <c r="DJ41">
        <f>EtalonRes!Z35</f>
        <v>65.709999999999994</v>
      </c>
      <c r="DK41">
        <f>Source!BB39</f>
        <v>13.26</v>
      </c>
      <c r="DL41" t="s">
        <v>6</v>
      </c>
      <c r="DM41">
        <v>0</v>
      </c>
      <c r="DN41" t="s">
        <v>6</v>
      </c>
      <c r="DO41">
        <v>0</v>
      </c>
      <c r="GQ41">
        <v>-1</v>
      </c>
      <c r="GR41">
        <v>-1</v>
      </c>
    </row>
    <row r="42" spans="1:200" x14ac:dyDescent="0.2">
      <c r="A42">
        <f>ROW(Source!A39)</f>
        <v>39</v>
      </c>
      <c r="B42">
        <v>74764386</v>
      </c>
      <c r="C42">
        <v>74765413</v>
      </c>
      <c r="D42">
        <v>49525488</v>
      </c>
      <c r="E42">
        <v>1</v>
      </c>
      <c r="F42">
        <v>1</v>
      </c>
      <c r="G42">
        <v>1</v>
      </c>
      <c r="H42">
        <v>3</v>
      </c>
      <c r="I42" t="s">
        <v>465</v>
      </c>
      <c r="J42" t="s">
        <v>466</v>
      </c>
      <c r="K42" t="s">
        <v>467</v>
      </c>
      <c r="L42">
        <v>1346</v>
      </c>
      <c r="N42">
        <v>1009</v>
      </c>
      <c r="O42" t="s">
        <v>468</v>
      </c>
      <c r="P42" t="s">
        <v>468</v>
      </c>
      <c r="Q42">
        <v>1</v>
      </c>
      <c r="W42">
        <v>0</v>
      </c>
      <c r="X42">
        <v>-1864341761</v>
      </c>
      <c r="Y42" s="181" t="e">
        <f>#REF!</f>
        <v>#REF!</v>
      </c>
      <c r="AA42">
        <v>82.35</v>
      </c>
      <c r="AB42">
        <v>0</v>
      </c>
      <c r="AC42">
        <v>0</v>
      </c>
      <c r="AD42">
        <v>0</v>
      </c>
      <c r="AE42">
        <v>9.0399999999999991</v>
      </c>
      <c r="AF42">
        <v>0</v>
      </c>
      <c r="AG42">
        <v>0</v>
      </c>
      <c r="AH42">
        <v>0</v>
      </c>
      <c r="AI42">
        <v>9.11</v>
      </c>
      <c r="AJ42">
        <v>1</v>
      </c>
      <c r="AK42">
        <v>1</v>
      </c>
      <c r="AL42">
        <v>1</v>
      </c>
      <c r="AM42">
        <v>4</v>
      </c>
      <c r="AN42">
        <v>0</v>
      </c>
      <c r="AO42">
        <v>1</v>
      </c>
      <c r="AP42">
        <v>1</v>
      </c>
      <c r="AQ42">
        <v>0</v>
      </c>
      <c r="AR42">
        <v>0</v>
      </c>
      <c r="AS42" t="s">
        <v>6</v>
      </c>
      <c r="AT42">
        <v>0.6</v>
      </c>
      <c r="AU42" t="s">
        <v>6</v>
      </c>
      <c r="AV42">
        <v>0</v>
      </c>
      <c r="AW42">
        <v>2</v>
      </c>
      <c r="AX42">
        <v>74765427</v>
      </c>
      <c r="AY42">
        <v>1</v>
      </c>
      <c r="AZ42">
        <v>0</v>
      </c>
      <c r="BA42">
        <v>36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CV42">
        <v>0</v>
      </c>
      <c r="CW42">
        <v>0</v>
      </c>
      <c r="CX42" t="e">
        <f>ROUND(Y42*Source!I39,7)</f>
        <v>#REF!</v>
      </c>
      <c r="CY42">
        <f>AA42</f>
        <v>82.35</v>
      </c>
      <c r="CZ42">
        <f>AE42</f>
        <v>9.0399999999999991</v>
      </c>
      <c r="DA42">
        <f>AI42</f>
        <v>9.11</v>
      </c>
      <c r="DB42">
        <f>ROUND(ROUND(AT42*CZ42,2),2)</f>
        <v>5.42</v>
      </c>
      <c r="DC42">
        <f>ROUND(ROUND(AT42*AG42,2),2)</f>
        <v>0</v>
      </c>
      <c r="DD42" t="s">
        <v>6</v>
      </c>
      <c r="DE42" t="s">
        <v>6</v>
      </c>
      <c r="DF42" t="e">
        <f>ROUND(ROUND(AE42*AI42,0)*CX42,0)</f>
        <v>#REF!</v>
      </c>
      <c r="DG42" t="e">
        <f>ROUND(ROUND(AF42,0)*CX42,0)</f>
        <v>#REF!</v>
      </c>
      <c r="DH42" t="e">
        <f>Source!I39*SmtRes!Y42</f>
        <v>#REF!</v>
      </c>
      <c r="DI42">
        <f>AA42</f>
        <v>82.35</v>
      </c>
      <c r="DJ42">
        <f>EtalonRes!Y36</f>
        <v>9.0399999999999991</v>
      </c>
      <c r="DK42">
        <f>Source!BC39</f>
        <v>9.11</v>
      </c>
      <c r="DL42" t="s">
        <v>6</v>
      </c>
      <c r="DM42">
        <v>0</v>
      </c>
      <c r="DN42" t="s">
        <v>6</v>
      </c>
      <c r="DO42">
        <v>0</v>
      </c>
      <c r="GQ42">
        <v>-1</v>
      </c>
      <c r="GR42">
        <v>-1</v>
      </c>
    </row>
    <row r="43" spans="1:200" x14ac:dyDescent="0.2">
      <c r="A43">
        <f>ROW(Source!A39)</f>
        <v>39</v>
      </c>
      <c r="B43">
        <v>74764386</v>
      </c>
      <c r="C43">
        <v>74765413</v>
      </c>
      <c r="D43">
        <v>49526492</v>
      </c>
      <c r="E43">
        <v>1</v>
      </c>
      <c r="F43">
        <v>1</v>
      </c>
      <c r="G43">
        <v>1</v>
      </c>
      <c r="H43">
        <v>3</v>
      </c>
      <c r="I43" t="s">
        <v>469</v>
      </c>
      <c r="J43" t="s">
        <v>470</v>
      </c>
      <c r="K43" t="s">
        <v>471</v>
      </c>
      <c r="L43">
        <v>1346</v>
      </c>
      <c r="N43">
        <v>1009</v>
      </c>
      <c r="O43" t="s">
        <v>468</v>
      </c>
      <c r="P43" t="s">
        <v>468</v>
      </c>
      <c r="Q43">
        <v>1</v>
      </c>
      <c r="W43">
        <v>0</v>
      </c>
      <c r="X43">
        <v>497341279</v>
      </c>
      <c r="Y43" s="181" t="e">
        <f>#REF!</f>
        <v>#REF!</v>
      </c>
      <c r="AA43">
        <v>210.35</v>
      </c>
      <c r="AB43">
        <v>0</v>
      </c>
      <c r="AC43">
        <v>0</v>
      </c>
      <c r="AD43">
        <v>0</v>
      </c>
      <c r="AE43">
        <v>23.09</v>
      </c>
      <c r="AF43">
        <v>0</v>
      </c>
      <c r="AG43">
        <v>0</v>
      </c>
      <c r="AH43">
        <v>0</v>
      </c>
      <c r="AI43">
        <v>9.11</v>
      </c>
      <c r="AJ43">
        <v>1</v>
      </c>
      <c r="AK43">
        <v>1</v>
      </c>
      <c r="AL43">
        <v>1</v>
      </c>
      <c r="AM43">
        <v>4</v>
      </c>
      <c r="AN43">
        <v>0</v>
      </c>
      <c r="AO43">
        <v>1</v>
      </c>
      <c r="AP43">
        <v>1</v>
      </c>
      <c r="AQ43">
        <v>0</v>
      </c>
      <c r="AR43">
        <v>0</v>
      </c>
      <c r="AS43" t="s">
        <v>6</v>
      </c>
      <c r="AT43">
        <v>1.63</v>
      </c>
      <c r="AU43" t="s">
        <v>6</v>
      </c>
      <c r="AV43">
        <v>0</v>
      </c>
      <c r="AW43">
        <v>2</v>
      </c>
      <c r="AX43">
        <v>74765428</v>
      </c>
      <c r="AY43">
        <v>1</v>
      </c>
      <c r="AZ43">
        <v>0</v>
      </c>
      <c r="BA43">
        <v>37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CV43">
        <v>0</v>
      </c>
      <c r="CW43">
        <v>0</v>
      </c>
      <c r="CX43" t="e">
        <f>ROUND(Y43*Source!I39,7)</f>
        <v>#REF!</v>
      </c>
      <c r="CY43">
        <f>AA43</f>
        <v>210.35</v>
      </c>
      <c r="CZ43">
        <f>AE43</f>
        <v>23.09</v>
      </c>
      <c r="DA43">
        <f>AI43</f>
        <v>9.11</v>
      </c>
      <c r="DB43">
        <f>ROUND(ROUND(AT43*CZ43,2),2)</f>
        <v>37.64</v>
      </c>
      <c r="DC43">
        <f>ROUND(ROUND(AT43*AG43,2),2)</f>
        <v>0</v>
      </c>
      <c r="DD43" t="s">
        <v>6</v>
      </c>
      <c r="DE43" t="s">
        <v>6</v>
      </c>
      <c r="DF43" t="e">
        <f>ROUND(ROUND(AE43*AI43,0)*CX43,0)</f>
        <v>#REF!</v>
      </c>
      <c r="DG43" t="e">
        <f>ROUND(ROUND(AF43,0)*CX43,0)</f>
        <v>#REF!</v>
      </c>
      <c r="DH43" t="e">
        <f>Source!I39*SmtRes!Y43</f>
        <v>#REF!</v>
      </c>
      <c r="DI43">
        <f>AA43</f>
        <v>210.35</v>
      </c>
      <c r="DJ43">
        <f>EtalonRes!Y37</f>
        <v>23.09</v>
      </c>
      <c r="DK43">
        <f>Source!BC39</f>
        <v>9.11</v>
      </c>
      <c r="DL43" t="s">
        <v>6</v>
      </c>
      <c r="DM43">
        <v>0</v>
      </c>
      <c r="DN43" t="s">
        <v>6</v>
      </c>
      <c r="DO43">
        <v>0</v>
      </c>
      <c r="GQ43">
        <v>-1</v>
      </c>
      <c r="GR43">
        <v>-1</v>
      </c>
    </row>
    <row r="44" spans="1:200" x14ac:dyDescent="0.2">
      <c r="A44">
        <f>ROW(Source!A39)</f>
        <v>39</v>
      </c>
      <c r="B44">
        <v>74764386</v>
      </c>
      <c r="C44">
        <v>74765413</v>
      </c>
      <c r="D44">
        <v>0</v>
      </c>
      <c r="E44">
        <v>0</v>
      </c>
      <c r="F44">
        <v>1</v>
      </c>
      <c r="G44">
        <v>1</v>
      </c>
      <c r="H44">
        <v>3</v>
      </c>
      <c r="I44" t="s">
        <v>35</v>
      </c>
      <c r="J44" t="s">
        <v>6</v>
      </c>
      <c r="K44" t="s">
        <v>71</v>
      </c>
      <c r="L44">
        <v>1371</v>
      </c>
      <c r="N44">
        <v>1013</v>
      </c>
      <c r="O44" t="s">
        <v>23</v>
      </c>
      <c r="P44" t="s">
        <v>23</v>
      </c>
      <c r="Q44">
        <v>1</v>
      </c>
      <c r="W44">
        <v>0</v>
      </c>
      <c r="X44">
        <v>-886120437</v>
      </c>
      <c r="Y44">
        <f>AT44</f>
        <v>1</v>
      </c>
      <c r="AA44">
        <v>12793</v>
      </c>
      <c r="AB44">
        <v>0</v>
      </c>
      <c r="AC44">
        <v>0</v>
      </c>
      <c r="AD44">
        <v>0</v>
      </c>
      <c r="AE44">
        <v>13453.37</v>
      </c>
      <c r="AF44">
        <v>0</v>
      </c>
      <c r="AG44">
        <v>0</v>
      </c>
      <c r="AH44">
        <v>0</v>
      </c>
      <c r="AI44">
        <v>9.11</v>
      </c>
      <c r="AJ44">
        <v>1</v>
      </c>
      <c r="AK44">
        <v>1</v>
      </c>
      <c r="AL44">
        <v>1</v>
      </c>
      <c r="AM44">
        <v>0</v>
      </c>
      <c r="AN44">
        <v>0</v>
      </c>
      <c r="AO44">
        <v>0</v>
      </c>
      <c r="AP44">
        <v>1</v>
      </c>
      <c r="AQ44">
        <v>0</v>
      </c>
      <c r="AR44">
        <v>0</v>
      </c>
      <c r="AS44" t="s">
        <v>6</v>
      </c>
      <c r="AT44">
        <v>1</v>
      </c>
      <c r="AU44" t="s">
        <v>6</v>
      </c>
      <c r="AV44">
        <v>0</v>
      </c>
      <c r="AW44">
        <v>1</v>
      </c>
      <c r="AX44">
        <v>-1</v>
      </c>
      <c r="AY44">
        <v>0</v>
      </c>
      <c r="AZ44">
        <v>0</v>
      </c>
      <c r="BA44" t="s">
        <v>6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ROUND(Y44*Source!I39,7)</f>
        <v>55</v>
      </c>
      <c r="CY44">
        <f>AA44</f>
        <v>12793</v>
      </c>
      <c r="CZ44">
        <f>AE44</f>
        <v>13453.37</v>
      </c>
      <c r="DA44">
        <f>AI44</f>
        <v>9.11</v>
      </c>
      <c r="DB44">
        <f>ROUND(ROUND(AT44*CZ44,2),2)</f>
        <v>13453.37</v>
      </c>
      <c r="DC44">
        <f>ROUND(ROUND(AT44*AG44,2),2)</f>
        <v>0</v>
      </c>
      <c r="DD44" t="s">
        <v>6</v>
      </c>
      <c r="DE44" t="s">
        <v>6</v>
      </c>
      <c r="DF44">
        <f>ROUND(ROUND(AE44*AI44,0)*CX44,0)</f>
        <v>6740800</v>
      </c>
      <c r="DG44">
        <f>ROUND(ROUND(AF44,0)*CX44,0)</f>
        <v>0</v>
      </c>
      <c r="DH44">
        <f>Source!I39*SmtRes!Y44</f>
        <v>55</v>
      </c>
      <c r="DI44">
        <f>AA44</f>
        <v>12793</v>
      </c>
      <c r="DJ44">
        <f>DF44</f>
        <v>6740800</v>
      </c>
      <c r="DK44">
        <f>Source!BC39</f>
        <v>9.11</v>
      </c>
      <c r="DL44" t="s">
        <v>6</v>
      </c>
      <c r="DM44">
        <v>0</v>
      </c>
      <c r="DN44" t="s">
        <v>6</v>
      </c>
      <c r="DO44">
        <v>0</v>
      </c>
      <c r="GP44">
        <v>1</v>
      </c>
      <c r="GQ44">
        <v>-1</v>
      </c>
      <c r="GR44">
        <v>-1</v>
      </c>
    </row>
    <row r="45" spans="1:200" x14ac:dyDescent="0.2">
      <c r="A45">
        <f>ROW(Source!A41)</f>
        <v>41</v>
      </c>
      <c r="B45">
        <v>74764386</v>
      </c>
      <c r="C45">
        <v>74796414</v>
      </c>
      <c r="D45">
        <v>49510723</v>
      </c>
      <c r="E45">
        <v>70</v>
      </c>
      <c r="F45">
        <v>1</v>
      </c>
      <c r="G45">
        <v>1</v>
      </c>
      <c r="H45">
        <v>1</v>
      </c>
      <c r="I45" t="s">
        <v>474</v>
      </c>
      <c r="J45" t="s">
        <v>6</v>
      </c>
      <c r="K45" t="s">
        <v>475</v>
      </c>
      <c r="L45">
        <v>1191</v>
      </c>
      <c r="N45">
        <v>1013</v>
      </c>
      <c r="O45" t="s">
        <v>448</v>
      </c>
      <c r="P45" t="s">
        <v>448</v>
      </c>
      <c r="Q45">
        <v>1</v>
      </c>
      <c r="W45">
        <v>0</v>
      </c>
      <c r="X45">
        <v>-112797078</v>
      </c>
      <c r="Y45">
        <f>(AT45*ROUND(1.05,7))</f>
        <v>3.7800000000000002</v>
      </c>
      <c r="AA45">
        <v>0</v>
      </c>
      <c r="AB45">
        <v>0</v>
      </c>
      <c r="AC45">
        <v>0</v>
      </c>
      <c r="AD45">
        <v>299.51</v>
      </c>
      <c r="AE45">
        <v>0</v>
      </c>
      <c r="AF45">
        <v>0</v>
      </c>
      <c r="AG45">
        <v>0</v>
      </c>
      <c r="AH45">
        <v>8.9700000000000006</v>
      </c>
      <c r="AI45">
        <v>1</v>
      </c>
      <c r="AJ45">
        <v>1</v>
      </c>
      <c r="AK45">
        <v>1</v>
      </c>
      <c r="AL45">
        <v>33.39</v>
      </c>
      <c r="AM45">
        <v>4</v>
      </c>
      <c r="AN45">
        <v>0</v>
      </c>
      <c r="AO45">
        <v>1</v>
      </c>
      <c r="AP45">
        <v>1</v>
      </c>
      <c r="AQ45">
        <v>0</v>
      </c>
      <c r="AR45">
        <v>0</v>
      </c>
      <c r="AS45" t="s">
        <v>6</v>
      </c>
      <c r="AT45">
        <v>3.6</v>
      </c>
      <c r="AU45" t="s">
        <v>78</v>
      </c>
      <c r="AV45">
        <v>1</v>
      </c>
      <c r="AW45">
        <v>2</v>
      </c>
      <c r="AX45">
        <v>74796415</v>
      </c>
      <c r="AY45">
        <v>1</v>
      </c>
      <c r="AZ45">
        <v>0</v>
      </c>
      <c r="BA45">
        <v>39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CU45">
        <f>ROUND(AT45*Source!I41*AH45*AL45,0)</f>
        <v>3235</v>
      </c>
      <c r="CV45">
        <f>ROUND(Y45*Source!I41,7)</f>
        <v>11.34</v>
      </c>
      <c r="CW45">
        <v>0</v>
      </c>
      <c r="CX45">
        <f>ROUND(Y45*Source!I41,7)</f>
        <v>11.34</v>
      </c>
      <c r="CY45">
        <f>AD45</f>
        <v>299.51</v>
      </c>
      <c r="CZ45">
        <f>AH45</f>
        <v>8.9700000000000006</v>
      </c>
      <c r="DA45">
        <f>AL45</f>
        <v>33.39</v>
      </c>
      <c r="DB45">
        <f>ROUND((ROUND(AT45*CZ45,2)*ROUND(1.05,7)),2)</f>
        <v>33.9</v>
      </c>
      <c r="DC45">
        <f>ROUND((ROUND(AT45*AG45,2)*ROUND(1.05,7)),2)</f>
        <v>0</v>
      </c>
      <c r="DD45" t="s">
        <v>6</v>
      </c>
      <c r="DE45" t="s">
        <v>6</v>
      </c>
      <c r="DF45">
        <f>ROUND(ROUND(AE45,0)*CX45,0)</f>
        <v>0</v>
      </c>
      <c r="DG45">
        <f>ROUND(ROUND(AF45,0)*CX45,0)</f>
        <v>0</v>
      </c>
      <c r="DH45">
        <f>Source!I41*SmtRes!Y45</f>
        <v>11.34</v>
      </c>
      <c r="DI45">
        <f>AD45</f>
        <v>299.51</v>
      </c>
      <c r="DJ45">
        <f>EtalonRes!AB39</f>
        <v>8.9700000000000006</v>
      </c>
      <c r="DK45">
        <f>Source!BA41</f>
        <v>33.39</v>
      </c>
      <c r="DL45" t="s">
        <v>6</v>
      </c>
      <c r="DM45">
        <v>0</v>
      </c>
      <c r="DN45" t="s">
        <v>6</v>
      </c>
      <c r="DO45">
        <v>0</v>
      </c>
      <c r="GQ45">
        <v>-1</v>
      </c>
      <c r="GR45">
        <v>-1</v>
      </c>
    </row>
    <row r="46" spans="1:200" x14ac:dyDescent="0.2">
      <c r="A46">
        <f>ROW(Source!A41)</f>
        <v>41</v>
      </c>
      <c r="B46">
        <v>74764386</v>
      </c>
      <c r="C46">
        <v>74796414</v>
      </c>
      <c r="D46">
        <v>49510905</v>
      </c>
      <c r="E46">
        <v>70</v>
      </c>
      <c r="F46">
        <v>1</v>
      </c>
      <c r="G46">
        <v>1</v>
      </c>
      <c r="H46">
        <v>1</v>
      </c>
      <c r="I46" t="s">
        <v>449</v>
      </c>
      <c r="J46" t="s">
        <v>6</v>
      </c>
      <c r="K46" t="s">
        <v>450</v>
      </c>
      <c r="L46">
        <v>1191</v>
      </c>
      <c r="N46">
        <v>1013</v>
      </c>
      <c r="O46" t="s">
        <v>448</v>
      </c>
      <c r="P46" t="s">
        <v>448</v>
      </c>
      <c r="Q46">
        <v>1</v>
      </c>
      <c r="W46">
        <v>0</v>
      </c>
      <c r="X46">
        <v>-1417349443</v>
      </c>
      <c r="Y46">
        <f>(AT46*ROUND(1.05,7))</f>
        <v>3.15E-2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1</v>
      </c>
      <c r="AJ46">
        <v>1</v>
      </c>
      <c r="AK46">
        <v>33.39</v>
      </c>
      <c r="AL46">
        <v>1</v>
      </c>
      <c r="AM46">
        <v>4</v>
      </c>
      <c r="AN46">
        <v>0</v>
      </c>
      <c r="AO46">
        <v>1</v>
      </c>
      <c r="AP46">
        <v>1</v>
      </c>
      <c r="AQ46">
        <v>0</v>
      </c>
      <c r="AR46">
        <v>0</v>
      </c>
      <c r="AS46" t="s">
        <v>6</v>
      </c>
      <c r="AT46">
        <v>0.03</v>
      </c>
      <c r="AU46" t="s">
        <v>78</v>
      </c>
      <c r="AV46">
        <v>2</v>
      </c>
      <c r="AW46">
        <v>2</v>
      </c>
      <c r="AX46">
        <v>74796416</v>
      </c>
      <c r="AY46">
        <v>1</v>
      </c>
      <c r="AZ46">
        <v>0</v>
      </c>
      <c r="BA46">
        <v>40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CV46">
        <v>0</v>
      </c>
      <c r="CW46">
        <v>0</v>
      </c>
      <c r="CX46">
        <f>ROUND(Y46*Source!I41,7)</f>
        <v>9.4500000000000001E-2</v>
      </c>
      <c r="CY46">
        <f>AD46</f>
        <v>0</v>
      </c>
      <c r="CZ46">
        <f>AH46</f>
        <v>0</v>
      </c>
      <c r="DA46">
        <f>AL46</f>
        <v>1</v>
      </c>
      <c r="DB46">
        <f>ROUND((ROUND(AT46*CZ46,2)*ROUND(1.05,7)),2)</f>
        <v>0</v>
      </c>
      <c r="DC46">
        <f>ROUND((ROUND(AT46*AG46,2)*ROUND(1.05,7)),2)</f>
        <v>0</v>
      </c>
      <c r="DD46" t="s">
        <v>6</v>
      </c>
      <c r="DE46" t="s">
        <v>6</v>
      </c>
      <c r="DF46">
        <f>ROUND(ROUND(AE46,0)*CX46,0)</f>
        <v>0</v>
      </c>
      <c r="DG46">
        <f>ROUND(ROUND(AF46,0)*CX46,0)</f>
        <v>0</v>
      </c>
      <c r="DH46">
        <f>Source!I41*SmtRes!Y46</f>
        <v>9.4500000000000001E-2</v>
      </c>
      <c r="DI46">
        <f>AD46</f>
        <v>0</v>
      </c>
      <c r="DJ46">
        <f>EtalonRes!AB40</f>
        <v>0</v>
      </c>
      <c r="DK46">
        <f>Source!BA41</f>
        <v>33.39</v>
      </c>
      <c r="DL46" t="s">
        <v>6</v>
      </c>
      <c r="DM46">
        <v>0</v>
      </c>
      <c r="DN46" t="s">
        <v>6</v>
      </c>
      <c r="DO46">
        <v>0</v>
      </c>
      <c r="GQ46">
        <v>-1</v>
      </c>
      <c r="GR46">
        <v>-1</v>
      </c>
    </row>
    <row r="47" spans="1:200" x14ac:dyDescent="0.2">
      <c r="A47">
        <f>ROW(Source!A41)</f>
        <v>41</v>
      </c>
      <c r="B47">
        <v>74764386</v>
      </c>
      <c r="C47">
        <v>74796414</v>
      </c>
      <c r="D47">
        <v>49672573</v>
      </c>
      <c r="E47">
        <v>1</v>
      </c>
      <c r="F47">
        <v>1</v>
      </c>
      <c r="G47">
        <v>1</v>
      </c>
      <c r="H47">
        <v>2</v>
      </c>
      <c r="I47" t="s">
        <v>451</v>
      </c>
      <c r="J47" t="s">
        <v>452</v>
      </c>
      <c r="K47" t="s">
        <v>453</v>
      </c>
      <c r="L47">
        <v>1367</v>
      </c>
      <c r="N47">
        <v>1011</v>
      </c>
      <c r="O47" t="s">
        <v>454</v>
      </c>
      <c r="P47" t="s">
        <v>454</v>
      </c>
      <c r="Q47">
        <v>1</v>
      </c>
      <c r="W47">
        <v>0</v>
      </c>
      <c r="X47">
        <v>-430484415</v>
      </c>
      <c r="Y47">
        <f>(AT47*ROUND(1.05,7))</f>
        <v>1.0500000000000001E-2</v>
      </c>
      <c r="AA47">
        <v>0</v>
      </c>
      <c r="AB47">
        <v>1530.2</v>
      </c>
      <c r="AC47">
        <v>450.77</v>
      </c>
      <c r="AD47">
        <v>0</v>
      </c>
      <c r="AE47">
        <v>0</v>
      </c>
      <c r="AF47">
        <v>115.4</v>
      </c>
      <c r="AG47">
        <v>13.5</v>
      </c>
      <c r="AH47">
        <v>0</v>
      </c>
      <c r="AI47">
        <v>1</v>
      </c>
      <c r="AJ47">
        <v>13.26</v>
      </c>
      <c r="AK47">
        <v>33.39</v>
      </c>
      <c r="AL47">
        <v>1</v>
      </c>
      <c r="AM47">
        <v>4</v>
      </c>
      <c r="AN47">
        <v>0</v>
      </c>
      <c r="AO47">
        <v>1</v>
      </c>
      <c r="AP47">
        <v>1</v>
      </c>
      <c r="AQ47">
        <v>0</v>
      </c>
      <c r="AR47">
        <v>0</v>
      </c>
      <c r="AS47" t="s">
        <v>6</v>
      </c>
      <c r="AT47">
        <v>0.01</v>
      </c>
      <c r="AU47" t="s">
        <v>26</v>
      </c>
      <c r="AV47">
        <v>0</v>
      </c>
      <c r="AW47">
        <v>2</v>
      </c>
      <c r="AX47">
        <v>74796417</v>
      </c>
      <c r="AY47">
        <v>1</v>
      </c>
      <c r="AZ47">
        <v>0</v>
      </c>
      <c r="BA47">
        <v>41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CV47">
        <v>0</v>
      </c>
      <c r="CW47">
        <f>ROUND(Y47*Source!I41*DO47,7)</f>
        <v>0</v>
      </c>
      <c r="CX47">
        <f>ROUND(Y47*Source!I41,7)</f>
        <v>3.15E-2</v>
      </c>
      <c r="CY47">
        <f>AB47</f>
        <v>1530.2</v>
      </c>
      <c r="CZ47">
        <f>AF47</f>
        <v>115.4</v>
      </c>
      <c r="DA47">
        <f>AJ47</f>
        <v>13.26</v>
      </c>
      <c r="DB47">
        <f>ROUND((ROUND(AT47*CZ47,2)*ROUND(1.05,7)),2)</f>
        <v>1.21</v>
      </c>
      <c r="DC47">
        <f>ROUND((ROUND(AT47*AG47,2)*ROUND(1.05,7)),2)</f>
        <v>0.15</v>
      </c>
      <c r="DD47" t="s">
        <v>6</v>
      </c>
      <c r="DE47" t="s">
        <v>6</v>
      </c>
      <c r="DF47">
        <f>ROUND(ROUND(AE47,0)*CX47,0)</f>
        <v>0</v>
      </c>
      <c r="DG47">
        <f>ROUND(ROUND(AF47*AJ47,0)*CX47,0)</f>
        <v>48</v>
      </c>
      <c r="DH47">
        <f>Source!I41*SmtRes!Y47</f>
        <v>3.15E-2</v>
      </c>
      <c r="DI47">
        <f>AB47</f>
        <v>1530.2</v>
      </c>
      <c r="DJ47">
        <f>EtalonRes!Z41</f>
        <v>115.4</v>
      </c>
      <c r="DK47">
        <f>Source!BB41</f>
        <v>13.26</v>
      </c>
      <c r="DL47" t="s">
        <v>6</v>
      </c>
      <c r="DM47">
        <v>0</v>
      </c>
      <c r="DN47" t="s">
        <v>6</v>
      </c>
      <c r="DO47">
        <v>0</v>
      </c>
      <c r="GQ47">
        <v>-1</v>
      </c>
      <c r="GR47">
        <v>-1</v>
      </c>
    </row>
    <row r="48" spans="1:200" x14ac:dyDescent="0.2">
      <c r="A48">
        <f>ROW(Source!A41)</f>
        <v>41</v>
      </c>
      <c r="B48">
        <v>74764386</v>
      </c>
      <c r="C48">
        <v>74796414</v>
      </c>
      <c r="D48">
        <v>49672695</v>
      </c>
      <c r="E48">
        <v>1</v>
      </c>
      <c r="F48">
        <v>1</v>
      </c>
      <c r="G48">
        <v>1</v>
      </c>
      <c r="H48">
        <v>2</v>
      </c>
      <c r="I48" t="s">
        <v>455</v>
      </c>
      <c r="J48" t="s">
        <v>456</v>
      </c>
      <c r="K48" t="s">
        <v>457</v>
      </c>
      <c r="L48">
        <v>1367</v>
      </c>
      <c r="N48">
        <v>1011</v>
      </c>
      <c r="O48" t="s">
        <v>454</v>
      </c>
      <c r="P48" t="s">
        <v>454</v>
      </c>
      <c r="Q48">
        <v>1</v>
      </c>
      <c r="W48">
        <v>0</v>
      </c>
      <c r="X48">
        <v>1063590936</v>
      </c>
      <c r="Y48">
        <f>(AT48*ROUND(1.05,7))</f>
        <v>0.81900000000000006</v>
      </c>
      <c r="AA48">
        <v>0</v>
      </c>
      <c r="AB48">
        <v>41.37</v>
      </c>
      <c r="AC48">
        <v>0</v>
      </c>
      <c r="AD48">
        <v>0</v>
      </c>
      <c r="AE48">
        <v>0</v>
      </c>
      <c r="AF48">
        <v>3.12</v>
      </c>
      <c r="AG48">
        <v>0</v>
      </c>
      <c r="AH48">
        <v>0</v>
      </c>
      <c r="AI48">
        <v>1</v>
      </c>
      <c r="AJ48">
        <v>13.26</v>
      </c>
      <c r="AK48">
        <v>33.39</v>
      </c>
      <c r="AL48">
        <v>1</v>
      </c>
      <c r="AM48">
        <v>4</v>
      </c>
      <c r="AN48">
        <v>0</v>
      </c>
      <c r="AO48">
        <v>1</v>
      </c>
      <c r="AP48">
        <v>1</v>
      </c>
      <c r="AQ48">
        <v>0</v>
      </c>
      <c r="AR48">
        <v>0</v>
      </c>
      <c r="AS48" t="s">
        <v>6</v>
      </c>
      <c r="AT48">
        <v>0.78</v>
      </c>
      <c r="AU48" t="s">
        <v>26</v>
      </c>
      <c r="AV48">
        <v>0</v>
      </c>
      <c r="AW48">
        <v>2</v>
      </c>
      <c r="AX48">
        <v>74796418</v>
      </c>
      <c r="AY48">
        <v>1</v>
      </c>
      <c r="AZ48">
        <v>0</v>
      </c>
      <c r="BA48">
        <v>42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CV48">
        <v>0</v>
      </c>
      <c r="CW48">
        <f>ROUND(Y48*Source!I41*DO48,7)</f>
        <v>0</v>
      </c>
      <c r="CX48">
        <f>ROUND(Y48*Source!I41,7)</f>
        <v>2.4569999999999999</v>
      </c>
      <c r="CY48">
        <f>AB48</f>
        <v>41.37</v>
      </c>
      <c r="CZ48">
        <f>AF48</f>
        <v>3.12</v>
      </c>
      <c r="DA48">
        <f>AJ48</f>
        <v>13.26</v>
      </c>
      <c r="DB48">
        <f>ROUND((ROUND(AT48*CZ48,2)*ROUND(1.05,7)),2)</f>
        <v>2.5499999999999998</v>
      </c>
      <c r="DC48">
        <f>ROUND((ROUND(AT48*AG48,2)*ROUND(1.05,7)),2)</f>
        <v>0</v>
      </c>
      <c r="DD48" t="s">
        <v>6</v>
      </c>
      <c r="DE48" t="s">
        <v>6</v>
      </c>
      <c r="DF48">
        <f>ROUND(ROUND(AE48,0)*CX48,0)</f>
        <v>0</v>
      </c>
      <c r="DG48">
        <f>ROUND(ROUND(AF48*AJ48,0)*CX48,0)</f>
        <v>101</v>
      </c>
      <c r="DH48">
        <f>Source!I41*SmtRes!Y48</f>
        <v>2.4570000000000003</v>
      </c>
      <c r="DI48">
        <f>AB48</f>
        <v>41.37</v>
      </c>
      <c r="DJ48">
        <f>EtalonRes!Z42</f>
        <v>3.12</v>
      </c>
      <c r="DK48">
        <f>Source!BB41</f>
        <v>13.26</v>
      </c>
      <c r="DL48" t="s">
        <v>6</v>
      </c>
      <c r="DM48">
        <v>0</v>
      </c>
      <c r="DN48" t="s">
        <v>6</v>
      </c>
      <c r="DO48">
        <v>0</v>
      </c>
      <c r="GQ48">
        <v>-1</v>
      </c>
      <c r="GR48">
        <v>-1</v>
      </c>
    </row>
    <row r="49" spans="1:200" x14ac:dyDescent="0.2">
      <c r="A49">
        <f>ROW(Source!A41)</f>
        <v>41</v>
      </c>
      <c r="B49">
        <v>74764386</v>
      </c>
      <c r="C49">
        <v>74796414</v>
      </c>
      <c r="D49">
        <v>49673503</v>
      </c>
      <c r="E49">
        <v>1</v>
      </c>
      <c r="F49">
        <v>1</v>
      </c>
      <c r="G49">
        <v>1</v>
      </c>
      <c r="H49">
        <v>2</v>
      </c>
      <c r="I49" t="s">
        <v>458</v>
      </c>
      <c r="J49" t="s">
        <v>459</v>
      </c>
      <c r="K49" t="s">
        <v>460</v>
      </c>
      <c r="L49">
        <v>1367</v>
      </c>
      <c r="N49">
        <v>1011</v>
      </c>
      <c r="O49" t="s">
        <v>454</v>
      </c>
      <c r="P49" t="s">
        <v>454</v>
      </c>
      <c r="Q49">
        <v>1</v>
      </c>
      <c r="W49">
        <v>0</v>
      </c>
      <c r="X49">
        <v>509054691</v>
      </c>
      <c r="Y49">
        <f>(AT49*ROUND(1.05,7))</f>
        <v>2.1000000000000001E-2</v>
      </c>
      <c r="AA49">
        <v>0</v>
      </c>
      <c r="AB49">
        <v>871.31</v>
      </c>
      <c r="AC49">
        <v>387.32</v>
      </c>
      <c r="AD49">
        <v>0</v>
      </c>
      <c r="AE49">
        <v>0</v>
      </c>
      <c r="AF49">
        <v>65.709999999999994</v>
      </c>
      <c r="AG49">
        <v>11.6</v>
      </c>
      <c r="AH49">
        <v>0</v>
      </c>
      <c r="AI49">
        <v>1</v>
      </c>
      <c r="AJ49">
        <v>13.26</v>
      </c>
      <c r="AK49">
        <v>33.39</v>
      </c>
      <c r="AL49">
        <v>1</v>
      </c>
      <c r="AM49">
        <v>4</v>
      </c>
      <c r="AN49">
        <v>0</v>
      </c>
      <c r="AO49">
        <v>1</v>
      </c>
      <c r="AP49">
        <v>1</v>
      </c>
      <c r="AQ49">
        <v>0</v>
      </c>
      <c r="AR49">
        <v>0</v>
      </c>
      <c r="AS49" t="s">
        <v>6</v>
      </c>
      <c r="AT49">
        <v>0.02</v>
      </c>
      <c r="AU49" t="s">
        <v>26</v>
      </c>
      <c r="AV49">
        <v>0</v>
      </c>
      <c r="AW49">
        <v>2</v>
      </c>
      <c r="AX49">
        <v>74796419</v>
      </c>
      <c r="AY49">
        <v>1</v>
      </c>
      <c r="AZ49">
        <v>0</v>
      </c>
      <c r="BA49">
        <v>43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f>ROUND(Y49*Source!I41*DO49,7)</f>
        <v>0</v>
      </c>
      <c r="CX49">
        <f>ROUND(Y49*Source!I41,7)</f>
        <v>6.3E-2</v>
      </c>
      <c r="CY49">
        <f>AB49</f>
        <v>871.31</v>
      </c>
      <c r="CZ49">
        <f>AF49</f>
        <v>65.709999999999994</v>
      </c>
      <c r="DA49">
        <f>AJ49</f>
        <v>13.26</v>
      </c>
      <c r="DB49">
        <f>ROUND((ROUND(AT49*CZ49,2)*ROUND(1.05,7)),2)</f>
        <v>1.38</v>
      </c>
      <c r="DC49">
        <f>ROUND((ROUND(AT49*AG49,2)*ROUND(1.05,7)),2)</f>
        <v>0.24</v>
      </c>
      <c r="DD49" t="s">
        <v>6</v>
      </c>
      <c r="DE49" t="s">
        <v>6</v>
      </c>
      <c r="DF49">
        <f>ROUND(ROUND(AE49,0)*CX49,0)</f>
        <v>0</v>
      </c>
      <c r="DG49">
        <f>ROUND(ROUND(AF49*AJ49,0)*CX49,0)</f>
        <v>55</v>
      </c>
      <c r="DH49">
        <f>Source!I41*SmtRes!Y49</f>
        <v>6.3E-2</v>
      </c>
      <c r="DI49">
        <f>AB49</f>
        <v>871.31</v>
      </c>
      <c r="DJ49">
        <f>EtalonRes!Z43</f>
        <v>65.709999999999994</v>
      </c>
      <c r="DK49">
        <f>Source!BB41</f>
        <v>13.26</v>
      </c>
      <c r="DL49" t="s">
        <v>6</v>
      </c>
      <c r="DM49">
        <v>0</v>
      </c>
      <c r="DN49" t="s">
        <v>6</v>
      </c>
      <c r="DO49">
        <v>0</v>
      </c>
      <c r="GQ49">
        <v>-1</v>
      </c>
      <c r="GR49">
        <v>-1</v>
      </c>
    </row>
    <row r="50" spans="1:200" x14ac:dyDescent="0.2">
      <c r="A50">
        <f>ROW(Source!A41)</f>
        <v>41</v>
      </c>
      <c r="B50">
        <v>74764386</v>
      </c>
      <c r="C50">
        <v>74796414</v>
      </c>
      <c r="D50">
        <v>49525488</v>
      </c>
      <c r="E50">
        <v>1</v>
      </c>
      <c r="F50">
        <v>1</v>
      </c>
      <c r="G50">
        <v>1</v>
      </c>
      <c r="H50">
        <v>3</v>
      </c>
      <c r="I50" t="s">
        <v>465</v>
      </c>
      <c r="J50" t="s">
        <v>466</v>
      </c>
      <c r="K50" t="s">
        <v>467</v>
      </c>
      <c r="L50">
        <v>1346</v>
      </c>
      <c r="N50">
        <v>1009</v>
      </c>
      <c r="O50" t="s">
        <v>468</v>
      </c>
      <c r="P50" t="s">
        <v>468</v>
      </c>
      <c r="Q50">
        <v>1</v>
      </c>
      <c r="W50">
        <v>0</v>
      </c>
      <c r="X50">
        <v>-1864341761</v>
      </c>
      <c r="Y50" s="181" t="e">
        <f>#REF!</f>
        <v>#REF!</v>
      </c>
      <c r="AA50">
        <v>82.35</v>
      </c>
      <c r="AB50">
        <v>0</v>
      </c>
      <c r="AC50">
        <v>0</v>
      </c>
      <c r="AD50">
        <v>0</v>
      </c>
      <c r="AE50">
        <v>9.0399999999999991</v>
      </c>
      <c r="AF50">
        <v>0</v>
      </c>
      <c r="AG50">
        <v>0</v>
      </c>
      <c r="AH50">
        <v>0</v>
      </c>
      <c r="AI50">
        <v>9.11</v>
      </c>
      <c r="AJ50">
        <v>1</v>
      </c>
      <c r="AK50">
        <v>1</v>
      </c>
      <c r="AL50">
        <v>1</v>
      </c>
      <c r="AM50">
        <v>4</v>
      </c>
      <c r="AN50">
        <v>0</v>
      </c>
      <c r="AO50">
        <v>1</v>
      </c>
      <c r="AP50">
        <v>1</v>
      </c>
      <c r="AQ50">
        <v>0</v>
      </c>
      <c r="AR50">
        <v>0</v>
      </c>
      <c r="AS50" t="s">
        <v>6</v>
      </c>
      <c r="AT50">
        <v>0.6</v>
      </c>
      <c r="AU50" t="s">
        <v>6</v>
      </c>
      <c r="AV50">
        <v>0</v>
      </c>
      <c r="AW50">
        <v>2</v>
      </c>
      <c r="AX50">
        <v>74796420</v>
      </c>
      <c r="AY50">
        <v>1</v>
      </c>
      <c r="AZ50">
        <v>0</v>
      </c>
      <c r="BA50">
        <v>44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CV50">
        <v>0</v>
      </c>
      <c r="CW50">
        <v>0</v>
      </c>
      <c r="CX50" t="e">
        <f>ROUND(Y50*Source!I41,7)</f>
        <v>#REF!</v>
      </c>
      <c r="CY50">
        <f>AA50</f>
        <v>82.35</v>
      </c>
      <c r="CZ50">
        <f>AE50</f>
        <v>9.0399999999999991</v>
      </c>
      <c r="DA50">
        <f>AI50</f>
        <v>9.11</v>
      </c>
      <c r="DB50">
        <f>ROUND(ROUND(AT50*CZ50,2),2)</f>
        <v>5.42</v>
      </c>
      <c r="DC50">
        <f>ROUND(ROUND(AT50*AG50,2),2)</f>
        <v>0</v>
      </c>
      <c r="DD50" t="s">
        <v>6</v>
      </c>
      <c r="DE50" t="s">
        <v>6</v>
      </c>
      <c r="DF50" t="e">
        <f>ROUND(ROUND(AE50*AI50,0)*CX50,0)</f>
        <v>#REF!</v>
      </c>
      <c r="DG50" t="e">
        <f t="shared" ref="DG50:DG55" si="13">ROUND(ROUND(AF50,0)*CX50,0)</f>
        <v>#REF!</v>
      </c>
      <c r="DH50" t="e">
        <f>Source!I41*SmtRes!Y50</f>
        <v>#REF!</v>
      </c>
      <c r="DI50">
        <f>AA50</f>
        <v>82.35</v>
      </c>
      <c r="DJ50">
        <f>EtalonRes!Y44</f>
        <v>9.0399999999999991</v>
      </c>
      <c r="DK50">
        <f>Source!BC41</f>
        <v>9.11</v>
      </c>
      <c r="DL50" t="s">
        <v>6</v>
      </c>
      <c r="DM50">
        <v>0</v>
      </c>
      <c r="DN50" t="s">
        <v>6</v>
      </c>
      <c r="DO50">
        <v>0</v>
      </c>
      <c r="GQ50">
        <v>-1</v>
      </c>
      <c r="GR50">
        <v>-1</v>
      </c>
    </row>
    <row r="51" spans="1:200" x14ac:dyDescent="0.2">
      <c r="A51">
        <f>ROW(Source!A41)</f>
        <v>41</v>
      </c>
      <c r="B51">
        <v>74764386</v>
      </c>
      <c r="C51">
        <v>74796414</v>
      </c>
      <c r="D51">
        <v>49526492</v>
      </c>
      <c r="E51">
        <v>1</v>
      </c>
      <c r="F51">
        <v>1</v>
      </c>
      <c r="G51">
        <v>1</v>
      </c>
      <c r="H51">
        <v>3</v>
      </c>
      <c r="I51" t="s">
        <v>469</v>
      </c>
      <c r="J51" t="s">
        <v>470</v>
      </c>
      <c r="K51" t="s">
        <v>471</v>
      </c>
      <c r="L51">
        <v>1346</v>
      </c>
      <c r="N51">
        <v>1009</v>
      </c>
      <c r="O51" t="s">
        <v>468</v>
      </c>
      <c r="P51" t="s">
        <v>468</v>
      </c>
      <c r="Q51">
        <v>1</v>
      </c>
      <c r="W51">
        <v>0</v>
      </c>
      <c r="X51">
        <v>497341279</v>
      </c>
      <c r="Y51" s="181" t="e">
        <f>#REF!</f>
        <v>#REF!</v>
      </c>
      <c r="AA51">
        <v>210.35</v>
      </c>
      <c r="AB51">
        <v>0</v>
      </c>
      <c r="AC51">
        <v>0</v>
      </c>
      <c r="AD51">
        <v>0</v>
      </c>
      <c r="AE51">
        <v>23.09</v>
      </c>
      <c r="AF51">
        <v>0</v>
      </c>
      <c r="AG51">
        <v>0</v>
      </c>
      <c r="AH51">
        <v>0</v>
      </c>
      <c r="AI51">
        <v>9.11</v>
      </c>
      <c r="AJ51">
        <v>1</v>
      </c>
      <c r="AK51">
        <v>1</v>
      </c>
      <c r="AL51">
        <v>1</v>
      </c>
      <c r="AM51">
        <v>4</v>
      </c>
      <c r="AN51">
        <v>0</v>
      </c>
      <c r="AO51">
        <v>1</v>
      </c>
      <c r="AP51">
        <v>1</v>
      </c>
      <c r="AQ51">
        <v>0</v>
      </c>
      <c r="AR51">
        <v>0</v>
      </c>
      <c r="AS51" t="s">
        <v>6</v>
      </c>
      <c r="AT51">
        <v>1.1399999999999999</v>
      </c>
      <c r="AU51" t="s">
        <v>6</v>
      </c>
      <c r="AV51">
        <v>0</v>
      </c>
      <c r="AW51">
        <v>2</v>
      </c>
      <c r="AX51">
        <v>74796421</v>
      </c>
      <c r="AY51">
        <v>1</v>
      </c>
      <c r="AZ51">
        <v>0</v>
      </c>
      <c r="BA51">
        <v>45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CV51">
        <v>0</v>
      </c>
      <c r="CW51">
        <v>0</v>
      </c>
      <c r="CX51" t="e">
        <f>ROUND(Y51*Source!I41,7)</f>
        <v>#REF!</v>
      </c>
      <c r="CY51">
        <f>AA51</f>
        <v>210.35</v>
      </c>
      <c r="CZ51">
        <f>AE51</f>
        <v>23.09</v>
      </c>
      <c r="DA51">
        <f>AI51</f>
        <v>9.11</v>
      </c>
      <c r="DB51">
        <f>ROUND(ROUND(AT51*CZ51,2),2)</f>
        <v>26.32</v>
      </c>
      <c r="DC51">
        <f>ROUND(ROUND(AT51*AG51,2),2)</f>
        <v>0</v>
      </c>
      <c r="DD51" t="s">
        <v>6</v>
      </c>
      <c r="DE51" t="s">
        <v>6</v>
      </c>
      <c r="DF51" t="e">
        <f>ROUND(ROUND(AE51*AI51,0)*CX51,0)</f>
        <v>#REF!</v>
      </c>
      <c r="DG51" t="e">
        <f t="shared" si="13"/>
        <v>#REF!</v>
      </c>
      <c r="DH51" t="e">
        <f>Source!I41*SmtRes!Y51</f>
        <v>#REF!</v>
      </c>
      <c r="DI51">
        <f>AA51</f>
        <v>210.35</v>
      </c>
      <c r="DJ51">
        <f>EtalonRes!Y45</f>
        <v>23.09</v>
      </c>
      <c r="DK51">
        <f>Source!BC41</f>
        <v>9.11</v>
      </c>
      <c r="DL51" t="s">
        <v>6</v>
      </c>
      <c r="DM51">
        <v>0</v>
      </c>
      <c r="DN51" t="s">
        <v>6</v>
      </c>
      <c r="DO51">
        <v>0</v>
      </c>
      <c r="GQ51">
        <v>-1</v>
      </c>
      <c r="GR51">
        <v>-1</v>
      </c>
    </row>
    <row r="52" spans="1:200" x14ac:dyDescent="0.2">
      <c r="A52">
        <f>ROW(Source!A41)</f>
        <v>41</v>
      </c>
      <c r="B52">
        <v>74764386</v>
      </c>
      <c r="C52">
        <v>74796414</v>
      </c>
      <c r="D52">
        <v>0</v>
      </c>
      <c r="E52">
        <v>1</v>
      </c>
      <c r="F52">
        <v>1</v>
      </c>
      <c r="G52">
        <v>1</v>
      </c>
      <c r="H52">
        <v>3</v>
      </c>
      <c r="I52" t="s">
        <v>35</v>
      </c>
      <c r="J52" t="s">
        <v>6</v>
      </c>
      <c r="K52" t="s">
        <v>80</v>
      </c>
      <c r="L52">
        <v>1371</v>
      </c>
      <c r="N52">
        <v>1013</v>
      </c>
      <c r="O52" t="s">
        <v>23</v>
      </c>
      <c r="P52" t="s">
        <v>23</v>
      </c>
      <c r="Q52">
        <v>1</v>
      </c>
      <c r="W52">
        <v>0</v>
      </c>
      <c r="X52">
        <v>1170065003</v>
      </c>
      <c r="Y52">
        <f>AT52</f>
        <v>0.66666667000000002</v>
      </c>
      <c r="AA52">
        <v>22847</v>
      </c>
      <c r="AB52">
        <v>0</v>
      </c>
      <c r="AC52">
        <v>0</v>
      </c>
      <c r="AD52">
        <v>0</v>
      </c>
      <c r="AE52">
        <v>24026.37</v>
      </c>
      <c r="AF52">
        <v>0</v>
      </c>
      <c r="AG52">
        <v>0</v>
      </c>
      <c r="AH52">
        <v>0</v>
      </c>
      <c r="AI52">
        <v>9.11</v>
      </c>
      <c r="AJ52">
        <v>1</v>
      </c>
      <c r="AK52">
        <v>1</v>
      </c>
      <c r="AL52">
        <v>1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 t="s">
        <v>6</v>
      </c>
      <c r="AT52">
        <v>0.66666667000000002</v>
      </c>
      <c r="AU52" t="s">
        <v>6</v>
      </c>
      <c r="AV52">
        <v>0</v>
      </c>
      <c r="AW52">
        <v>1</v>
      </c>
      <c r="AX52">
        <v>-1</v>
      </c>
      <c r="AY52">
        <v>0</v>
      </c>
      <c r="AZ52">
        <v>0</v>
      </c>
      <c r="BA52" t="s">
        <v>6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CV52">
        <v>0</v>
      </c>
      <c r="CW52">
        <v>0</v>
      </c>
      <c r="CX52">
        <f>ROUND(Y52*Source!I41,7)</f>
        <v>2</v>
      </c>
      <c r="CY52">
        <f>AA52</f>
        <v>22847</v>
      </c>
      <c r="CZ52">
        <f>AE52</f>
        <v>24026.37</v>
      </c>
      <c r="DA52">
        <f>AI52</f>
        <v>9.11</v>
      </c>
      <c r="DB52">
        <f>ROUND(ROUND(AT52*CZ52,2),2)</f>
        <v>16017.58</v>
      </c>
      <c r="DC52">
        <f>ROUND(ROUND(AT52*AG52,2),2)</f>
        <v>0</v>
      </c>
      <c r="DD52" t="s">
        <v>6</v>
      </c>
      <c r="DE52" t="s">
        <v>6</v>
      </c>
      <c r="DF52">
        <f>ROUND(ROUND(AE52*AI52,0)*CX52,0)</f>
        <v>437760</v>
      </c>
      <c r="DG52">
        <f t="shared" si="13"/>
        <v>0</v>
      </c>
      <c r="DH52">
        <f>Source!I41*SmtRes!Y52</f>
        <v>2.0000000099999999</v>
      </c>
      <c r="DI52">
        <f>AA52</f>
        <v>22847</v>
      </c>
      <c r="DJ52">
        <f>DF52</f>
        <v>437760</v>
      </c>
      <c r="DK52">
        <f>Source!BC41</f>
        <v>9.11</v>
      </c>
      <c r="DL52" t="s">
        <v>6</v>
      </c>
      <c r="DM52">
        <v>0</v>
      </c>
      <c r="DN52" t="s">
        <v>6</v>
      </c>
      <c r="DO52">
        <v>0</v>
      </c>
      <c r="GP52">
        <v>1</v>
      </c>
      <c r="GQ52">
        <v>-1</v>
      </c>
      <c r="GR52">
        <v>-1</v>
      </c>
    </row>
    <row r="53" spans="1:200" x14ac:dyDescent="0.2">
      <c r="A53">
        <f>ROW(Source!A41)</f>
        <v>41</v>
      </c>
      <c r="B53">
        <v>74764386</v>
      </c>
      <c r="C53">
        <v>74796414</v>
      </c>
      <c r="D53">
        <v>0</v>
      </c>
      <c r="E53">
        <v>1</v>
      </c>
      <c r="F53">
        <v>1</v>
      </c>
      <c r="G53">
        <v>1</v>
      </c>
      <c r="H53">
        <v>3</v>
      </c>
      <c r="I53" t="s">
        <v>35</v>
      </c>
      <c r="J53" t="s">
        <v>6</v>
      </c>
      <c r="K53" t="s">
        <v>83</v>
      </c>
      <c r="L53">
        <v>1371</v>
      </c>
      <c r="N53">
        <v>1013</v>
      </c>
      <c r="O53" t="s">
        <v>23</v>
      </c>
      <c r="P53" t="s">
        <v>23</v>
      </c>
      <c r="Q53">
        <v>1</v>
      </c>
      <c r="W53">
        <v>0</v>
      </c>
      <c r="X53">
        <v>2057041861</v>
      </c>
      <c r="Y53">
        <f>AT53</f>
        <v>0.33333332999999998</v>
      </c>
      <c r="AA53">
        <v>25685</v>
      </c>
      <c r="AB53">
        <v>0</v>
      </c>
      <c r="AC53">
        <v>0</v>
      </c>
      <c r="AD53">
        <v>0</v>
      </c>
      <c r="AE53">
        <v>27010.86</v>
      </c>
      <c r="AF53">
        <v>0</v>
      </c>
      <c r="AG53">
        <v>0</v>
      </c>
      <c r="AH53">
        <v>0</v>
      </c>
      <c r="AI53">
        <v>9.11</v>
      </c>
      <c r="AJ53">
        <v>1</v>
      </c>
      <c r="AK53">
        <v>1</v>
      </c>
      <c r="AL53">
        <v>1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 t="s">
        <v>6</v>
      </c>
      <c r="AT53">
        <v>0.33333332999999998</v>
      </c>
      <c r="AU53" t="s">
        <v>6</v>
      </c>
      <c r="AV53">
        <v>0</v>
      </c>
      <c r="AW53">
        <v>1</v>
      </c>
      <c r="AX53">
        <v>-1</v>
      </c>
      <c r="AY53">
        <v>0</v>
      </c>
      <c r="AZ53">
        <v>0</v>
      </c>
      <c r="BA53" t="s">
        <v>6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CV53">
        <v>0</v>
      </c>
      <c r="CW53">
        <v>0</v>
      </c>
      <c r="CX53">
        <f>ROUND(Y53*Source!I41,7)</f>
        <v>1</v>
      </c>
      <c r="CY53">
        <f>AA53</f>
        <v>25685</v>
      </c>
      <c r="CZ53">
        <f>AE53</f>
        <v>27010.86</v>
      </c>
      <c r="DA53">
        <f>AI53</f>
        <v>9.11</v>
      </c>
      <c r="DB53">
        <f>ROUND(ROUND(AT53*CZ53,2),2)</f>
        <v>9003.6200000000008</v>
      </c>
      <c r="DC53">
        <f>ROUND(ROUND(AT53*AG53,2),2)</f>
        <v>0</v>
      </c>
      <c r="DD53" t="s">
        <v>6</v>
      </c>
      <c r="DE53" t="s">
        <v>6</v>
      </c>
      <c r="DF53">
        <f>ROUND(ROUND(AE53*AI53,0)*CX53,0)</f>
        <v>246069</v>
      </c>
      <c r="DG53">
        <f t="shared" si="13"/>
        <v>0</v>
      </c>
      <c r="DH53">
        <f>Source!I41*SmtRes!Y53</f>
        <v>0.99999998999999995</v>
      </c>
      <c r="DI53">
        <f>AA53</f>
        <v>25685</v>
      </c>
      <c r="DJ53">
        <f>DF53</f>
        <v>246069</v>
      </c>
      <c r="DK53">
        <f>Source!BC41</f>
        <v>9.11</v>
      </c>
      <c r="DL53" t="s">
        <v>6</v>
      </c>
      <c r="DM53">
        <v>0</v>
      </c>
      <c r="DN53" t="s">
        <v>6</v>
      </c>
      <c r="DO53">
        <v>0</v>
      </c>
      <c r="GP53">
        <v>1</v>
      </c>
      <c r="GQ53">
        <v>-1</v>
      </c>
      <c r="GR53">
        <v>-1</v>
      </c>
    </row>
    <row r="54" spans="1:200" x14ac:dyDescent="0.2">
      <c r="A54">
        <f>ROW(Source!A44)</f>
        <v>44</v>
      </c>
      <c r="B54">
        <v>74764386</v>
      </c>
      <c r="C54">
        <v>74798834</v>
      </c>
      <c r="D54">
        <v>31714704</v>
      </c>
      <c r="E54">
        <v>70</v>
      </c>
      <c r="F54">
        <v>1</v>
      </c>
      <c r="G54">
        <v>1</v>
      </c>
      <c r="H54">
        <v>1</v>
      </c>
      <c r="I54" t="s">
        <v>474</v>
      </c>
      <c r="J54" t="s">
        <v>6</v>
      </c>
      <c r="K54" t="s">
        <v>475</v>
      </c>
      <c r="L54">
        <v>1191</v>
      </c>
      <c r="N54">
        <v>1013</v>
      </c>
      <c r="O54" t="s">
        <v>448</v>
      </c>
      <c r="P54" t="s">
        <v>448</v>
      </c>
      <c r="Q54">
        <v>1</v>
      </c>
      <c r="W54">
        <v>0</v>
      </c>
      <c r="X54">
        <v>-112797078</v>
      </c>
      <c r="Y54">
        <f>(AT54*ROUND(1.05,7))</f>
        <v>1.1235000000000002</v>
      </c>
      <c r="AA54">
        <v>0</v>
      </c>
      <c r="AB54">
        <v>0</v>
      </c>
      <c r="AC54">
        <v>0</v>
      </c>
      <c r="AD54">
        <v>299.51</v>
      </c>
      <c r="AE54">
        <v>0</v>
      </c>
      <c r="AF54">
        <v>0</v>
      </c>
      <c r="AG54">
        <v>0</v>
      </c>
      <c r="AH54">
        <v>8.9700000000000006</v>
      </c>
      <c r="AI54">
        <v>1</v>
      </c>
      <c r="AJ54">
        <v>1</v>
      </c>
      <c r="AK54">
        <v>1</v>
      </c>
      <c r="AL54">
        <v>33.39</v>
      </c>
      <c r="AM54">
        <v>4</v>
      </c>
      <c r="AN54">
        <v>0</v>
      </c>
      <c r="AO54">
        <v>1</v>
      </c>
      <c r="AP54">
        <v>1</v>
      </c>
      <c r="AQ54">
        <v>0</v>
      </c>
      <c r="AR54">
        <v>0</v>
      </c>
      <c r="AS54" t="s">
        <v>6</v>
      </c>
      <c r="AT54">
        <v>1.07</v>
      </c>
      <c r="AU54" t="s">
        <v>26</v>
      </c>
      <c r="AV54">
        <v>1</v>
      </c>
      <c r="AW54">
        <v>2</v>
      </c>
      <c r="AX54">
        <v>74798844</v>
      </c>
      <c r="AY54">
        <v>1</v>
      </c>
      <c r="AZ54">
        <v>0</v>
      </c>
      <c r="BA54">
        <v>47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U54">
        <f>ROUND(AT54*Source!I44*AH54*AL54,0)</f>
        <v>17626</v>
      </c>
      <c r="CV54">
        <f>ROUND(Y54*Source!I44,7)</f>
        <v>61.792499999999997</v>
      </c>
      <c r="CW54">
        <v>0</v>
      </c>
      <c r="CX54">
        <f>ROUND(Y54*Source!I44,7)</f>
        <v>61.792499999999997</v>
      </c>
      <c r="CY54">
        <f>AD54</f>
        <v>299.51</v>
      </c>
      <c r="CZ54">
        <f>AH54</f>
        <v>8.9700000000000006</v>
      </c>
      <c r="DA54">
        <f>AL54</f>
        <v>33.39</v>
      </c>
      <c r="DB54">
        <f>ROUND((ROUND(AT54*CZ54,2)*ROUND(1.05,7)),2)</f>
        <v>10.08</v>
      </c>
      <c r="DC54">
        <f>ROUND((ROUND(AT54*AG54,2)*ROUND(1.05,7)),2)</f>
        <v>0</v>
      </c>
      <c r="DD54" t="s">
        <v>6</v>
      </c>
      <c r="DE54" t="s">
        <v>6</v>
      </c>
      <c r="DF54">
        <f>ROUND(ROUND(AE54,0)*CX54,0)</f>
        <v>0</v>
      </c>
      <c r="DG54">
        <f t="shared" si="13"/>
        <v>0</v>
      </c>
      <c r="DH54">
        <f>Source!I44*SmtRes!Y54</f>
        <v>61.792500000000011</v>
      </c>
      <c r="DI54">
        <f>AD54</f>
        <v>299.51</v>
      </c>
      <c r="DJ54">
        <f>EtalonRes!AB47</f>
        <v>8.9700000000000006</v>
      </c>
      <c r="DK54">
        <f>Source!BA44</f>
        <v>33.39</v>
      </c>
      <c r="DL54" t="s">
        <v>6</v>
      </c>
      <c r="DM54">
        <v>0</v>
      </c>
      <c r="DN54" t="s">
        <v>6</v>
      </c>
      <c r="DO54">
        <v>0</v>
      </c>
      <c r="GQ54">
        <v>-1</v>
      </c>
      <c r="GR54">
        <v>-1</v>
      </c>
    </row>
    <row r="55" spans="1:200" x14ac:dyDescent="0.2">
      <c r="A55">
        <f>ROW(Source!A44)</f>
        <v>44</v>
      </c>
      <c r="B55">
        <v>74764386</v>
      </c>
      <c r="C55">
        <v>74798834</v>
      </c>
      <c r="D55">
        <v>31709492</v>
      </c>
      <c r="E55">
        <v>70</v>
      </c>
      <c r="F55">
        <v>1</v>
      </c>
      <c r="G55">
        <v>1</v>
      </c>
      <c r="H55">
        <v>1</v>
      </c>
      <c r="I55" t="s">
        <v>449</v>
      </c>
      <c r="J55" t="s">
        <v>6</v>
      </c>
      <c r="K55" t="s">
        <v>450</v>
      </c>
      <c r="L55">
        <v>1191</v>
      </c>
      <c r="N55">
        <v>1013</v>
      </c>
      <c r="O55" t="s">
        <v>448</v>
      </c>
      <c r="P55" t="s">
        <v>448</v>
      </c>
      <c r="Q55">
        <v>1</v>
      </c>
      <c r="W55">
        <v>0</v>
      </c>
      <c r="X55">
        <v>-1417349443</v>
      </c>
      <c r="Y55">
        <f>(AT55*ROUND(1.05,7))</f>
        <v>1.0500000000000001E-2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1</v>
      </c>
      <c r="AJ55">
        <v>1</v>
      </c>
      <c r="AK55">
        <v>33.39</v>
      </c>
      <c r="AL55">
        <v>1</v>
      </c>
      <c r="AM55">
        <v>4</v>
      </c>
      <c r="AN55">
        <v>0</v>
      </c>
      <c r="AO55">
        <v>1</v>
      </c>
      <c r="AP55">
        <v>1</v>
      </c>
      <c r="AQ55">
        <v>0</v>
      </c>
      <c r="AR55">
        <v>0</v>
      </c>
      <c r="AS55" t="s">
        <v>6</v>
      </c>
      <c r="AT55">
        <v>0.01</v>
      </c>
      <c r="AU55" t="s">
        <v>26</v>
      </c>
      <c r="AV55">
        <v>2</v>
      </c>
      <c r="AW55">
        <v>2</v>
      </c>
      <c r="AX55">
        <v>74798845</v>
      </c>
      <c r="AY55">
        <v>1</v>
      </c>
      <c r="AZ55">
        <v>0</v>
      </c>
      <c r="BA55">
        <v>48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CV55">
        <v>0</v>
      </c>
      <c r="CW55">
        <v>0</v>
      </c>
      <c r="CX55">
        <f>ROUND(Y55*Source!I44,7)</f>
        <v>0.57750000000000001</v>
      </c>
      <c r="CY55">
        <f>AD55</f>
        <v>0</v>
      </c>
      <c r="CZ55">
        <f>AH55</f>
        <v>0</v>
      </c>
      <c r="DA55">
        <f>AL55</f>
        <v>1</v>
      </c>
      <c r="DB55">
        <f>ROUND((ROUND(AT55*CZ55,2)*ROUND(1.05,7)),2)</f>
        <v>0</v>
      </c>
      <c r="DC55">
        <f>ROUND((ROUND(AT55*AG55,2)*ROUND(1.05,7)),2)</f>
        <v>0</v>
      </c>
      <c r="DD55" t="s">
        <v>6</v>
      </c>
      <c r="DE55" t="s">
        <v>6</v>
      </c>
      <c r="DF55">
        <f>ROUND(ROUND(AE55,0)*CX55,0)</f>
        <v>0</v>
      </c>
      <c r="DG55">
        <f t="shared" si="13"/>
        <v>0</v>
      </c>
      <c r="DH55">
        <f>Source!I44*SmtRes!Y55</f>
        <v>0.57750000000000001</v>
      </c>
      <c r="DI55">
        <f>AD55</f>
        <v>0</v>
      </c>
      <c r="DJ55">
        <f>EtalonRes!AB48</f>
        <v>0</v>
      </c>
      <c r="DK55">
        <f>Source!BA44</f>
        <v>33.39</v>
      </c>
      <c r="DL55" t="s">
        <v>6</v>
      </c>
      <c r="DM55">
        <v>0</v>
      </c>
      <c r="DN55" t="s">
        <v>6</v>
      </c>
      <c r="DO55">
        <v>0</v>
      </c>
      <c r="GQ55">
        <v>-1</v>
      </c>
      <c r="GR55">
        <v>-1</v>
      </c>
    </row>
    <row r="56" spans="1:200" x14ac:dyDescent="0.2">
      <c r="A56">
        <f>ROW(Source!A44)</f>
        <v>44</v>
      </c>
      <c r="B56">
        <v>74764386</v>
      </c>
      <c r="C56">
        <v>74798834</v>
      </c>
      <c r="D56">
        <v>49673503</v>
      </c>
      <c r="E56">
        <v>1</v>
      </c>
      <c r="F56">
        <v>1</v>
      </c>
      <c r="G56">
        <v>1</v>
      </c>
      <c r="H56">
        <v>2</v>
      </c>
      <c r="I56" t="s">
        <v>458</v>
      </c>
      <c r="J56" t="s">
        <v>459</v>
      </c>
      <c r="K56" t="s">
        <v>460</v>
      </c>
      <c r="L56">
        <v>1367</v>
      </c>
      <c r="N56">
        <v>1011</v>
      </c>
      <c r="O56" t="s">
        <v>454</v>
      </c>
      <c r="P56" t="s">
        <v>454</v>
      </c>
      <c r="Q56">
        <v>1</v>
      </c>
      <c r="W56">
        <v>0</v>
      </c>
      <c r="X56">
        <v>509054691</v>
      </c>
      <c r="Y56">
        <f>(AT56*ROUND(1.05,7))</f>
        <v>1.0500000000000001E-2</v>
      </c>
      <c r="AA56">
        <v>0</v>
      </c>
      <c r="AB56">
        <v>871.31</v>
      </c>
      <c r="AC56">
        <v>387.32</v>
      </c>
      <c r="AD56">
        <v>0</v>
      </c>
      <c r="AE56">
        <v>0</v>
      </c>
      <c r="AF56">
        <v>65.709999999999994</v>
      </c>
      <c r="AG56">
        <v>11.6</v>
      </c>
      <c r="AH56">
        <v>0</v>
      </c>
      <c r="AI56">
        <v>1</v>
      </c>
      <c r="AJ56">
        <v>13.26</v>
      </c>
      <c r="AK56">
        <v>33.39</v>
      </c>
      <c r="AL56">
        <v>1</v>
      </c>
      <c r="AM56">
        <v>4</v>
      </c>
      <c r="AN56">
        <v>0</v>
      </c>
      <c r="AO56">
        <v>1</v>
      </c>
      <c r="AP56">
        <v>1</v>
      </c>
      <c r="AQ56">
        <v>0</v>
      </c>
      <c r="AR56">
        <v>0</v>
      </c>
      <c r="AS56" t="s">
        <v>6</v>
      </c>
      <c r="AT56">
        <v>0.01</v>
      </c>
      <c r="AU56" t="s">
        <v>26</v>
      </c>
      <c r="AV56">
        <v>0</v>
      </c>
      <c r="AW56">
        <v>2</v>
      </c>
      <c r="AX56">
        <v>74798846</v>
      </c>
      <c r="AY56">
        <v>1</v>
      </c>
      <c r="AZ56">
        <v>0</v>
      </c>
      <c r="BA56">
        <v>49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CV56">
        <v>0</v>
      </c>
      <c r="CW56">
        <f>ROUND(Y56*Source!I44*DO56,7)</f>
        <v>0</v>
      </c>
      <c r="CX56">
        <f>ROUND(Y56*Source!I44,7)</f>
        <v>0.57750000000000001</v>
      </c>
      <c r="CY56">
        <f>AB56</f>
        <v>871.31</v>
      </c>
      <c r="CZ56">
        <f>AF56</f>
        <v>65.709999999999994</v>
      </c>
      <c r="DA56">
        <f>AJ56</f>
        <v>13.26</v>
      </c>
      <c r="DB56">
        <f>ROUND((ROUND(AT56*CZ56,2)*ROUND(1.05,7)),2)</f>
        <v>0.69</v>
      </c>
      <c r="DC56">
        <f>ROUND((ROUND(AT56*AG56,2)*ROUND(1.05,7)),2)</f>
        <v>0.13</v>
      </c>
      <c r="DD56" t="s">
        <v>6</v>
      </c>
      <c r="DE56" t="s">
        <v>6</v>
      </c>
      <c r="DF56">
        <f>ROUND(ROUND(AE56,0)*CX56,0)</f>
        <v>0</v>
      </c>
      <c r="DG56">
        <f>ROUND(ROUND(AF56*AJ56,0)*CX56,0)</f>
        <v>503</v>
      </c>
      <c r="DH56">
        <f>Source!I44*SmtRes!Y56</f>
        <v>0.57750000000000001</v>
      </c>
      <c r="DI56">
        <f>AB56</f>
        <v>871.31</v>
      </c>
      <c r="DJ56">
        <f>EtalonRes!Z49</f>
        <v>65.709999999999994</v>
      </c>
      <c r="DK56">
        <f>Source!BB44</f>
        <v>13.26</v>
      </c>
      <c r="DL56" t="s">
        <v>6</v>
      </c>
      <c r="DM56">
        <v>0</v>
      </c>
      <c r="DN56" t="s">
        <v>6</v>
      </c>
      <c r="DO56">
        <v>0</v>
      </c>
      <c r="GQ56">
        <v>-1</v>
      </c>
      <c r="GR56">
        <v>-1</v>
      </c>
    </row>
    <row r="57" spans="1:200" x14ac:dyDescent="0.2">
      <c r="A57">
        <f>ROW(Source!A44)</f>
        <v>44</v>
      </c>
      <c r="B57">
        <v>74764386</v>
      </c>
      <c r="C57">
        <v>74798834</v>
      </c>
      <c r="D57">
        <v>49673715</v>
      </c>
      <c r="E57">
        <v>1</v>
      </c>
      <c r="F57">
        <v>1</v>
      </c>
      <c r="G57">
        <v>1</v>
      </c>
      <c r="H57">
        <v>2</v>
      </c>
      <c r="I57" t="s">
        <v>476</v>
      </c>
      <c r="J57" t="s">
        <v>477</v>
      </c>
      <c r="K57" t="s">
        <v>478</v>
      </c>
      <c r="L57">
        <v>1367</v>
      </c>
      <c r="N57">
        <v>1011</v>
      </c>
      <c r="O57" t="s">
        <v>454</v>
      </c>
      <c r="P57" t="s">
        <v>454</v>
      </c>
      <c r="Q57">
        <v>1</v>
      </c>
      <c r="W57">
        <v>0</v>
      </c>
      <c r="X57">
        <v>829370094</v>
      </c>
      <c r="Y57">
        <f>(AT57*ROUND(1.05,7))</f>
        <v>0.10500000000000001</v>
      </c>
      <c r="AA57">
        <v>0</v>
      </c>
      <c r="AB57">
        <v>107.41</v>
      </c>
      <c r="AC57">
        <v>0</v>
      </c>
      <c r="AD57">
        <v>0</v>
      </c>
      <c r="AE57">
        <v>0</v>
      </c>
      <c r="AF57">
        <v>8.1</v>
      </c>
      <c r="AG57">
        <v>0</v>
      </c>
      <c r="AH57">
        <v>0</v>
      </c>
      <c r="AI57">
        <v>1</v>
      </c>
      <c r="AJ57">
        <v>13.26</v>
      </c>
      <c r="AK57">
        <v>33.39</v>
      </c>
      <c r="AL57">
        <v>1</v>
      </c>
      <c r="AM57">
        <v>4</v>
      </c>
      <c r="AN57">
        <v>0</v>
      </c>
      <c r="AO57">
        <v>1</v>
      </c>
      <c r="AP57">
        <v>1</v>
      </c>
      <c r="AQ57">
        <v>0</v>
      </c>
      <c r="AR57">
        <v>0</v>
      </c>
      <c r="AS57" t="s">
        <v>6</v>
      </c>
      <c r="AT57">
        <v>0.1</v>
      </c>
      <c r="AU57" t="s">
        <v>26</v>
      </c>
      <c r="AV57">
        <v>0</v>
      </c>
      <c r="AW57">
        <v>2</v>
      </c>
      <c r="AX57">
        <v>74798847</v>
      </c>
      <c r="AY57">
        <v>1</v>
      </c>
      <c r="AZ57">
        <v>0</v>
      </c>
      <c r="BA57">
        <v>50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CV57">
        <v>0</v>
      </c>
      <c r="CW57">
        <f>ROUND(Y57*Source!I44*DO57,7)</f>
        <v>0</v>
      </c>
      <c r="CX57">
        <f>ROUND(Y57*Source!I44,7)</f>
        <v>5.7750000000000004</v>
      </c>
      <c r="CY57">
        <f>AB57</f>
        <v>107.41</v>
      </c>
      <c r="CZ57">
        <f>AF57</f>
        <v>8.1</v>
      </c>
      <c r="DA57">
        <f>AJ57</f>
        <v>13.26</v>
      </c>
      <c r="DB57">
        <f>ROUND((ROUND(AT57*CZ57,2)*ROUND(1.05,7)),2)</f>
        <v>0.85</v>
      </c>
      <c r="DC57">
        <f>ROUND((ROUND(AT57*AG57,2)*ROUND(1.05,7)),2)</f>
        <v>0</v>
      </c>
      <c r="DD57" t="s">
        <v>6</v>
      </c>
      <c r="DE57" t="s">
        <v>6</v>
      </c>
      <c r="DF57">
        <f>ROUND(ROUND(AE57,0)*CX57,0)</f>
        <v>0</v>
      </c>
      <c r="DG57">
        <f>ROUND(ROUND(AF57*AJ57,0)*CX57,0)</f>
        <v>618</v>
      </c>
      <c r="DH57">
        <f>Source!I44*SmtRes!Y57</f>
        <v>5.7750000000000004</v>
      </c>
      <c r="DI57">
        <f>AB57</f>
        <v>107.41</v>
      </c>
      <c r="DJ57">
        <f>EtalonRes!Z50</f>
        <v>8.1</v>
      </c>
      <c r="DK57">
        <f>Source!BB44</f>
        <v>13.26</v>
      </c>
      <c r="DL57" t="s">
        <v>6</v>
      </c>
      <c r="DM57">
        <v>0</v>
      </c>
      <c r="DN57" t="s">
        <v>6</v>
      </c>
      <c r="DO57">
        <v>0</v>
      </c>
      <c r="GQ57">
        <v>-1</v>
      </c>
      <c r="GR57">
        <v>-1</v>
      </c>
    </row>
    <row r="58" spans="1:200" x14ac:dyDescent="0.2">
      <c r="A58">
        <f>ROW(Source!A44)</f>
        <v>44</v>
      </c>
      <c r="B58">
        <v>74764386</v>
      </c>
      <c r="C58">
        <v>74798834</v>
      </c>
      <c r="D58">
        <v>49523218</v>
      </c>
      <c r="E58">
        <v>1</v>
      </c>
      <c r="F58">
        <v>1</v>
      </c>
      <c r="G58">
        <v>1</v>
      </c>
      <c r="H58">
        <v>3</v>
      </c>
      <c r="I58" t="s">
        <v>90</v>
      </c>
      <c r="J58" t="s">
        <v>93</v>
      </c>
      <c r="K58" t="s">
        <v>91</v>
      </c>
      <c r="L58">
        <v>1374</v>
      </c>
      <c r="N58">
        <v>1013</v>
      </c>
      <c r="O58" t="s">
        <v>92</v>
      </c>
      <c r="P58" t="s">
        <v>92</v>
      </c>
      <c r="Q58">
        <v>1</v>
      </c>
      <c r="W58">
        <v>0</v>
      </c>
      <c r="X58">
        <v>-1743999360</v>
      </c>
      <c r="Y58">
        <f>AT58</f>
        <v>0.1</v>
      </c>
      <c r="AA58">
        <v>9.11</v>
      </c>
      <c r="AB58">
        <v>0</v>
      </c>
      <c r="AC58">
        <v>0</v>
      </c>
      <c r="AD58">
        <v>0</v>
      </c>
      <c r="AE58">
        <v>1</v>
      </c>
      <c r="AF58">
        <v>0</v>
      </c>
      <c r="AG58">
        <v>0</v>
      </c>
      <c r="AH58">
        <v>0</v>
      </c>
      <c r="AI58">
        <v>9.11</v>
      </c>
      <c r="AJ58">
        <v>1</v>
      </c>
      <c r="AK58">
        <v>1</v>
      </c>
      <c r="AL58">
        <v>1</v>
      </c>
      <c r="AM58">
        <v>0</v>
      </c>
      <c r="AN58">
        <v>0</v>
      </c>
      <c r="AO58">
        <v>0</v>
      </c>
      <c r="AP58">
        <v>1</v>
      </c>
      <c r="AQ58">
        <v>0</v>
      </c>
      <c r="AR58">
        <v>0</v>
      </c>
      <c r="AS58" t="s">
        <v>6</v>
      </c>
      <c r="AT58">
        <v>0.1</v>
      </c>
      <c r="AU58" t="s">
        <v>6</v>
      </c>
      <c r="AV58">
        <v>0</v>
      </c>
      <c r="AW58">
        <v>2</v>
      </c>
      <c r="AX58">
        <v>74798848</v>
      </c>
      <c r="AY58">
        <v>1</v>
      </c>
      <c r="AZ58">
        <v>0</v>
      </c>
      <c r="BA58">
        <v>51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CV58">
        <v>0</v>
      </c>
      <c r="CW58">
        <v>0</v>
      </c>
      <c r="CX58">
        <f>ROUND(Y58*Source!I44,7)</f>
        <v>5.5</v>
      </c>
      <c r="CY58">
        <f>AA58</f>
        <v>9.11</v>
      </c>
      <c r="CZ58">
        <f>AE58</f>
        <v>1</v>
      </c>
      <c r="DA58">
        <f>AI58</f>
        <v>9.11</v>
      </c>
      <c r="DB58">
        <f>ROUND(ROUND(AT58*CZ58,2),2)</f>
        <v>0.1</v>
      </c>
      <c r="DC58">
        <f>ROUND(ROUND(AT58*AG58,2),2)</f>
        <v>0</v>
      </c>
      <c r="DD58" t="s">
        <v>6</v>
      </c>
      <c r="DE58" t="s">
        <v>6</v>
      </c>
      <c r="DF58">
        <f>ROUND(ROUND(AE58*AI58,0)*CX58,0)</f>
        <v>50</v>
      </c>
      <c r="DG58">
        <f t="shared" ref="DG58:DG64" si="14">ROUND(ROUND(AF58,0)*CX58,0)</f>
        <v>0</v>
      </c>
      <c r="DH58">
        <f>Source!I44*SmtRes!Y58</f>
        <v>5.5</v>
      </c>
      <c r="DI58">
        <f>AA58</f>
        <v>9.11</v>
      </c>
      <c r="DJ58">
        <f>EtalonRes!Y51</f>
        <v>1</v>
      </c>
      <c r="DK58">
        <f>Source!BC44</f>
        <v>9.11</v>
      </c>
      <c r="DL58" t="s">
        <v>6</v>
      </c>
      <c r="DM58">
        <v>0</v>
      </c>
      <c r="DN58" t="s">
        <v>6</v>
      </c>
      <c r="DO58">
        <v>0</v>
      </c>
      <c r="GP58">
        <v>1</v>
      </c>
      <c r="GQ58">
        <v>-1</v>
      </c>
      <c r="GR58">
        <v>-1</v>
      </c>
    </row>
    <row r="59" spans="1:200" x14ac:dyDescent="0.2">
      <c r="A59">
        <f>ROW(Source!A44)</f>
        <v>44</v>
      </c>
      <c r="B59">
        <v>74764386</v>
      </c>
      <c r="C59">
        <v>74798834</v>
      </c>
      <c r="D59">
        <v>49524301</v>
      </c>
      <c r="E59">
        <v>1</v>
      </c>
      <c r="F59">
        <v>1</v>
      </c>
      <c r="G59">
        <v>1</v>
      </c>
      <c r="H59">
        <v>3</v>
      </c>
      <c r="I59" t="s">
        <v>479</v>
      </c>
      <c r="J59" t="s">
        <v>480</v>
      </c>
      <c r="K59" t="s">
        <v>481</v>
      </c>
      <c r="L59">
        <v>1348</v>
      </c>
      <c r="N59">
        <v>1009</v>
      </c>
      <c r="O59" t="s">
        <v>464</v>
      </c>
      <c r="P59" t="s">
        <v>464</v>
      </c>
      <c r="Q59">
        <v>1000</v>
      </c>
      <c r="W59">
        <v>0</v>
      </c>
      <c r="X59">
        <v>1824693337</v>
      </c>
      <c r="Y59" s="181" t="e">
        <f>#REF!</f>
        <v>#REF!</v>
      </c>
      <c r="AA59">
        <v>94397.82</v>
      </c>
      <c r="AB59">
        <v>0</v>
      </c>
      <c r="AC59">
        <v>0</v>
      </c>
      <c r="AD59">
        <v>0</v>
      </c>
      <c r="AE59">
        <v>10362</v>
      </c>
      <c r="AF59">
        <v>0</v>
      </c>
      <c r="AG59">
        <v>0</v>
      </c>
      <c r="AH59">
        <v>0</v>
      </c>
      <c r="AI59">
        <v>9.11</v>
      </c>
      <c r="AJ59">
        <v>1</v>
      </c>
      <c r="AK59">
        <v>1</v>
      </c>
      <c r="AL59">
        <v>1</v>
      </c>
      <c r="AM59">
        <v>4</v>
      </c>
      <c r="AN59">
        <v>0</v>
      </c>
      <c r="AO59">
        <v>1</v>
      </c>
      <c r="AP59">
        <v>1</v>
      </c>
      <c r="AQ59">
        <v>0</v>
      </c>
      <c r="AR59">
        <v>0</v>
      </c>
      <c r="AS59" t="s">
        <v>6</v>
      </c>
      <c r="AT59">
        <v>1.1E-4</v>
      </c>
      <c r="AU59" t="s">
        <v>6</v>
      </c>
      <c r="AV59">
        <v>0</v>
      </c>
      <c r="AW59">
        <v>2</v>
      </c>
      <c r="AX59">
        <v>74798849</v>
      </c>
      <c r="AY59">
        <v>1</v>
      </c>
      <c r="AZ59">
        <v>0</v>
      </c>
      <c r="BA59">
        <v>52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 t="e">
        <f>ROUND(Y59*Source!I44,7)</f>
        <v>#REF!</v>
      </c>
      <c r="CY59">
        <f>AA59</f>
        <v>94397.82</v>
      </c>
      <c r="CZ59">
        <f>AE59</f>
        <v>10362</v>
      </c>
      <c r="DA59">
        <f>AI59</f>
        <v>9.11</v>
      </c>
      <c r="DB59">
        <f>ROUND(ROUND(AT59*CZ59,2),2)</f>
        <v>1.1399999999999999</v>
      </c>
      <c r="DC59">
        <f>ROUND(ROUND(AT59*AG59,2),2)</f>
        <v>0</v>
      </c>
      <c r="DD59" t="s">
        <v>6</v>
      </c>
      <c r="DE59" t="s">
        <v>6</v>
      </c>
      <c r="DF59" t="e">
        <f>ROUND(ROUND(AE59*AI59,0)*CX59,0)</f>
        <v>#REF!</v>
      </c>
      <c r="DG59" t="e">
        <f t="shared" si="14"/>
        <v>#REF!</v>
      </c>
      <c r="DH59" t="e">
        <f>Source!I44*SmtRes!Y59</f>
        <v>#REF!</v>
      </c>
      <c r="DI59">
        <f>AA59</f>
        <v>94397.82</v>
      </c>
      <c r="DJ59">
        <f>EtalonRes!Y52</f>
        <v>10362</v>
      </c>
      <c r="DK59">
        <f>Source!BC44</f>
        <v>9.11</v>
      </c>
      <c r="DL59" t="s">
        <v>6</v>
      </c>
      <c r="DM59">
        <v>0</v>
      </c>
      <c r="DN59" t="s">
        <v>6</v>
      </c>
      <c r="DO59">
        <v>0</v>
      </c>
      <c r="GQ59">
        <v>-1</v>
      </c>
      <c r="GR59">
        <v>-1</v>
      </c>
    </row>
    <row r="60" spans="1:200" x14ac:dyDescent="0.2">
      <c r="A60">
        <f>ROW(Source!A44)</f>
        <v>44</v>
      </c>
      <c r="B60">
        <v>74764386</v>
      </c>
      <c r="C60">
        <v>74798834</v>
      </c>
      <c r="D60">
        <v>49528527</v>
      </c>
      <c r="E60">
        <v>1</v>
      </c>
      <c r="F60">
        <v>1</v>
      </c>
      <c r="G60">
        <v>1</v>
      </c>
      <c r="H60">
        <v>3</v>
      </c>
      <c r="I60" t="s">
        <v>482</v>
      </c>
      <c r="J60" t="s">
        <v>483</v>
      </c>
      <c r="K60" t="s">
        <v>484</v>
      </c>
      <c r="L60">
        <v>1339</v>
      </c>
      <c r="N60">
        <v>1007</v>
      </c>
      <c r="O60" t="s">
        <v>485</v>
      </c>
      <c r="P60" t="s">
        <v>485</v>
      </c>
      <c r="Q60">
        <v>1</v>
      </c>
      <c r="W60">
        <v>0</v>
      </c>
      <c r="X60">
        <v>461598558</v>
      </c>
      <c r="Y60" s="181" t="e">
        <f>#REF!</f>
        <v>#REF!</v>
      </c>
      <c r="AA60">
        <v>4735.38</v>
      </c>
      <c r="AB60">
        <v>0</v>
      </c>
      <c r="AC60">
        <v>0</v>
      </c>
      <c r="AD60">
        <v>0</v>
      </c>
      <c r="AE60">
        <v>519.79999999999995</v>
      </c>
      <c r="AF60">
        <v>0</v>
      </c>
      <c r="AG60">
        <v>0</v>
      </c>
      <c r="AH60">
        <v>0</v>
      </c>
      <c r="AI60">
        <v>9.11</v>
      </c>
      <c r="AJ60">
        <v>1</v>
      </c>
      <c r="AK60">
        <v>1</v>
      </c>
      <c r="AL60">
        <v>1</v>
      </c>
      <c r="AM60">
        <v>4</v>
      </c>
      <c r="AN60">
        <v>0</v>
      </c>
      <c r="AO60">
        <v>1</v>
      </c>
      <c r="AP60">
        <v>1</v>
      </c>
      <c r="AQ60">
        <v>0</v>
      </c>
      <c r="AR60">
        <v>0</v>
      </c>
      <c r="AS60" t="s">
        <v>6</v>
      </c>
      <c r="AT60">
        <v>2.9999999999999997E-4</v>
      </c>
      <c r="AU60" t="s">
        <v>6</v>
      </c>
      <c r="AV60">
        <v>0</v>
      </c>
      <c r="AW60">
        <v>2</v>
      </c>
      <c r="AX60">
        <v>74798850</v>
      </c>
      <c r="AY60">
        <v>1</v>
      </c>
      <c r="AZ60">
        <v>0</v>
      </c>
      <c r="BA60">
        <v>53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CV60">
        <v>0</v>
      </c>
      <c r="CW60">
        <v>0</v>
      </c>
      <c r="CX60" t="e">
        <f>ROUND(Y60*Source!I44,7)</f>
        <v>#REF!</v>
      </c>
      <c r="CY60">
        <f>AA60</f>
        <v>4735.38</v>
      </c>
      <c r="CZ60">
        <f>AE60</f>
        <v>519.79999999999995</v>
      </c>
      <c r="DA60">
        <f>AI60</f>
        <v>9.11</v>
      </c>
      <c r="DB60">
        <f>ROUND(ROUND(AT60*CZ60,2),2)</f>
        <v>0.16</v>
      </c>
      <c r="DC60">
        <f>ROUND(ROUND(AT60*AG60,2),2)</f>
        <v>0</v>
      </c>
      <c r="DD60" t="s">
        <v>6</v>
      </c>
      <c r="DE60" t="s">
        <v>6</v>
      </c>
      <c r="DF60" t="e">
        <f>ROUND(ROUND(AE60*AI60,0)*CX60,0)</f>
        <v>#REF!</v>
      </c>
      <c r="DG60" t="e">
        <f t="shared" si="14"/>
        <v>#REF!</v>
      </c>
      <c r="DH60" t="e">
        <f>Source!I44*SmtRes!Y60</f>
        <v>#REF!</v>
      </c>
      <c r="DI60">
        <f>AA60</f>
        <v>4735.38</v>
      </c>
      <c r="DJ60">
        <f>EtalonRes!Y53</f>
        <v>519.79999999999995</v>
      </c>
      <c r="DK60">
        <f>Source!BC44</f>
        <v>9.11</v>
      </c>
      <c r="DL60" t="s">
        <v>6</v>
      </c>
      <c r="DM60">
        <v>0</v>
      </c>
      <c r="DN60" t="s">
        <v>6</v>
      </c>
      <c r="DO60">
        <v>0</v>
      </c>
      <c r="GQ60">
        <v>-1</v>
      </c>
      <c r="GR60">
        <v>-1</v>
      </c>
    </row>
    <row r="61" spans="1:200" x14ac:dyDescent="0.2">
      <c r="A61">
        <f>ROW(Source!A44)</f>
        <v>44</v>
      </c>
      <c r="B61">
        <v>74764386</v>
      </c>
      <c r="C61">
        <v>74798834</v>
      </c>
      <c r="D61">
        <v>49543539</v>
      </c>
      <c r="E61">
        <v>1</v>
      </c>
      <c r="F61">
        <v>1</v>
      </c>
      <c r="G61">
        <v>1</v>
      </c>
      <c r="H61">
        <v>3</v>
      </c>
      <c r="I61" t="s">
        <v>486</v>
      </c>
      <c r="J61" t="s">
        <v>487</v>
      </c>
      <c r="K61" t="s">
        <v>488</v>
      </c>
      <c r="L61">
        <v>1348</v>
      </c>
      <c r="N61">
        <v>1009</v>
      </c>
      <c r="O61" t="s">
        <v>464</v>
      </c>
      <c r="P61" t="s">
        <v>464</v>
      </c>
      <c r="Q61">
        <v>1000</v>
      </c>
      <c r="W61">
        <v>0</v>
      </c>
      <c r="X61">
        <v>-2055168211</v>
      </c>
      <c r="Y61" s="181" t="e">
        <f>#REF!</f>
        <v>#REF!</v>
      </c>
      <c r="AA61">
        <v>59294.71</v>
      </c>
      <c r="AB61">
        <v>0</v>
      </c>
      <c r="AC61">
        <v>0</v>
      </c>
      <c r="AD61">
        <v>0</v>
      </c>
      <c r="AE61">
        <v>6508.75</v>
      </c>
      <c r="AF61">
        <v>0</v>
      </c>
      <c r="AG61">
        <v>0</v>
      </c>
      <c r="AH61">
        <v>0</v>
      </c>
      <c r="AI61">
        <v>9.11</v>
      </c>
      <c r="AJ61">
        <v>1</v>
      </c>
      <c r="AK61">
        <v>1</v>
      </c>
      <c r="AL61">
        <v>1</v>
      </c>
      <c r="AM61">
        <v>4</v>
      </c>
      <c r="AN61">
        <v>0</v>
      </c>
      <c r="AO61">
        <v>1</v>
      </c>
      <c r="AP61">
        <v>1</v>
      </c>
      <c r="AQ61">
        <v>0</v>
      </c>
      <c r="AR61">
        <v>0</v>
      </c>
      <c r="AS61" t="s">
        <v>6</v>
      </c>
      <c r="AT61">
        <v>4.2999999999999999E-4</v>
      </c>
      <c r="AU61" t="s">
        <v>6</v>
      </c>
      <c r="AV61">
        <v>0</v>
      </c>
      <c r="AW61">
        <v>2</v>
      </c>
      <c r="AX61">
        <v>74798851</v>
      </c>
      <c r="AY61">
        <v>1</v>
      </c>
      <c r="AZ61">
        <v>0</v>
      </c>
      <c r="BA61">
        <v>54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CV61">
        <v>0</v>
      </c>
      <c r="CW61">
        <v>0</v>
      </c>
      <c r="CX61" t="e">
        <f>ROUND(Y61*Source!I44,7)</f>
        <v>#REF!</v>
      </c>
      <c r="CY61">
        <f>AA61</f>
        <v>59294.71</v>
      </c>
      <c r="CZ61">
        <f>AE61</f>
        <v>6508.75</v>
      </c>
      <c r="DA61">
        <f>AI61</f>
        <v>9.11</v>
      </c>
      <c r="DB61">
        <f>ROUND(ROUND(AT61*CZ61,2),2)</f>
        <v>2.8</v>
      </c>
      <c r="DC61">
        <f>ROUND(ROUND(AT61*AG61,2),2)</f>
        <v>0</v>
      </c>
      <c r="DD61" t="s">
        <v>6</v>
      </c>
      <c r="DE61" t="s">
        <v>6</v>
      </c>
      <c r="DF61" t="e">
        <f>ROUND(ROUND(AE61*AI61,0)*CX61,0)</f>
        <v>#REF!</v>
      </c>
      <c r="DG61" t="e">
        <f t="shared" si="14"/>
        <v>#REF!</v>
      </c>
      <c r="DH61" t="e">
        <f>Source!I44*SmtRes!Y61</f>
        <v>#REF!</v>
      </c>
      <c r="DI61">
        <f>AA61</f>
        <v>59294.71</v>
      </c>
      <c r="DJ61">
        <f>EtalonRes!Y54</f>
        <v>6508.75</v>
      </c>
      <c r="DK61">
        <f>Source!BC44</f>
        <v>9.11</v>
      </c>
      <c r="DL61" t="s">
        <v>6</v>
      </c>
      <c r="DM61">
        <v>0</v>
      </c>
      <c r="DN61" t="s">
        <v>6</v>
      </c>
      <c r="DO61">
        <v>0</v>
      </c>
      <c r="GQ61">
        <v>-1</v>
      </c>
      <c r="GR61">
        <v>-1</v>
      </c>
    </row>
    <row r="62" spans="1:200" x14ac:dyDescent="0.2">
      <c r="A62">
        <f>ROW(Source!A44)</f>
        <v>44</v>
      </c>
      <c r="B62">
        <v>74764386</v>
      </c>
      <c r="C62">
        <v>74798834</v>
      </c>
      <c r="D62">
        <v>49565227</v>
      </c>
      <c r="E62">
        <v>1</v>
      </c>
      <c r="F62">
        <v>1</v>
      </c>
      <c r="G62">
        <v>1</v>
      </c>
      <c r="H62">
        <v>3</v>
      </c>
      <c r="I62" t="s">
        <v>35</v>
      </c>
      <c r="J62" t="s">
        <v>96</v>
      </c>
      <c r="K62" t="s">
        <v>95</v>
      </c>
      <c r="L62">
        <v>1371</v>
      </c>
      <c r="N62">
        <v>1013</v>
      </c>
      <c r="O62" t="s">
        <v>23</v>
      </c>
      <c r="P62" t="s">
        <v>23</v>
      </c>
      <c r="Q62">
        <v>1</v>
      </c>
      <c r="W62">
        <v>0</v>
      </c>
      <c r="X62">
        <v>1849709912</v>
      </c>
      <c r="Y62">
        <f>AT62</f>
        <v>1</v>
      </c>
      <c r="AA62">
        <v>3597</v>
      </c>
      <c r="AB62">
        <v>0</v>
      </c>
      <c r="AC62">
        <v>0</v>
      </c>
      <c r="AD62">
        <v>0</v>
      </c>
      <c r="AE62">
        <v>3782.6800000000003</v>
      </c>
      <c r="AF62">
        <v>0</v>
      </c>
      <c r="AG62">
        <v>0</v>
      </c>
      <c r="AH62">
        <v>0</v>
      </c>
      <c r="AI62">
        <v>9.11</v>
      </c>
      <c r="AJ62">
        <v>1</v>
      </c>
      <c r="AK62">
        <v>1</v>
      </c>
      <c r="AL62">
        <v>1</v>
      </c>
      <c r="AM62">
        <v>0</v>
      </c>
      <c r="AN62">
        <v>0</v>
      </c>
      <c r="AO62">
        <v>0</v>
      </c>
      <c r="AP62">
        <v>1</v>
      </c>
      <c r="AQ62">
        <v>0</v>
      </c>
      <c r="AR62">
        <v>0</v>
      </c>
      <c r="AS62" t="s">
        <v>6</v>
      </c>
      <c r="AT62">
        <v>1</v>
      </c>
      <c r="AU62" t="s">
        <v>6</v>
      </c>
      <c r="AV62">
        <v>0</v>
      </c>
      <c r="AW62">
        <v>1</v>
      </c>
      <c r="AX62">
        <v>-1</v>
      </c>
      <c r="AY62">
        <v>0</v>
      </c>
      <c r="AZ62">
        <v>0</v>
      </c>
      <c r="BA62" t="s">
        <v>6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CV62">
        <v>0</v>
      </c>
      <c r="CW62">
        <v>0</v>
      </c>
      <c r="CX62">
        <f>ROUND(Y62*Source!I44,7)</f>
        <v>55</v>
      </c>
      <c r="CY62">
        <f>AA62</f>
        <v>3597</v>
      </c>
      <c r="CZ62">
        <f>AE62</f>
        <v>3782.6800000000003</v>
      </c>
      <c r="DA62">
        <f>AI62</f>
        <v>9.11</v>
      </c>
      <c r="DB62">
        <f>ROUND(ROUND(AT62*CZ62,2),2)</f>
        <v>3782.68</v>
      </c>
      <c r="DC62">
        <f>ROUND(ROUND(AT62*AG62,2),2)</f>
        <v>0</v>
      </c>
      <c r="DD62" t="s">
        <v>6</v>
      </c>
      <c r="DE62" t="s">
        <v>6</v>
      </c>
      <c r="DF62">
        <f>ROUND(ROUND(AE62*AI62,0)*CX62,0)</f>
        <v>1895300</v>
      </c>
      <c r="DG62">
        <f t="shared" si="14"/>
        <v>0</v>
      </c>
      <c r="DH62">
        <f>Source!I44*SmtRes!Y62</f>
        <v>55</v>
      </c>
      <c r="DI62">
        <f>AA62</f>
        <v>3597</v>
      </c>
      <c r="DJ62">
        <f>DF62</f>
        <v>1895300</v>
      </c>
      <c r="DK62">
        <f>Source!BC44</f>
        <v>9.11</v>
      </c>
      <c r="DL62" t="s">
        <v>6</v>
      </c>
      <c r="DM62">
        <v>0</v>
      </c>
      <c r="DN62" t="s">
        <v>6</v>
      </c>
      <c r="DO62">
        <v>0</v>
      </c>
      <c r="GP62">
        <v>1</v>
      </c>
      <c r="GQ62">
        <v>-1</v>
      </c>
      <c r="GR62">
        <v>-1</v>
      </c>
    </row>
    <row r="63" spans="1:200" x14ac:dyDescent="0.2">
      <c r="A63">
        <f>ROW(Source!A47)</f>
        <v>47</v>
      </c>
      <c r="B63">
        <v>74764386</v>
      </c>
      <c r="C63">
        <v>74812843</v>
      </c>
      <c r="D63">
        <v>49510719</v>
      </c>
      <c r="E63">
        <v>70</v>
      </c>
      <c r="F63">
        <v>1</v>
      </c>
      <c r="G63">
        <v>1</v>
      </c>
      <c r="H63">
        <v>1</v>
      </c>
      <c r="I63" t="s">
        <v>472</v>
      </c>
      <c r="J63" t="s">
        <v>6</v>
      </c>
      <c r="K63" t="s">
        <v>473</v>
      </c>
      <c r="L63">
        <v>1191</v>
      </c>
      <c r="N63">
        <v>1013</v>
      </c>
      <c r="O63" t="s">
        <v>448</v>
      </c>
      <c r="P63" t="s">
        <v>448</v>
      </c>
      <c r="Q63">
        <v>1</v>
      </c>
      <c r="W63">
        <v>0</v>
      </c>
      <c r="X63">
        <v>784619160</v>
      </c>
      <c r="Y63">
        <f t="shared" ref="Y63:Y69" si="15">(AT63*ROUND(1.05,7))</f>
        <v>77.910000000000011</v>
      </c>
      <c r="AA63">
        <v>0</v>
      </c>
      <c r="AB63">
        <v>0</v>
      </c>
      <c r="AC63">
        <v>0</v>
      </c>
      <c r="AD63">
        <v>291.83</v>
      </c>
      <c r="AE63">
        <v>0</v>
      </c>
      <c r="AF63">
        <v>0</v>
      </c>
      <c r="AG63">
        <v>0</v>
      </c>
      <c r="AH63">
        <v>8.74</v>
      </c>
      <c r="AI63">
        <v>1</v>
      </c>
      <c r="AJ63">
        <v>1</v>
      </c>
      <c r="AK63">
        <v>1</v>
      </c>
      <c r="AL63">
        <v>33.39</v>
      </c>
      <c r="AM63">
        <v>4</v>
      </c>
      <c r="AN63">
        <v>0</v>
      </c>
      <c r="AO63">
        <v>1</v>
      </c>
      <c r="AP63">
        <v>1</v>
      </c>
      <c r="AQ63">
        <v>0</v>
      </c>
      <c r="AR63">
        <v>0</v>
      </c>
      <c r="AS63" t="s">
        <v>6</v>
      </c>
      <c r="AT63">
        <v>74.2</v>
      </c>
      <c r="AU63" t="s">
        <v>78</v>
      </c>
      <c r="AV63">
        <v>1</v>
      </c>
      <c r="AW63">
        <v>2</v>
      </c>
      <c r="AX63">
        <v>74812844</v>
      </c>
      <c r="AY63">
        <v>1</v>
      </c>
      <c r="AZ63">
        <v>0</v>
      </c>
      <c r="BA63">
        <v>56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CU63">
        <f>ROUND(AT63*Source!I47*AH63*AL63,0)</f>
        <v>4762</v>
      </c>
      <c r="CV63">
        <f>ROUND(Y63*Source!I47,7)</f>
        <v>17.132408999999999</v>
      </c>
      <c r="CW63">
        <v>0</v>
      </c>
      <c r="CX63">
        <f>ROUND(Y63*Source!I47,7)</f>
        <v>17.132408999999999</v>
      </c>
      <c r="CY63">
        <f>AD63</f>
        <v>291.83</v>
      </c>
      <c r="CZ63">
        <f>AH63</f>
        <v>8.74</v>
      </c>
      <c r="DA63">
        <f>AL63</f>
        <v>33.39</v>
      </c>
      <c r="DB63">
        <f t="shared" ref="DB63:DB69" si="16">ROUND((ROUND(AT63*CZ63,2)*ROUND(1.05,7)),2)</f>
        <v>680.94</v>
      </c>
      <c r="DC63">
        <f t="shared" ref="DC63:DC69" si="17">ROUND((ROUND(AT63*AG63,2)*ROUND(1.05,7)),2)</f>
        <v>0</v>
      </c>
      <c r="DD63" t="s">
        <v>6</v>
      </c>
      <c r="DE63" t="s">
        <v>6</v>
      </c>
      <c r="DF63">
        <f t="shared" ref="DF63:DF69" si="18">ROUND(ROUND(AE63,0)*CX63,0)</f>
        <v>0</v>
      </c>
      <c r="DG63">
        <f t="shared" si="14"/>
        <v>0</v>
      </c>
      <c r="DH63">
        <f>Source!I47*SmtRes!Y63</f>
        <v>17.132409000000003</v>
      </c>
      <c r="DI63">
        <f>AD63</f>
        <v>291.83</v>
      </c>
      <c r="DJ63">
        <f>EtalonRes!AB56</f>
        <v>8.74</v>
      </c>
      <c r="DK63">
        <f>Source!BA47</f>
        <v>33.39</v>
      </c>
      <c r="DL63" t="s">
        <v>6</v>
      </c>
      <c r="DM63">
        <v>0</v>
      </c>
      <c r="DN63" t="s">
        <v>6</v>
      </c>
      <c r="DO63">
        <v>0</v>
      </c>
      <c r="GQ63">
        <v>-1</v>
      </c>
      <c r="GR63">
        <v>-1</v>
      </c>
    </row>
    <row r="64" spans="1:200" x14ac:dyDescent="0.2">
      <c r="A64">
        <f>ROW(Source!A47)</f>
        <v>47</v>
      </c>
      <c r="B64">
        <v>74764386</v>
      </c>
      <c r="C64">
        <v>74812843</v>
      </c>
      <c r="D64">
        <v>49510905</v>
      </c>
      <c r="E64">
        <v>70</v>
      </c>
      <c r="F64">
        <v>1</v>
      </c>
      <c r="G64">
        <v>1</v>
      </c>
      <c r="H64">
        <v>1</v>
      </c>
      <c r="I64" t="s">
        <v>449</v>
      </c>
      <c r="J64" t="s">
        <v>6</v>
      </c>
      <c r="K64" t="s">
        <v>450</v>
      </c>
      <c r="L64">
        <v>1191</v>
      </c>
      <c r="N64">
        <v>1013</v>
      </c>
      <c r="O64" t="s">
        <v>448</v>
      </c>
      <c r="P64" t="s">
        <v>448</v>
      </c>
      <c r="Q64">
        <v>1</v>
      </c>
      <c r="W64">
        <v>0</v>
      </c>
      <c r="X64">
        <v>-1417349443</v>
      </c>
      <c r="Y64">
        <f t="shared" si="15"/>
        <v>0.67200000000000004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33.39</v>
      </c>
      <c r="AL64">
        <v>1</v>
      </c>
      <c r="AM64">
        <v>4</v>
      </c>
      <c r="AN64">
        <v>0</v>
      </c>
      <c r="AO64">
        <v>1</v>
      </c>
      <c r="AP64">
        <v>1</v>
      </c>
      <c r="AQ64">
        <v>0</v>
      </c>
      <c r="AR64">
        <v>0</v>
      </c>
      <c r="AS64" t="s">
        <v>6</v>
      </c>
      <c r="AT64">
        <v>0.64</v>
      </c>
      <c r="AU64" t="s">
        <v>78</v>
      </c>
      <c r="AV64">
        <v>2</v>
      </c>
      <c r="AW64">
        <v>2</v>
      </c>
      <c r="AX64">
        <v>74812845</v>
      </c>
      <c r="AY64">
        <v>1</v>
      </c>
      <c r="AZ64">
        <v>0</v>
      </c>
      <c r="BA64">
        <v>57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ROUND(Y64*Source!I47,7)</f>
        <v>0.14777280000000001</v>
      </c>
      <c r="CY64">
        <f>AD64</f>
        <v>0</v>
      </c>
      <c r="CZ64">
        <f>AH64</f>
        <v>0</v>
      </c>
      <c r="DA64">
        <f>AL64</f>
        <v>1</v>
      </c>
      <c r="DB64">
        <f t="shared" si="16"/>
        <v>0</v>
      </c>
      <c r="DC64">
        <f t="shared" si="17"/>
        <v>0</v>
      </c>
      <c r="DD64" t="s">
        <v>6</v>
      </c>
      <c r="DE64" t="s">
        <v>6</v>
      </c>
      <c r="DF64">
        <f t="shared" si="18"/>
        <v>0</v>
      </c>
      <c r="DG64">
        <f t="shared" si="14"/>
        <v>0</v>
      </c>
      <c r="DH64">
        <f>Source!I47*SmtRes!Y64</f>
        <v>0.14777280000000001</v>
      </c>
      <c r="DI64">
        <f>AD64</f>
        <v>0</v>
      </c>
      <c r="DJ64">
        <f>EtalonRes!AB57</f>
        <v>0</v>
      </c>
      <c r="DK64">
        <f>Source!BA47</f>
        <v>33.39</v>
      </c>
      <c r="DL64" t="s">
        <v>6</v>
      </c>
      <c r="DM64">
        <v>0</v>
      </c>
      <c r="DN64" t="s">
        <v>6</v>
      </c>
      <c r="DO64">
        <v>0</v>
      </c>
      <c r="GQ64">
        <v>-1</v>
      </c>
      <c r="GR64">
        <v>-1</v>
      </c>
    </row>
    <row r="65" spans="1:200" x14ac:dyDescent="0.2">
      <c r="A65">
        <f>ROW(Source!A47)</f>
        <v>47</v>
      </c>
      <c r="B65">
        <v>74764386</v>
      </c>
      <c r="C65">
        <v>74812843</v>
      </c>
      <c r="D65">
        <v>49672573</v>
      </c>
      <c r="E65">
        <v>1</v>
      </c>
      <c r="F65">
        <v>1</v>
      </c>
      <c r="G65">
        <v>1</v>
      </c>
      <c r="H65">
        <v>2</v>
      </c>
      <c r="I65" t="s">
        <v>451</v>
      </c>
      <c r="J65" t="s">
        <v>452</v>
      </c>
      <c r="K65" t="s">
        <v>453</v>
      </c>
      <c r="L65">
        <v>1367</v>
      </c>
      <c r="N65">
        <v>1011</v>
      </c>
      <c r="O65" t="s">
        <v>454</v>
      </c>
      <c r="P65" t="s">
        <v>454</v>
      </c>
      <c r="Q65">
        <v>1</v>
      </c>
      <c r="W65">
        <v>0</v>
      </c>
      <c r="X65">
        <v>-430484415</v>
      </c>
      <c r="Y65">
        <f t="shared" si="15"/>
        <v>0.27300000000000002</v>
      </c>
      <c r="AA65">
        <v>0</v>
      </c>
      <c r="AB65">
        <v>1530.2</v>
      </c>
      <c r="AC65">
        <v>450.77</v>
      </c>
      <c r="AD65">
        <v>0</v>
      </c>
      <c r="AE65">
        <v>0</v>
      </c>
      <c r="AF65">
        <v>115.4</v>
      </c>
      <c r="AG65">
        <v>13.5</v>
      </c>
      <c r="AH65">
        <v>0</v>
      </c>
      <c r="AI65">
        <v>1</v>
      </c>
      <c r="AJ65">
        <v>13.26</v>
      </c>
      <c r="AK65">
        <v>33.39</v>
      </c>
      <c r="AL65">
        <v>1</v>
      </c>
      <c r="AM65">
        <v>4</v>
      </c>
      <c r="AN65">
        <v>0</v>
      </c>
      <c r="AO65">
        <v>1</v>
      </c>
      <c r="AP65">
        <v>1</v>
      </c>
      <c r="AQ65">
        <v>0</v>
      </c>
      <c r="AR65">
        <v>0</v>
      </c>
      <c r="AS65" t="s">
        <v>6</v>
      </c>
      <c r="AT65">
        <v>0.26</v>
      </c>
      <c r="AU65" t="s">
        <v>26</v>
      </c>
      <c r="AV65">
        <v>0</v>
      </c>
      <c r="AW65">
        <v>2</v>
      </c>
      <c r="AX65">
        <v>74812846</v>
      </c>
      <c r="AY65">
        <v>1</v>
      </c>
      <c r="AZ65">
        <v>0</v>
      </c>
      <c r="BA65">
        <v>58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CV65">
        <v>0</v>
      </c>
      <c r="CW65">
        <f>ROUND(Y65*Source!I47*DO65,7)</f>
        <v>0</v>
      </c>
      <c r="CX65">
        <f>ROUND(Y65*Source!I47,7)</f>
        <v>6.0032700000000001E-2</v>
      </c>
      <c r="CY65">
        <f>AB65</f>
        <v>1530.2</v>
      </c>
      <c r="CZ65">
        <f>AF65</f>
        <v>115.4</v>
      </c>
      <c r="DA65">
        <f>AJ65</f>
        <v>13.26</v>
      </c>
      <c r="DB65">
        <f t="shared" si="16"/>
        <v>31.5</v>
      </c>
      <c r="DC65">
        <f t="shared" si="17"/>
        <v>3.69</v>
      </c>
      <c r="DD65" t="s">
        <v>6</v>
      </c>
      <c r="DE65" t="s">
        <v>6</v>
      </c>
      <c r="DF65">
        <f t="shared" si="18"/>
        <v>0</v>
      </c>
      <c r="DG65">
        <f>ROUND(ROUND(AF65*AJ65,0)*CX65,0)</f>
        <v>92</v>
      </c>
      <c r="DH65">
        <f>Source!I47*SmtRes!Y65</f>
        <v>6.0032700000000008E-2</v>
      </c>
      <c r="DI65">
        <f>AB65</f>
        <v>1530.2</v>
      </c>
      <c r="DJ65">
        <f>EtalonRes!Z58</f>
        <v>115.4</v>
      </c>
      <c r="DK65">
        <f>Source!BB47</f>
        <v>13.26</v>
      </c>
      <c r="DL65" t="s">
        <v>6</v>
      </c>
      <c r="DM65">
        <v>0</v>
      </c>
      <c r="DN65" t="s">
        <v>6</v>
      </c>
      <c r="DO65">
        <v>0</v>
      </c>
      <c r="GQ65">
        <v>-1</v>
      </c>
      <c r="GR65">
        <v>-1</v>
      </c>
    </row>
    <row r="66" spans="1:200" x14ac:dyDescent="0.2">
      <c r="A66">
        <f>ROW(Source!A47)</f>
        <v>47</v>
      </c>
      <c r="B66">
        <v>74764386</v>
      </c>
      <c r="C66">
        <v>74812843</v>
      </c>
      <c r="D66">
        <v>49672695</v>
      </c>
      <c r="E66">
        <v>1</v>
      </c>
      <c r="F66">
        <v>1</v>
      </c>
      <c r="G66">
        <v>1</v>
      </c>
      <c r="H66">
        <v>2</v>
      </c>
      <c r="I66" t="s">
        <v>455</v>
      </c>
      <c r="J66" t="s">
        <v>456</v>
      </c>
      <c r="K66" t="s">
        <v>457</v>
      </c>
      <c r="L66">
        <v>1367</v>
      </c>
      <c r="N66">
        <v>1011</v>
      </c>
      <c r="O66" t="s">
        <v>454</v>
      </c>
      <c r="P66" t="s">
        <v>454</v>
      </c>
      <c r="Q66">
        <v>1</v>
      </c>
      <c r="W66">
        <v>0</v>
      </c>
      <c r="X66">
        <v>1063590936</v>
      </c>
      <c r="Y66">
        <f t="shared" si="15"/>
        <v>10.552500000000002</v>
      </c>
      <c r="AA66">
        <v>0</v>
      </c>
      <c r="AB66">
        <v>41.37</v>
      </c>
      <c r="AC66">
        <v>0</v>
      </c>
      <c r="AD66">
        <v>0</v>
      </c>
      <c r="AE66">
        <v>0</v>
      </c>
      <c r="AF66">
        <v>3.12</v>
      </c>
      <c r="AG66">
        <v>0</v>
      </c>
      <c r="AH66">
        <v>0</v>
      </c>
      <c r="AI66">
        <v>1</v>
      </c>
      <c r="AJ66">
        <v>13.26</v>
      </c>
      <c r="AK66">
        <v>33.39</v>
      </c>
      <c r="AL66">
        <v>1</v>
      </c>
      <c r="AM66">
        <v>4</v>
      </c>
      <c r="AN66">
        <v>0</v>
      </c>
      <c r="AO66">
        <v>1</v>
      </c>
      <c r="AP66">
        <v>1</v>
      </c>
      <c r="AQ66">
        <v>0</v>
      </c>
      <c r="AR66">
        <v>0</v>
      </c>
      <c r="AS66" t="s">
        <v>6</v>
      </c>
      <c r="AT66">
        <v>10.050000000000001</v>
      </c>
      <c r="AU66" t="s">
        <v>26</v>
      </c>
      <c r="AV66">
        <v>0</v>
      </c>
      <c r="AW66">
        <v>2</v>
      </c>
      <c r="AX66">
        <v>74812847</v>
      </c>
      <c r="AY66">
        <v>1</v>
      </c>
      <c r="AZ66">
        <v>0</v>
      </c>
      <c r="BA66">
        <v>59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CV66">
        <v>0</v>
      </c>
      <c r="CW66">
        <f>ROUND(Y66*Source!I47*DO66,7)</f>
        <v>0</v>
      </c>
      <c r="CX66">
        <f>ROUND(Y66*Source!I47,7)</f>
        <v>2.3204948000000001</v>
      </c>
      <c r="CY66">
        <f>AB66</f>
        <v>41.37</v>
      </c>
      <c r="CZ66">
        <f>AF66</f>
        <v>3.12</v>
      </c>
      <c r="DA66">
        <f>AJ66</f>
        <v>13.26</v>
      </c>
      <c r="DB66">
        <f t="shared" si="16"/>
        <v>32.93</v>
      </c>
      <c r="DC66">
        <f t="shared" si="17"/>
        <v>0</v>
      </c>
      <c r="DD66" t="s">
        <v>6</v>
      </c>
      <c r="DE66" t="s">
        <v>6</v>
      </c>
      <c r="DF66">
        <f t="shared" si="18"/>
        <v>0</v>
      </c>
      <c r="DG66">
        <f>ROUND(ROUND(AF66*AJ66,0)*CX66,0)</f>
        <v>95</v>
      </c>
      <c r="DH66">
        <f>Source!I47*SmtRes!Y66</f>
        <v>2.3204947500000004</v>
      </c>
      <c r="DI66">
        <f>AB66</f>
        <v>41.37</v>
      </c>
      <c r="DJ66">
        <f>EtalonRes!Z59</f>
        <v>3.12</v>
      </c>
      <c r="DK66">
        <f>Source!BB47</f>
        <v>13.26</v>
      </c>
      <c r="DL66" t="s">
        <v>6</v>
      </c>
      <c r="DM66">
        <v>0</v>
      </c>
      <c r="DN66" t="s">
        <v>6</v>
      </c>
      <c r="DO66">
        <v>0</v>
      </c>
      <c r="GQ66">
        <v>-1</v>
      </c>
      <c r="GR66">
        <v>-1</v>
      </c>
    </row>
    <row r="67" spans="1:200" x14ac:dyDescent="0.2">
      <c r="A67">
        <f>ROW(Source!A47)</f>
        <v>47</v>
      </c>
      <c r="B67">
        <v>74764386</v>
      </c>
      <c r="C67">
        <v>74812843</v>
      </c>
      <c r="D67">
        <v>49672703</v>
      </c>
      <c r="E67">
        <v>1</v>
      </c>
      <c r="F67">
        <v>1</v>
      </c>
      <c r="G67">
        <v>1</v>
      </c>
      <c r="H67">
        <v>2</v>
      </c>
      <c r="I67" t="s">
        <v>489</v>
      </c>
      <c r="J67" t="s">
        <v>490</v>
      </c>
      <c r="K67" t="s">
        <v>491</v>
      </c>
      <c r="L67">
        <v>1367</v>
      </c>
      <c r="N67">
        <v>1011</v>
      </c>
      <c r="O67" t="s">
        <v>454</v>
      </c>
      <c r="P67" t="s">
        <v>454</v>
      </c>
      <c r="Q67">
        <v>1</v>
      </c>
      <c r="W67">
        <v>0</v>
      </c>
      <c r="X67">
        <v>-1424865896</v>
      </c>
      <c r="Y67">
        <f t="shared" si="15"/>
        <v>0.13650000000000001</v>
      </c>
      <c r="AA67">
        <v>0</v>
      </c>
      <c r="AB67">
        <v>88.31</v>
      </c>
      <c r="AC67">
        <v>0</v>
      </c>
      <c r="AD67">
        <v>0</v>
      </c>
      <c r="AE67">
        <v>0</v>
      </c>
      <c r="AF67">
        <v>6.66</v>
      </c>
      <c r="AG67">
        <v>0</v>
      </c>
      <c r="AH67">
        <v>0</v>
      </c>
      <c r="AI67">
        <v>1</v>
      </c>
      <c r="AJ67">
        <v>13.26</v>
      </c>
      <c r="AK67">
        <v>33.39</v>
      </c>
      <c r="AL67">
        <v>1</v>
      </c>
      <c r="AM67">
        <v>4</v>
      </c>
      <c r="AN67">
        <v>0</v>
      </c>
      <c r="AO67">
        <v>1</v>
      </c>
      <c r="AP67">
        <v>1</v>
      </c>
      <c r="AQ67">
        <v>0</v>
      </c>
      <c r="AR67">
        <v>0</v>
      </c>
      <c r="AS67" t="s">
        <v>6</v>
      </c>
      <c r="AT67">
        <v>0.13</v>
      </c>
      <c r="AU67" t="s">
        <v>26</v>
      </c>
      <c r="AV67">
        <v>0</v>
      </c>
      <c r="AW67">
        <v>2</v>
      </c>
      <c r="AX67">
        <v>74812848</v>
      </c>
      <c r="AY67">
        <v>1</v>
      </c>
      <c r="AZ67">
        <v>0</v>
      </c>
      <c r="BA67">
        <v>60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CV67">
        <v>0</v>
      </c>
      <c r="CW67">
        <f>ROUND(Y67*Source!I47*DO67,7)</f>
        <v>0</v>
      </c>
      <c r="CX67">
        <f>ROUND(Y67*Source!I47,7)</f>
        <v>3.0016399999999999E-2</v>
      </c>
      <c r="CY67">
        <f>AB67</f>
        <v>88.31</v>
      </c>
      <c r="CZ67">
        <f>AF67</f>
        <v>6.66</v>
      </c>
      <c r="DA67">
        <f>AJ67</f>
        <v>13.26</v>
      </c>
      <c r="DB67">
        <f t="shared" si="16"/>
        <v>0.91</v>
      </c>
      <c r="DC67">
        <f t="shared" si="17"/>
        <v>0</v>
      </c>
      <c r="DD67" t="s">
        <v>6</v>
      </c>
      <c r="DE67" t="s">
        <v>6</v>
      </c>
      <c r="DF67">
        <f t="shared" si="18"/>
        <v>0</v>
      </c>
      <c r="DG67">
        <f>ROUND(ROUND(AF67*AJ67,0)*CX67,0)</f>
        <v>3</v>
      </c>
      <c r="DH67">
        <f>Source!I47*SmtRes!Y67</f>
        <v>3.0016350000000004E-2</v>
      </c>
      <c r="DI67">
        <f>AB67</f>
        <v>88.31</v>
      </c>
      <c r="DJ67">
        <f>EtalonRes!Z60</f>
        <v>6.66</v>
      </c>
      <c r="DK67">
        <f>Source!BB47</f>
        <v>13.26</v>
      </c>
      <c r="DL67" t="s">
        <v>6</v>
      </c>
      <c r="DM67">
        <v>0</v>
      </c>
      <c r="DN67" t="s">
        <v>6</v>
      </c>
      <c r="DO67">
        <v>0</v>
      </c>
      <c r="GQ67">
        <v>-1</v>
      </c>
      <c r="GR67">
        <v>-1</v>
      </c>
    </row>
    <row r="68" spans="1:200" x14ac:dyDescent="0.2">
      <c r="A68">
        <f>ROW(Source!A47)</f>
        <v>47</v>
      </c>
      <c r="B68">
        <v>74764386</v>
      </c>
      <c r="C68">
        <v>74812843</v>
      </c>
      <c r="D68">
        <v>49673503</v>
      </c>
      <c r="E68">
        <v>1</v>
      </c>
      <c r="F68">
        <v>1</v>
      </c>
      <c r="G68">
        <v>1</v>
      </c>
      <c r="H68">
        <v>2</v>
      </c>
      <c r="I68" t="s">
        <v>458</v>
      </c>
      <c r="J68" t="s">
        <v>459</v>
      </c>
      <c r="K68" t="s">
        <v>460</v>
      </c>
      <c r="L68">
        <v>1367</v>
      </c>
      <c r="N68">
        <v>1011</v>
      </c>
      <c r="O68" t="s">
        <v>454</v>
      </c>
      <c r="P68" t="s">
        <v>454</v>
      </c>
      <c r="Q68">
        <v>1</v>
      </c>
      <c r="W68">
        <v>0</v>
      </c>
      <c r="X68">
        <v>509054691</v>
      </c>
      <c r="Y68">
        <f t="shared" si="15"/>
        <v>0.39900000000000002</v>
      </c>
      <c r="AA68">
        <v>0</v>
      </c>
      <c r="AB68">
        <v>871.31</v>
      </c>
      <c r="AC68">
        <v>387.32</v>
      </c>
      <c r="AD68">
        <v>0</v>
      </c>
      <c r="AE68">
        <v>0</v>
      </c>
      <c r="AF68">
        <v>65.709999999999994</v>
      </c>
      <c r="AG68">
        <v>11.6</v>
      </c>
      <c r="AH68">
        <v>0</v>
      </c>
      <c r="AI68">
        <v>1</v>
      </c>
      <c r="AJ68">
        <v>13.26</v>
      </c>
      <c r="AK68">
        <v>33.39</v>
      </c>
      <c r="AL68">
        <v>1</v>
      </c>
      <c r="AM68">
        <v>4</v>
      </c>
      <c r="AN68">
        <v>0</v>
      </c>
      <c r="AO68">
        <v>1</v>
      </c>
      <c r="AP68">
        <v>1</v>
      </c>
      <c r="AQ68">
        <v>0</v>
      </c>
      <c r="AR68">
        <v>0</v>
      </c>
      <c r="AS68" t="s">
        <v>6</v>
      </c>
      <c r="AT68">
        <v>0.38</v>
      </c>
      <c r="AU68" t="s">
        <v>26</v>
      </c>
      <c r="AV68">
        <v>0</v>
      </c>
      <c r="AW68">
        <v>2</v>
      </c>
      <c r="AX68">
        <v>74812849</v>
      </c>
      <c r="AY68">
        <v>1</v>
      </c>
      <c r="AZ68">
        <v>0</v>
      </c>
      <c r="BA68">
        <v>61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f>ROUND(Y68*Source!I47*DO68,7)</f>
        <v>0</v>
      </c>
      <c r="CX68">
        <f>ROUND(Y68*Source!I47,7)</f>
        <v>8.7740100000000001E-2</v>
      </c>
      <c r="CY68">
        <f>AB68</f>
        <v>871.31</v>
      </c>
      <c r="CZ68">
        <f>AF68</f>
        <v>65.709999999999994</v>
      </c>
      <c r="DA68">
        <f>AJ68</f>
        <v>13.26</v>
      </c>
      <c r="DB68">
        <f t="shared" si="16"/>
        <v>26.22</v>
      </c>
      <c r="DC68">
        <f t="shared" si="17"/>
        <v>4.63</v>
      </c>
      <c r="DD68" t="s">
        <v>6</v>
      </c>
      <c r="DE68" t="s">
        <v>6</v>
      </c>
      <c r="DF68">
        <f t="shared" si="18"/>
        <v>0</v>
      </c>
      <c r="DG68">
        <f>ROUND(ROUND(AF68*AJ68,0)*CX68,0)</f>
        <v>76</v>
      </c>
      <c r="DH68">
        <f>Source!I47*SmtRes!Y68</f>
        <v>8.7740100000000015E-2</v>
      </c>
      <c r="DI68">
        <f>AB68</f>
        <v>871.31</v>
      </c>
      <c r="DJ68">
        <f>EtalonRes!Z61</f>
        <v>65.709999999999994</v>
      </c>
      <c r="DK68">
        <f>Source!BB47</f>
        <v>13.26</v>
      </c>
      <c r="DL68" t="s">
        <v>6</v>
      </c>
      <c r="DM68">
        <v>0</v>
      </c>
      <c r="DN68" t="s">
        <v>6</v>
      </c>
      <c r="DO68">
        <v>0</v>
      </c>
      <c r="GQ68">
        <v>-1</v>
      </c>
      <c r="GR68">
        <v>-1</v>
      </c>
    </row>
    <row r="69" spans="1:200" x14ac:dyDescent="0.2">
      <c r="A69">
        <f>ROW(Source!A47)</f>
        <v>47</v>
      </c>
      <c r="B69">
        <v>74764386</v>
      </c>
      <c r="C69">
        <v>74812843</v>
      </c>
      <c r="D69">
        <v>49673715</v>
      </c>
      <c r="E69">
        <v>1</v>
      </c>
      <c r="F69">
        <v>1</v>
      </c>
      <c r="G69">
        <v>1</v>
      </c>
      <c r="H69">
        <v>2</v>
      </c>
      <c r="I69" t="s">
        <v>476</v>
      </c>
      <c r="J69" t="s">
        <v>477</v>
      </c>
      <c r="K69" t="s">
        <v>478</v>
      </c>
      <c r="L69">
        <v>1367</v>
      </c>
      <c r="N69">
        <v>1011</v>
      </c>
      <c r="O69" t="s">
        <v>454</v>
      </c>
      <c r="P69" t="s">
        <v>454</v>
      </c>
      <c r="Q69">
        <v>1</v>
      </c>
      <c r="W69">
        <v>0</v>
      </c>
      <c r="X69">
        <v>829370094</v>
      </c>
      <c r="Y69">
        <f t="shared" si="15"/>
        <v>1.1864999999999999</v>
      </c>
      <c r="AA69">
        <v>0</v>
      </c>
      <c r="AB69">
        <v>107.41</v>
      </c>
      <c r="AC69">
        <v>0</v>
      </c>
      <c r="AD69">
        <v>0</v>
      </c>
      <c r="AE69">
        <v>0</v>
      </c>
      <c r="AF69">
        <v>8.1</v>
      </c>
      <c r="AG69">
        <v>0</v>
      </c>
      <c r="AH69">
        <v>0</v>
      </c>
      <c r="AI69">
        <v>1</v>
      </c>
      <c r="AJ69">
        <v>13.26</v>
      </c>
      <c r="AK69">
        <v>33.39</v>
      </c>
      <c r="AL69">
        <v>1</v>
      </c>
      <c r="AM69">
        <v>4</v>
      </c>
      <c r="AN69">
        <v>0</v>
      </c>
      <c r="AO69">
        <v>1</v>
      </c>
      <c r="AP69">
        <v>1</v>
      </c>
      <c r="AQ69">
        <v>0</v>
      </c>
      <c r="AR69">
        <v>0</v>
      </c>
      <c r="AS69" t="s">
        <v>6</v>
      </c>
      <c r="AT69">
        <v>1.1299999999999999</v>
      </c>
      <c r="AU69" t="s">
        <v>26</v>
      </c>
      <c r="AV69">
        <v>0</v>
      </c>
      <c r="AW69">
        <v>2</v>
      </c>
      <c r="AX69">
        <v>74812850</v>
      </c>
      <c r="AY69">
        <v>1</v>
      </c>
      <c r="AZ69">
        <v>0</v>
      </c>
      <c r="BA69">
        <v>62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CV69">
        <v>0</v>
      </c>
      <c r="CW69">
        <f>ROUND(Y69*Source!I47*DO69,7)</f>
        <v>0</v>
      </c>
      <c r="CX69">
        <f>ROUND(Y69*Source!I47,7)</f>
        <v>0.26091140000000002</v>
      </c>
      <c r="CY69">
        <f>AB69</f>
        <v>107.41</v>
      </c>
      <c r="CZ69">
        <f>AF69</f>
        <v>8.1</v>
      </c>
      <c r="DA69">
        <f>AJ69</f>
        <v>13.26</v>
      </c>
      <c r="DB69">
        <f t="shared" si="16"/>
        <v>9.61</v>
      </c>
      <c r="DC69">
        <f t="shared" si="17"/>
        <v>0</v>
      </c>
      <c r="DD69" t="s">
        <v>6</v>
      </c>
      <c r="DE69" t="s">
        <v>6</v>
      </c>
      <c r="DF69">
        <f t="shared" si="18"/>
        <v>0</v>
      </c>
      <c r="DG69">
        <f>ROUND(ROUND(AF69*AJ69,0)*CX69,0)</f>
        <v>28</v>
      </c>
      <c r="DH69">
        <f>Source!I47*SmtRes!Y69</f>
        <v>0.26091134999999999</v>
      </c>
      <c r="DI69">
        <f>AB69</f>
        <v>107.41</v>
      </c>
      <c r="DJ69">
        <f>EtalonRes!Z62</f>
        <v>8.1</v>
      </c>
      <c r="DK69">
        <f>Source!BB47</f>
        <v>13.26</v>
      </c>
      <c r="DL69" t="s">
        <v>6</v>
      </c>
      <c r="DM69">
        <v>0</v>
      </c>
      <c r="DN69" t="s">
        <v>6</v>
      </c>
      <c r="DO69">
        <v>0</v>
      </c>
      <c r="GQ69">
        <v>-1</v>
      </c>
      <c r="GR69">
        <v>-1</v>
      </c>
    </row>
    <row r="70" spans="1:200" x14ac:dyDescent="0.2">
      <c r="A70">
        <f>ROW(Source!A47)</f>
        <v>47</v>
      </c>
      <c r="B70">
        <v>74764386</v>
      </c>
      <c r="C70">
        <v>74812843</v>
      </c>
      <c r="D70">
        <v>49523464</v>
      </c>
      <c r="E70">
        <v>1</v>
      </c>
      <c r="F70">
        <v>1</v>
      </c>
      <c r="G70">
        <v>1</v>
      </c>
      <c r="H70">
        <v>3</v>
      </c>
      <c r="I70" t="s">
        <v>492</v>
      </c>
      <c r="J70" t="s">
        <v>493</v>
      </c>
      <c r="K70" t="s">
        <v>494</v>
      </c>
      <c r="L70">
        <v>1346</v>
      </c>
      <c r="N70">
        <v>1009</v>
      </c>
      <c r="O70" t="s">
        <v>468</v>
      </c>
      <c r="P70" t="s">
        <v>468</v>
      </c>
      <c r="Q70">
        <v>1</v>
      </c>
      <c r="W70">
        <v>0</v>
      </c>
      <c r="X70">
        <v>1376506601</v>
      </c>
      <c r="Y70" s="181" t="e">
        <f>#REF!</f>
        <v>#REF!</v>
      </c>
      <c r="AA70">
        <v>355.47</v>
      </c>
      <c r="AB70">
        <v>0</v>
      </c>
      <c r="AC70">
        <v>0</v>
      </c>
      <c r="AD70">
        <v>0</v>
      </c>
      <c r="AE70">
        <v>39.020000000000003</v>
      </c>
      <c r="AF70">
        <v>0</v>
      </c>
      <c r="AG70">
        <v>0</v>
      </c>
      <c r="AH70">
        <v>0</v>
      </c>
      <c r="AI70">
        <v>9.11</v>
      </c>
      <c r="AJ70">
        <v>1</v>
      </c>
      <c r="AK70">
        <v>1</v>
      </c>
      <c r="AL70">
        <v>1</v>
      </c>
      <c r="AM70">
        <v>4</v>
      </c>
      <c r="AN70">
        <v>0</v>
      </c>
      <c r="AO70">
        <v>1</v>
      </c>
      <c r="AP70">
        <v>1</v>
      </c>
      <c r="AQ70">
        <v>0</v>
      </c>
      <c r="AR70">
        <v>0</v>
      </c>
      <c r="AS70" t="s">
        <v>6</v>
      </c>
      <c r="AT70">
        <v>7.95</v>
      </c>
      <c r="AU70" t="s">
        <v>6</v>
      </c>
      <c r="AV70">
        <v>0</v>
      </c>
      <c r="AW70">
        <v>2</v>
      </c>
      <c r="AX70">
        <v>74812851</v>
      </c>
      <c r="AY70">
        <v>1</v>
      </c>
      <c r="AZ70">
        <v>0</v>
      </c>
      <c r="BA70">
        <v>63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CV70">
        <v>0</v>
      </c>
      <c r="CW70">
        <v>0</v>
      </c>
      <c r="CX70" t="e">
        <f>ROUND(Y70*Source!I47,7)</f>
        <v>#REF!</v>
      </c>
      <c r="CY70">
        <f t="shared" ref="CY70:CY76" si="19">AA70</f>
        <v>355.47</v>
      </c>
      <c r="CZ70">
        <f t="shared" ref="CZ70:CZ76" si="20">AE70</f>
        <v>39.020000000000003</v>
      </c>
      <c r="DA70">
        <f t="shared" ref="DA70:DA76" si="21">AI70</f>
        <v>9.11</v>
      </c>
      <c r="DB70">
        <f t="shared" ref="DB70:DB76" si="22">ROUND(ROUND(AT70*CZ70,2),2)</f>
        <v>310.20999999999998</v>
      </c>
      <c r="DC70">
        <f t="shared" ref="DC70:DC76" si="23">ROUND(ROUND(AT70*AG70,2),2)</f>
        <v>0</v>
      </c>
      <c r="DD70" t="s">
        <v>6</v>
      </c>
      <c r="DE70" t="s">
        <v>6</v>
      </c>
      <c r="DF70" t="e">
        <f t="shared" ref="DF70:DF76" si="24">ROUND(ROUND(AE70*AI70,0)*CX70,0)</f>
        <v>#REF!</v>
      </c>
      <c r="DG70" t="e">
        <f t="shared" ref="DG70:DG78" si="25">ROUND(ROUND(AF70,0)*CX70,0)</f>
        <v>#REF!</v>
      </c>
      <c r="DH70" t="e">
        <f>Source!I47*SmtRes!Y70</f>
        <v>#REF!</v>
      </c>
      <c r="DI70">
        <f t="shared" ref="DI70:DI76" si="26">AA70</f>
        <v>355.47</v>
      </c>
      <c r="DJ70">
        <f>EtalonRes!Y63</f>
        <v>39.020000000000003</v>
      </c>
      <c r="DK70">
        <f>Source!BC47</f>
        <v>9.11</v>
      </c>
      <c r="DL70" t="s">
        <v>6</v>
      </c>
      <c r="DM70">
        <v>0</v>
      </c>
      <c r="DN70" t="s">
        <v>6</v>
      </c>
      <c r="DO70">
        <v>0</v>
      </c>
      <c r="GQ70">
        <v>-1</v>
      </c>
      <c r="GR70">
        <v>-1</v>
      </c>
    </row>
    <row r="71" spans="1:200" x14ac:dyDescent="0.2">
      <c r="A71">
        <f>ROW(Source!A47)</f>
        <v>47</v>
      </c>
      <c r="B71">
        <v>74764386</v>
      </c>
      <c r="C71">
        <v>74812843</v>
      </c>
      <c r="D71">
        <v>49524301</v>
      </c>
      <c r="E71">
        <v>1</v>
      </c>
      <c r="F71">
        <v>1</v>
      </c>
      <c r="G71">
        <v>1</v>
      </c>
      <c r="H71">
        <v>3</v>
      </c>
      <c r="I71" t="s">
        <v>479</v>
      </c>
      <c r="J71" t="s">
        <v>480</v>
      </c>
      <c r="K71" t="s">
        <v>481</v>
      </c>
      <c r="L71">
        <v>1348</v>
      </c>
      <c r="N71">
        <v>1009</v>
      </c>
      <c r="O71" t="s">
        <v>464</v>
      </c>
      <c r="P71" t="s">
        <v>464</v>
      </c>
      <c r="Q71">
        <v>1000</v>
      </c>
      <c r="W71">
        <v>0</v>
      </c>
      <c r="X71">
        <v>1824693337</v>
      </c>
      <c r="Y71" s="181" t="e">
        <f>#REF!</f>
        <v>#REF!</v>
      </c>
      <c r="AA71">
        <v>94397.82</v>
      </c>
      <c r="AB71">
        <v>0</v>
      </c>
      <c r="AC71">
        <v>0</v>
      </c>
      <c r="AD71">
        <v>0</v>
      </c>
      <c r="AE71">
        <v>10362</v>
      </c>
      <c r="AF71">
        <v>0</v>
      </c>
      <c r="AG71">
        <v>0</v>
      </c>
      <c r="AH71">
        <v>0</v>
      </c>
      <c r="AI71">
        <v>9.11</v>
      </c>
      <c r="AJ71">
        <v>1</v>
      </c>
      <c r="AK71">
        <v>1</v>
      </c>
      <c r="AL71">
        <v>1</v>
      </c>
      <c r="AM71">
        <v>4</v>
      </c>
      <c r="AN71">
        <v>0</v>
      </c>
      <c r="AO71">
        <v>1</v>
      </c>
      <c r="AP71">
        <v>1</v>
      </c>
      <c r="AQ71">
        <v>0</v>
      </c>
      <c r="AR71">
        <v>0</v>
      </c>
      <c r="AS71" t="s">
        <v>6</v>
      </c>
      <c r="AT71">
        <v>3.3E-4</v>
      </c>
      <c r="AU71" t="s">
        <v>6</v>
      </c>
      <c r="AV71">
        <v>0</v>
      </c>
      <c r="AW71">
        <v>2</v>
      </c>
      <c r="AX71">
        <v>74812852</v>
      </c>
      <c r="AY71">
        <v>1</v>
      </c>
      <c r="AZ71">
        <v>0</v>
      </c>
      <c r="BA71">
        <v>64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CV71">
        <v>0</v>
      </c>
      <c r="CW71">
        <v>0</v>
      </c>
      <c r="CX71" t="e">
        <f>ROUND(Y71*Source!I47,7)</f>
        <v>#REF!</v>
      </c>
      <c r="CY71">
        <f t="shared" si="19"/>
        <v>94397.82</v>
      </c>
      <c r="CZ71">
        <f t="shared" si="20"/>
        <v>10362</v>
      </c>
      <c r="DA71">
        <f t="shared" si="21"/>
        <v>9.11</v>
      </c>
      <c r="DB71">
        <f t="shared" si="22"/>
        <v>3.42</v>
      </c>
      <c r="DC71">
        <f t="shared" si="23"/>
        <v>0</v>
      </c>
      <c r="DD71" t="s">
        <v>6</v>
      </c>
      <c r="DE71" t="s">
        <v>6</v>
      </c>
      <c r="DF71" t="e">
        <f t="shared" si="24"/>
        <v>#REF!</v>
      </c>
      <c r="DG71" t="e">
        <f t="shared" si="25"/>
        <v>#REF!</v>
      </c>
      <c r="DH71" t="e">
        <f>Source!I47*SmtRes!Y71</f>
        <v>#REF!</v>
      </c>
      <c r="DI71">
        <f t="shared" si="26"/>
        <v>94397.82</v>
      </c>
      <c r="DJ71">
        <f>EtalonRes!Y64</f>
        <v>10362</v>
      </c>
      <c r="DK71">
        <f>Source!BC47</f>
        <v>9.11</v>
      </c>
      <c r="DL71" t="s">
        <v>6</v>
      </c>
      <c r="DM71">
        <v>0</v>
      </c>
      <c r="DN71" t="s">
        <v>6</v>
      </c>
      <c r="DO71">
        <v>0</v>
      </c>
      <c r="GQ71">
        <v>-1</v>
      </c>
      <c r="GR71">
        <v>-1</v>
      </c>
    </row>
    <row r="72" spans="1:200" x14ac:dyDescent="0.2">
      <c r="A72">
        <f>ROW(Source!A47)</f>
        <v>47</v>
      </c>
      <c r="B72">
        <v>74764386</v>
      </c>
      <c r="C72">
        <v>74812843</v>
      </c>
      <c r="D72">
        <v>49525488</v>
      </c>
      <c r="E72">
        <v>1</v>
      </c>
      <c r="F72">
        <v>1</v>
      </c>
      <c r="G72">
        <v>1</v>
      </c>
      <c r="H72">
        <v>3</v>
      </c>
      <c r="I72" t="s">
        <v>465</v>
      </c>
      <c r="J72" t="s">
        <v>466</v>
      </c>
      <c r="K72" t="s">
        <v>467</v>
      </c>
      <c r="L72">
        <v>1346</v>
      </c>
      <c r="N72">
        <v>1009</v>
      </c>
      <c r="O72" t="s">
        <v>468</v>
      </c>
      <c r="P72" t="s">
        <v>468</v>
      </c>
      <c r="Q72">
        <v>1</v>
      </c>
      <c r="W72">
        <v>0</v>
      </c>
      <c r="X72">
        <v>-1864341761</v>
      </c>
      <c r="Y72" s="181" t="e">
        <f>#REF!</f>
        <v>#REF!</v>
      </c>
      <c r="AA72">
        <v>82.35</v>
      </c>
      <c r="AB72">
        <v>0</v>
      </c>
      <c r="AC72">
        <v>0</v>
      </c>
      <c r="AD72">
        <v>0</v>
      </c>
      <c r="AE72">
        <v>9.0399999999999991</v>
      </c>
      <c r="AF72">
        <v>0</v>
      </c>
      <c r="AG72">
        <v>0</v>
      </c>
      <c r="AH72">
        <v>0</v>
      </c>
      <c r="AI72">
        <v>9.11</v>
      </c>
      <c r="AJ72">
        <v>1</v>
      </c>
      <c r="AK72">
        <v>1</v>
      </c>
      <c r="AL72">
        <v>1</v>
      </c>
      <c r="AM72">
        <v>4</v>
      </c>
      <c r="AN72">
        <v>0</v>
      </c>
      <c r="AO72">
        <v>1</v>
      </c>
      <c r="AP72">
        <v>1</v>
      </c>
      <c r="AQ72">
        <v>0</v>
      </c>
      <c r="AR72">
        <v>0</v>
      </c>
      <c r="AS72" t="s">
        <v>6</v>
      </c>
      <c r="AT72">
        <v>6</v>
      </c>
      <c r="AU72" t="s">
        <v>6</v>
      </c>
      <c r="AV72">
        <v>0</v>
      </c>
      <c r="AW72">
        <v>2</v>
      </c>
      <c r="AX72">
        <v>74812853</v>
      </c>
      <c r="AY72">
        <v>1</v>
      </c>
      <c r="AZ72">
        <v>0</v>
      </c>
      <c r="BA72">
        <v>65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 t="e">
        <f>ROUND(Y72*Source!I47,7)</f>
        <v>#REF!</v>
      </c>
      <c r="CY72">
        <f t="shared" si="19"/>
        <v>82.35</v>
      </c>
      <c r="CZ72">
        <f t="shared" si="20"/>
        <v>9.0399999999999991</v>
      </c>
      <c r="DA72">
        <f t="shared" si="21"/>
        <v>9.11</v>
      </c>
      <c r="DB72">
        <f t="shared" si="22"/>
        <v>54.24</v>
      </c>
      <c r="DC72">
        <f t="shared" si="23"/>
        <v>0</v>
      </c>
      <c r="DD72" t="s">
        <v>6</v>
      </c>
      <c r="DE72" t="s">
        <v>6</v>
      </c>
      <c r="DF72" t="e">
        <f t="shared" si="24"/>
        <v>#REF!</v>
      </c>
      <c r="DG72" t="e">
        <f t="shared" si="25"/>
        <v>#REF!</v>
      </c>
      <c r="DH72" t="e">
        <f>Source!I47*SmtRes!Y72</f>
        <v>#REF!</v>
      </c>
      <c r="DI72">
        <f t="shared" si="26"/>
        <v>82.35</v>
      </c>
      <c r="DJ72">
        <f>EtalonRes!Y65</f>
        <v>9.0399999999999991</v>
      </c>
      <c r="DK72">
        <f>Source!BC47</f>
        <v>9.11</v>
      </c>
      <c r="DL72" t="s">
        <v>6</v>
      </c>
      <c r="DM72">
        <v>0</v>
      </c>
      <c r="DN72" t="s">
        <v>6</v>
      </c>
      <c r="DO72">
        <v>0</v>
      </c>
      <c r="GQ72">
        <v>-1</v>
      </c>
      <c r="GR72">
        <v>-1</v>
      </c>
    </row>
    <row r="73" spans="1:200" x14ac:dyDescent="0.2">
      <c r="A73">
        <f>ROW(Source!A47)</f>
        <v>47</v>
      </c>
      <c r="B73">
        <v>74764386</v>
      </c>
      <c r="C73">
        <v>74812843</v>
      </c>
      <c r="D73">
        <v>49526492</v>
      </c>
      <c r="E73">
        <v>1</v>
      </c>
      <c r="F73">
        <v>1</v>
      </c>
      <c r="G73">
        <v>1</v>
      </c>
      <c r="H73">
        <v>3</v>
      </c>
      <c r="I73" t="s">
        <v>469</v>
      </c>
      <c r="J73" t="s">
        <v>470</v>
      </c>
      <c r="K73" t="s">
        <v>471</v>
      </c>
      <c r="L73">
        <v>1346</v>
      </c>
      <c r="N73">
        <v>1009</v>
      </c>
      <c r="O73" t="s">
        <v>468</v>
      </c>
      <c r="P73" t="s">
        <v>468</v>
      </c>
      <c r="Q73">
        <v>1</v>
      </c>
      <c r="W73">
        <v>0</v>
      </c>
      <c r="X73">
        <v>497341279</v>
      </c>
      <c r="Y73" s="181" t="e">
        <f>#REF!</f>
        <v>#REF!</v>
      </c>
      <c r="AA73">
        <v>210.35</v>
      </c>
      <c r="AB73">
        <v>0</v>
      </c>
      <c r="AC73">
        <v>0</v>
      </c>
      <c r="AD73">
        <v>0</v>
      </c>
      <c r="AE73">
        <v>23.09</v>
      </c>
      <c r="AF73">
        <v>0</v>
      </c>
      <c r="AG73">
        <v>0</v>
      </c>
      <c r="AH73">
        <v>0</v>
      </c>
      <c r="AI73">
        <v>9.11</v>
      </c>
      <c r="AJ73">
        <v>1</v>
      </c>
      <c r="AK73">
        <v>1</v>
      </c>
      <c r="AL73">
        <v>1</v>
      </c>
      <c r="AM73">
        <v>4</v>
      </c>
      <c r="AN73">
        <v>0</v>
      </c>
      <c r="AO73">
        <v>1</v>
      </c>
      <c r="AP73">
        <v>1</v>
      </c>
      <c r="AQ73">
        <v>0</v>
      </c>
      <c r="AR73">
        <v>0</v>
      </c>
      <c r="AS73" t="s">
        <v>6</v>
      </c>
      <c r="AT73">
        <v>9.09</v>
      </c>
      <c r="AU73" t="s">
        <v>6</v>
      </c>
      <c r="AV73">
        <v>0</v>
      </c>
      <c r="AW73">
        <v>2</v>
      </c>
      <c r="AX73">
        <v>74812854</v>
      </c>
      <c r="AY73">
        <v>1</v>
      </c>
      <c r="AZ73">
        <v>0</v>
      </c>
      <c r="BA73">
        <v>66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CV73">
        <v>0</v>
      </c>
      <c r="CW73">
        <v>0</v>
      </c>
      <c r="CX73" t="e">
        <f>ROUND(Y73*Source!I47,7)</f>
        <v>#REF!</v>
      </c>
      <c r="CY73">
        <f t="shared" si="19"/>
        <v>210.35</v>
      </c>
      <c r="CZ73">
        <f t="shared" si="20"/>
        <v>23.09</v>
      </c>
      <c r="DA73">
        <f t="shared" si="21"/>
        <v>9.11</v>
      </c>
      <c r="DB73">
        <f t="shared" si="22"/>
        <v>209.89</v>
      </c>
      <c r="DC73">
        <f t="shared" si="23"/>
        <v>0</v>
      </c>
      <c r="DD73" t="s">
        <v>6</v>
      </c>
      <c r="DE73" t="s">
        <v>6</v>
      </c>
      <c r="DF73" t="e">
        <f t="shared" si="24"/>
        <v>#REF!</v>
      </c>
      <c r="DG73" t="e">
        <f t="shared" si="25"/>
        <v>#REF!</v>
      </c>
      <c r="DH73" t="e">
        <f>Source!I47*SmtRes!Y73</f>
        <v>#REF!</v>
      </c>
      <c r="DI73">
        <f t="shared" si="26"/>
        <v>210.35</v>
      </c>
      <c r="DJ73">
        <f>EtalonRes!Y66</f>
        <v>23.09</v>
      </c>
      <c r="DK73">
        <f>Source!BC47</f>
        <v>9.11</v>
      </c>
      <c r="DL73" t="s">
        <v>6</v>
      </c>
      <c r="DM73">
        <v>0</v>
      </c>
      <c r="DN73" t="s">
        <v>6</v>
      </c>
      <c r="DO73">
        <v>0</v>
      </c>
      <c r="GQ73">
        <v>-1</v>
      </c>
      <c r="GR73">
        <v>-1</v>
      </c>
    </row>
    <row r="74" spans="1:200" x14ac:dyDescent="0.2">
      <c r="A74">
        <f>ROW(Source!A47)</f>
        <v>47</v>
      </c>
      <c r="B74">
        <v>74764386</v>
      </c>
      <c r="C74">
        <v>74812843</v>
      </c>
      <c r="D74">
        <v>49541437</v>
      </c>
      <c r="E74">
        <v>1</v>
      </c>
      <c r="F74">
        <v>1</v>
      </c>
      <c r="G74">
        <v>1</v>
      </c>
      <c r="H74">
        <v>3</v>
      </c>
      <c r="I74" t="s">
        <v>111</v>
      </c>
      <c r="J74" t="s">
        <v>113</v>
      </c>
      <c r="K74" t="s">
        <v>112</v>
      </c>
      <c r="L74">
        <v>1327</v>
      </c>
      <c r="N74">
        <v>1005</v>
      </c>
      <c r="O74" t="s">
        <v>52</v>
      </c>
      <c r="P74" t="s">
        <v>52</v>
      </c>
      <c r="Q74">
        <v>1</v>
      </c>
      <c r="W74">
        <v>0</v>
      </c>
      <c r="X74">
        <v>2073721092</v>
      </c>
      <c r="Y74">
        <f t="shared" ref="Y74:Y76" si="27">AT74</f>
        <v>13.642564800000001</v>
      </c>
      <c r="AA74">
        <v>311.56</v>
      </c>
      <c r="AB74">
        <v>0</v>
      </c>
      <c r="AC74">
        <v>0</v>
      </c>
      <c r="AD74">
        <v>0</v>
      </c>
      <c r="AE74">
        <v>34.200000000000003</v>
      </c>
      <c r="AF74">
        <v>0</v>
      </c>
      <c r="AG74">
        <v>0</v>
      </c>
      <c r="AH74">
        <v>0</v>
      </c>
      <c r="AI74">
        <v>9.11</v>
      </c>
      <c r="AJ74">
        <v>1</v>
      </c>
      <c r="AK74">
        <v>1</v>
      </c>
      <c r="AL74">
        <v>1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 t="s">
        <v>6</v>
      </c>
      <c r="AT74">
        <v>13.642564800000001</v>
      </c>
      <c r="AU74" t="s">
        <v>6</v>
      </c>
      <c r="AV74">
        <v>0</v>
      </c>
      <c r="AW74">
        <v>1</v>
      </c>
      <c r="AX74">
        <v>-1</v>
      </c>
      <c r="AY74">
        <v>0</v>
      </c>
      <c r="AZ74">
        <v>0</v>
      </c>
      <c r="BA74" t="s">
        <v>6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CV74">
        <v>0</v>
      </c>
      <c r="CW74">
        <v>0</v>
      </c>
      <c r="CX74">
        <f>ROUND(Y74*Source!I47,7)</f>
        <v>3</v>
      </c>
      <c r="CY74">
        <f t="shared" si="19"/>
        <v>311.56</v>
      </c>
      <c r="CZ74">
        <f t="shared" si="20"/>
        <v>34.200000000000003</v>
      </c>
      <c r="DA74">
        <f t="shared" si="21"/>
        <v>9.11</v>
      </c>
      <c r="DB74">
        <f t="shared" si="22"/>
        <v>466.58</v>
      </c>
      <c r="DC74">
        <f t="shared" si="23"/>
        <v>0</v>
      </c>
      <c r="DD74" t="s">
        <v>6</v>
      </c>
      <c r="DE74" t="s">
        <v>6</v>
      </c>
      <c r="DF74">
        <f t="shared" si="24"/>
        <v>936</v>
      </c>
      <c r="DG74">
        <f t="shared" si="25"/>
        <v>0</v>
      </c>
      <c r="DH74">
        <f>Source!I47*SmtRes!Y74</f>
        <v>2.9999999995200004</v>
      </c>
      <c r="DI74">
        <f t="shared" si="26"/>
        <v>311.56</v>
      </c>
      <c r="DJ74">
        <f t="shared" ref="DJ74:DJ76" si="28">DF74</f>
        <v>936</v>
      </c>
      <c r="DK74">
        <f>Source!BC47</f>
        <v>9.11</v>
      </c>
      <c r="DL74" t="s">
        <v>6</v>
      </c>
      <c r="DM74">
        <v>0</v>
      </c>
      <c r="DN74" t="s">
        <v>6</v>
      </c>
      <c r="DO74">
        <v>0</v>
      </c>
      <c r="GP74">
        <v>1</v>
      </c>
      <c r="GQ74">
        <v>-1</v>
      </c>
      <c r="GR74">
        <v>-1</v>
      </c>
    </row>
    <row r="75" spans="1:200" x14ac:dyDescent="0.2">
      <c r="A75">
        <f>ROW(Source!A47)</f>
        <v>47</v>
      </c>
      <c r="B75">
        <v>74764386</v>
      </c>
      <c r="C75">
        <v>74812843</v>
      </c>
      <c r="D75">
        <v>0</v>
      </c>
      <c r="E75">
        <v>0</v>
      </c>
      <c r="F75">
        <v>1</v>
      </c>
      <c r="G75">
        <v>1</v>
      </c>
      <c r="H75">
        <v>3</v>
      </c>
      <c r="I75" t="s">
        <v>35</v>
      </c>
      <c r="J75" t="s">
        <v>105</v>
      </c>
      <c r="K75" t="s">
        <v>104</v>
      </c>
      <c r="L75">
        <v>1327</v>
      </c>
      <c r="N75">
        <v>1005</v>
      </c>
      <c r="O75" t="s">
        <v>52</v>
      </c>
      <c r="P75" t="s">
        <v>52</v>
      </c>
      <c r="Q75">
        <v>1</v>
      </c>
      <c r="W75">
        <v>0</v>
      </c>
      <c r="X75">
        <v>915693445</v>
      </c>
      <c r="Y75">
        <f t="shared" si="27"/>
        <v>64.301955399999997</v>
      </c>
      <c r="AA75">
        <v>1186.71</v>
      </c>
      <c r="AB75">
        <v>0</v>
      </c>
      <c r="AC75">
        <v>0</v>
      </c>
      <c r="AD75">
        <v>0</v>
      </c>
      <c r="AE75">
        <v>1247.97</v>
      </c>
      <c r="AF75">
        <v>0</v>
      </c>
      <c r="AG75">
        <v>0</v>
      </c>
      <c r="AH75">
        <v>0</v>
      </c>
      <c r="AI75">
        <v>9.11</v>
      </c>
      <c r="AJ75">
        <v>1</v>
      </c>
      <c r="AK75">
        <v>1</v>
      </c>
      <c r="AL75">
        <v>1</v>
      </c>
      <c r="AM75">
        <v>0</v>
      </c>
      <c r="AN75">
        <v>0</v>
      </c>
      <c r="AO75">
        <v>0</v>
      </c>
      <c r="AP75">
        <v>1</v>
      </c>
      <c r="AQ75">
        <v>0</v>
      </c>
      <c r="AR75">
        <v>0</v>
      </c>
      <c r="AS75" t="s">
        <v>6</v>
      </c>
      <c r="AT75">
        <v>64.301955399999997</v>
      </c>
      <c r="AU75" t="s">
        <v>6</v>
      </c>
      <c r="AV75">
        <v>0</v>
      </c>
      <c r="AW75">
        <v>1</v>
      </c>
      <c r="AX75">
        <v>-1</v>
      </c>
      <c r="AY75">
        <v>0</v>
      </c>
      <c r="AZ75">
        <v>0</v>
      </c>
      <c r="BA75" t="s">
        <v>6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CV75">
        <v>0</v>
      </c>
      <c r="CW75">
        <v>0</v>
      </c>
      <c r="CX75">
        <f>ROUND(Y75*Source!I47,7)</f>
        <v>14.14</v>
      </c>
      <c r="CY75">
        <f t="shared" si="19"/>
        <v>1186.71</v>
      </c>
      <c r="CZ75">
        <f t="shared" si="20"/>
        <v>1247.97</v>
      </c>
      <c r="DA75">
        <f t="shared" si="21"/>
        <v>9.11</v>
      </c>
      <c r="DB75">
        <f t="shared" si="22"/>
        <v>80246.91</v>
      </c>
      <c r="DC75">
        <f t="shared" si="23"/>
        <v>0</v>
      </c>
      <c r="DD75" t="s">
        <v>6</v>
      </c>
      <c r="DE75" t="s">
        <v>6</v>
      </c>
      <c r="DF75">
        <f t="shared" si="24"/>
        <v>160758</v>
      </c>
      <c r="DG75">
        <f t="shared" si="25"/>
        <v>0</v>
      </c>
      <c r="DH75">
        <f>Source!I47*SmtRes!Y75</f>
        <v>14.13999999246</v>
      </c>
      <c r="DI75">
        <f t="shared" si="26"/>
        <v>1186.71</v>
      </c>
      <c r="DJ75">
        <f t="shared" si="28"/>
        <v>160758</v>
      </c>
      <c r="DK75">
        <f>Source!BC47</f>
        <v>9.11</v>
      </c>
      <c r="DL75" t="s">
        <v>6</v>
      </c>
      <c r="DM75">
        <v>0</v>
      </c>
      <c r="DN75" t="s">
        <v>6</v>
      </c>
      <c r="DO75">
        <v>0</v>
      </c>
      <c r="GP75">
        <v>1</v>
      </c>
      <c r="GQ75">
        <v>-1</v>
      </c>
      <c r="GR75">
        <v>-1</v>
      </c>
    </row>
    <row r="76" spans="1:200" x14ac:dyDescent="0.2">
      <c r="A76">
        <f>ROW(Source!A47)</f>
        <v>47</v>
      </c>
      <c r="B76">
        <v>74764386</v>
      </c>
      <c r="C76">
        <v>74812843</v>
      </c>
      <c r="D76">
        <v>0</v>
      </c>
      <c r="E76">
        <v>0</v>
      </c>
      <c r="F76">
        <v>1</v>
      </c>
      <c r="G76">
        <v>1</v>
      </c>
      <c r="H76">
        <v>3</v>
      </c>
      <c r="I76" t="s">
        <v>35</v>
      </c>
      <c r="J76" t="s">
        <v>105</v>
      </c>
      <c r="K76" t="s">
        <v>108</v>
      </c>
      <c r="L76">
        <v>1327</v>
      </c>
      <c r="N76">
        <v>1005</v>
      </c>
      <c r="O76" t="s">
        <v>52</v>
      </c>
      <c r="P76" t="s">
        <v>52</v>
      </c>
      <c r="Q76">
        <v>1</v>
      </c>
      <c r="W76">
        <v>0</v>
      </c>
      <c r="X76">
        <v>-1727152530</v>
      </c>
      <c r="Y76">
        <f t="shared" si="27"/>
        <v>35.698044600000003</v>
      </c>
      <c r="AA76">
        <v>1187.99</v>
      </c>
      <c r="AB76">
        <v>0</v>
      </c>
      <c r="AC76">
        <v>0</v>
      </c>
      <c r="AD76">
        <v>0</v>
      </c>
      <c r="AE76">
        <v>1249.32</v>
      </c>
      <c r="AF76">
        <v>0</v>
      </c>
      <c r="AG76">
        <v>0</v>
      </c>
      <c r="AH76">
        <v>0</v>
      </c>
      <c r="AI76">
        <v>9.11</v>
      </c>
      <c r="AJ76">
        <v>1</v>
      </c>
      <c r="AK76">
        <v>1</v>
      </c>
      <c r="AL76">
        <v>1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 t="s">
        <v>6</v>
      </c>
      <c r="AT76">
        <v>35.698044600000003</v>
      </c>
      <c r="AU76" t="s">
        <v>6</v>
      </c>
      <c r="AV76">
        <v>0</v>
      </c>
      <c r="AW76">
        <v>1</v>
      </c>
      <c r="AX76">
        <v>-1</v>
      </c>
      <c r="AY76">
        <v>0</v>
      </c>
      <c r="AZ76">
        <v>0</v>
      </c>
      <c r="BA76" t="s">
        <v>6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ROUND(Y76*Source!I47,7)</f>
        <v>7.85</v>
      </c>
      <c r="CY76">
        <f t="shared" si="19"/>
        <v>1187.99</v>
      </c>
      <c r="CZ76">
        <f t="shared" si="20"/>
        <v>1249.32</v>
      </c>
      <c r="DA76">
        <f t="shared" si="21"/>
        <v>9.11</v>
      </c>
      <c r="DB76">
        <f t="shared" si="22"/>
        <v>44598.28</v>
      </c>
      <c r="DC76">
        <f t="shared" si="23"/>
        <v>0</v>
      </c>
      <c r="DD76" t="s">
        <v>6</v>
      </c>
      <c r="DE76" t="s">
        <v>6</v>
      </c>
      <c r="DF76">
        <f t="shared" si="24"/>
        <v>89341</v>
      </c>
      <c r="DG76">
        <f t="shared" si="25"/>
        <v>0</v>
      </c>
      <c r="DH76">
        <f>Source!I47*SmtRes!Y76</f>
        <v>7.8500000075400012</v>
      </c>
      <c r="DI76">
        <f t="shared" si="26"/>
        <v>1187.99</v>
      </c>
      <c r="DJ76">
        <f t="shared" si="28"/>
        <v>89341</v>
      </c>
      <c r="DK76">
        <f>Source!BC47</f>
        <v>9.11</v>
      </c>
      <c r="DL76" t="s">
        <v>6</v>
      </c>
      <c r="DM76">
        <v>0</v>
      </c>
      <c r="DN76" t="s">
        <v>6</v>
      </c>
      <c r="DO76">
        <v>0</v>
      </c>
      <c r="GP76">
        <v>1</v>
      </c>
      <c r="GQ76">
        <v>-1</v>
      </c>
      <c r="GR76">
        <v>-1</v>
      </c>
    </row>
    <row r="77" spans="1:200" x14ac:dyDescent="0.2">
      <c r="A77">
        <f>ROW(Source!A51)</f>
        <v>51</v>
      </c>
      <c r="B77">
        <v>74764386</v>
      </c>
      <c r="C77">
        <v>74816738</v>
      </c>
      <c r="D77">
        <v>49510719</v>
      </c>
      <c r="E77">
        <v>70</v>
      </c>
      <c r="F77">
        <v>1</v>
      </c>
      <c r="G77">
        <v>1</v>
      </c>
      <c r="H77">
        <v>1</v>
      </c>
      <c r="I77" t="s">
        <v>472</v>
      </c>
      <c r="J77" t="s">
        <v>6</v>
      </c>
      <c r="K77" t="s">
        <v>473</v>
      </c>
      <c r="L77">
        <v>1191</v>
      </c>
      <c r="N77">
        <v>1013</v>
      </c>
      <c r="O77" t="s">
        <v>448</v>
      </c>
      <c r="P77" t="s">
        <v>448</v>
      </c>
      <c r="Q77">
        <v>1</v>
      </c>
      <c r="W77">
        <v>0</v>
      </c>
      <c r="X77">
        <v>784619160</v>
      </c>
      <c r="Y77">
        <f t="shared" ref="Y77:Y83" si="29">(AT77*ROUND(1.05,7))</f>
        <v>65.52</v>
      </c>
      <c r="AA77">
        <v>0</v>
      </c>
      <c r="AB77">
        <v>0</v>
      </c>
      <c r="AC77">
        <v>0</v>
      </c>
      <c r="AD77">
        <v>291.83</v>
      </c>
      <c r="AE77">
        <v>0</v>
      </c>
      <c r="AF77">
        <v>0</v>
      </c>
      <c r="AG77">
        <v>0</v>
      </c>
      <c r="AH77">
        <v>8.74</v>
      </c>
      <c r="AI77">
        <v>1</v>
      </c>
      <c r="AJ77">
        <v>1</v>
      </c>
      <c r="AK77">
        <v>1</v>
      </c>
      <c r="AL77">
        <v>33.39</v>
      </c>
      <c r="AM77">
        <v>4</v>
      </c>
      <c r="AN77">
        <v>0</v>
      </c>
      <c r="AO77">
        <v>1</v>
      </c>
      <c r="AP77">
        <v>1</v>
      </c>
      <c r="AQ77">
        <v>0</v>
      </c>
      <c r="AR77">
        <v>0</v>
      </c>
      <c r="AS77" t="s">
        <v>6</v>
      </c>
      <c r="AT77">
        <v>62.4</v>
      </c>
      <c r="AU77" t="s">
        <v>78</v>
      </c>
      <c r="AV77">
        <v>1</v>
      </c>
      <c r="AW77">
        <v>2</v>
      </c>
      <c r="AX77">
        <v>74816739</v>
      </c>
      <c r="AY77">
        <v>1</v>
      </c>
      <c r="AZ77">
        <v>0</v>
      </c>
      <c r="BA77">
        <v>72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CU77">
        <f>ROUND(AT77*Source!I51*AH77*AL77,0)</f>
        <v>123465</v>
      </c>
      <c r="CV77">
        <f>ROUND(Y77*Source!I51,7)</f>
        <v>444.22559999999999</v>
      </c>
      <c r="CW77">
        <v>0</v>
      </c>
      <c r="CX77">
        <f>ROUND(Y77*Source!I51,7)</f>
        <v>444.22559999999999</v>
      </c>
      <c r="CY77">
        <f>AD77</f>
        <v>291.83</v>
      </c>
      <c r="CZ77">
        <f>AH77</f>
        <v>8.74</v>
      </c>
      <c r="DA77">
        <f>AL77</f>
        <v>33.39</v>
      </c>
      <c r="DB77">
        <f t="shared" ref="DB77:DB83" si="30">ROUND((ROUND(AT77*CZ77,2)*ROUND(1.05,7)),2)</f>
        <v>572.65</v>
      </c>
      <c r="DC77">
        <f t="shared" ref="DC77:DC83" si="31">ROUND((ROUND(AT77*AG77,2)*ROUND(1.05,7)),2)</f>
        <v>0</v>
      </c>
      <c r="DD77" t="s">
        <v>6</v>
      </c>
      <c r="DE77" t="s">
        <v>6</v>
      </c>
      <c r="DF77">
        <f t="shared" ref="DF77:DF83" si="32">ROUND(ROUND(AE77,0)*CX77,0)</f>
        <v>0</v>
      </c>
      <c r="DG77">
        <f t="shared" si="25"/>
        <v>0</v>
      </c>
      <c r="DH77">
        <f>Source!I51*SmtRes!Y77</f>
        <v>444.22559999999999</v>
      </c>
      <c r="DI77">
        <f>AD77</f>
        <v>291.83</v>
      </c>
      <c r="DJ77">
        <f>EtalonRes!AB72</f>
        <v>8.74</v>
      </c>
      <c r="DK77">
        <f>Source!BA51</f>
        <v>33.39</v>
      </c>
      <c r="DL77" t="s">
        <v>6</v>
      </c>
      <c r="DM77">
        <v>0</v>
      </c>
      <c r="DN77" t="s">
        <v>6</v>
      </c>
      <c r="DO77">
        <v>0</v>
      </c>
      <c r="GQ77">
        <v>-1</v>
      </c>
      <c r="GR77">
        <v>-1</v>
      </c>
    </row>
    <row r="78" spans="1:200" x14ac:dyDescent="0.2">
      <c r="A78">
        <f>ROW(Source!A51)</f>
        <v>51</v>
      </c>
      <c r="B78">
        <v>74764386</v>
      </c>
      <c r="C78">
        <v>74816738</v>
      </c>
      <c r="D78">
        <v>49510905</v>
      </c>
      <c r="E78">
        <v>70</v>
      </c>
      <c r="F78">
        <v>1</v>
      </c>
      <c r="G78">
        <v>1</v>
      </c>
      <c r="H78">
        <v>1</v>
      </c>
      <c r="I78" t="s">
        <v>449</v>
      </c>
      <c r="J78" t="s">
        <v>6</v>
      </c>
      <c r="K78" t="s">
        <v>450</v>
      </c>
      <c r="L78">
        <v>1191</v>
      </c>
      <c r="N78">
        <v>1013</v>
      </c>
      <c r="O78" t="s">
        <v>448</v>
      </c>
      <c r="P78" t="s">
        <v>448</v>
      </c>
      <c r="Q78">
        <v>1</v>
      </c>
      <c r="W78">
        <v>0</v>
      </c>
      <c r="X78">
        <v>-1417349443</v>
      </c>
      <c r="Y78">
        <f t="shared" si="29"/>
        <v>0.69300000000000006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1</v>
      </c>
      <c r="AJ78">
        <v>1</v>
      </c>
      <c r="AK78">
        <v>33.39</v>
      </c>
      <c r="AL78">
        <v>1</v>
      </c>
      <c r="AM78">
        <v>4</v>
      </c>
      <c r="AN78">
        <v>0</v>
      </c>
      <c r="AO78">
        <v>1</v>
      </c>
      <c r="AP78">
        <v>1</v>
      </c>
      <c r="AQ78">
        <v>0</v>
      </c>
      <c r="AR78">
        <v>0</v>
      </c>
      <c r="AS78" t="s">
        <v>6</v>
      </c>
      <c r="AT78">
        <v>0.66</v>
      </c>
      <c r="AU78" t="s">
        <v>78</v>
      </c>
      <c r="AV78">
        <v>2</v>
      </c>
      <c r="AW78">
        <v>2</v>
      </c>
      <c r="AX78">
        <v>74816740</v>
      </c>
      <c r="AY78">
        <v>1</v>
      </c>
      <c r="AZ78">
        <v>0</v>
      </c>
      <c r="BA78">
        <v>73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CV78">
        <v>0</v>
      </c>
      <c r="CW78">
        <v>0</v>
      </c>
      <c r="CX78">
        <f>ROUND(Y78*Source!I51,7)</f>
        <v>4.6985400000000004</v>
      </c>
      <c r="CY78">
        <f>AD78</f>
        <v>0</v>
      </c>
      <c r="CZ78">
        <f>AH78</f>
        <v>0</v>
      </c>
      <c r="DA78">
        <f>AL78</f>
        <v>1</v>
      </c>
      <c r="DB78">
        <f t="shared" si="30"/>
        <v>0</v>
      </c>
      <c r="DC78">
        <f t="shared" si="31"/>
        <v>0</v>
      </c>
      <c r="DD78" t="s">
        <v>6</v>
      </c>
      <c r="DE78" t="s">
        <v>6</v>
      </c>
      <c r="DF78">
        <f t="shared" si="32"/>
        <v>0</v>
      </c>
      <c r="DG78">
        <f t="shared" si="25"/>
        <v>0</v>
      </c>
      <c r="DH78">
        <f>Source!I51*SmtRes!Y78</f>
        <v>4.6985400000000004</v>
      </c>
      <c r="DI78">
        <f>AD78</f>
        <v>0</v>
      </c>
      <c r="DJ78">
        <f>EtalonRes!AB73</f>
        <v>0</v>
      </c>
      <c r="DK78">
        <f>Source!BA51</f>
        <v>33.39</v>
      </c>
      <c r="DL78" t="s">
        <v>6</v>
      </c>
      <c r="DM78">
        <v>0</v>
      </c>
      <c r="DN78" t="s">
        <v>6</v>
      </c>
      <c r="DO78">
        <v>0</v>
      </c>
      <c r="GQ78">
        <v>-1</v>
      </c>
      <c r="GR78">
        <v>-1</v>
      </c>
    </row>
    <row r="79" spans="1:200" x14ac:dyDescent="0.2">
      <c r="A79">
        <f>ROW(Source!A51)</f>
        <v>51</v>
      </c>
      <c r="B79">
        <v>74764386</v>
      </c>
      <c r="C79">
        <v>74816738</v>
      </c>
      <c r="D79">
        <v>49672573</v>
      </c>
      <c r="E79">
        <v>1</v>
      </c>
      <c r="F79">
        <v>1</v>
      </c>
      <c r="G79">
        <v>1</v>
      </c>
      <c r="H79">
        <v>2</v>
      </c>
      <c r="I79" t="s">
        <v>451</v>
      </c>
      <c r="J79" t="s">
        <v>452</v>
      </c>
      <c r="K79" t="s">
        <v>453</v>
      </c>
      <c r="L79">
        <v>1367</v>
      </c>
      <c r="N79">
        <v>1011</v>
      </c>
      <c r="O79" t="s">
        <v>454</v>
      </c>
      <c r="P79" t="s">
        <v>454</v>
      </c>
      <c r="Q79">
        <v>1</v>
      </c>
      <c r="W79">
        <v>0</v>
      </c>
      <c r="X79">
        <v>-430484415</v>
      </c>
      <c r="Y79">
        <f t="shared" si="29"/>
        <v>0.28350000000000003</v>
      </c>
      <c r="AA79">
        <v>0</v>
      </c>
      <c r="AB79">
        <v>1530.2</v>
      </c>
      <c r="AC79">
        <v>450.77</v>
      </c>
      <c r="AD79">
        <v>0</v>
      </c>
      <c r="AE79">
        <v>0</v>
      </c>
      <c r="AF79">
        <v>115.4</v>
      </c>
      <c r="AG79">
        <v>13.5</v>
      </c>
      <c r="AH79">
        <v>0</v>
      </c>
      <c r="AI79">
        <v>1</v>
      </c>
      <c r="AJ79">
        <v>13.26</v>
      </c>
      <c r="AK79">
        <v>33.39</v>
      </c>
      <c r="AL79">
        <v>1</v>
      </c>
      <c r="AM79">
        <v>4</v>
      </c>
      <c r="AN79">
        <v>0</v>
      </c>
      <c r="AO79">
        <v>1</v>
      </c>
      <c r="AP79">
        <v>1</v>
      </c>
      <c r="AQ79">
        <v>0</v>
      </c>
      <c r="AR79">
        <v>0</v>
      </c>
      <c r="AS79" t="s">
        <v>6</v>
      </c>
      <c r="AT79">
        <v>0.27</v>
      </c>
      <c r="AU79" t="s">
        <v>26</v>
      </c>
      <c r="AV79">
        <v>0</v>
      </c>
      <c r="AW79">
        <v>2</v>
      </c>
      <c r="AX79">
        <v>74816741</v>
      </c>
      <c r="AY79">
        <v>1</v>
      </c>
      <c r="AZ79">
        <v>0</v>
      </c>
      <c r="BA79">
        <v>74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CV79">
        <v>0</v>
      </c>
      <c r="CW79">
        <f>ROUND(Y79*Source!I51*DO79,7)</f>
        <v>0</v>
      </c>
      <c r="CX79">
        <f>ROUND(Y79*Source!I51,7)</f>
        <v>1.9221299999999999</v>
      </c>
      <c r="CY79">
        <f>AB79</f>
        <v>1530.2</v>
      </c>
      <c r="CZ79">
        <f>AF79</f>
        <v>115.4</v>
      </c>
      <c r="DA79">
        <f>AJ79</f>
        <v>13.26</v>
      </c>
      <c r="DB79">
        <f t="shared" si="30"/>
        <v>32.72</v>
      </c>
      <c r="DC79">
        <f t="shared" si="31"/>
        <v>3.83</v>
      </c>
      <c r="DD79" t="s">
        <v>6</v>
      </c>
      <c r="DE79" t="s">
        <v>6</v>
      </c>
      <c r="DF79">
        <f t="shared" si="32"/>
        <v>0</v>
      </c>
      <c r="DG79">
        <f>ROUND(ROUND(AF79*AJ79,0)*CX79,0)</f>
        <v>2941</v>
      </c>
      <c r="DH79">
        <f>Source!I51*SmtRes!Y79</f>
        <v>1.9221300000000003</v>
      </c>
      <c r="DI79">
        <f>AB79</f>
        <v>1530.2</v>
      </c>
      <c r="DJ79">
        <f>EtalonRes!Z74</f>
        <v>115.4</v>
      </c>
      <c r="DK79">
        <f>Source!BB51</f>
        <v>13.26</v>
      </c>
      <c r="DL79" t="s">
        <v>6</v>
      </c>
      <c r="DM79">
        <v>0</v>
      </c>
      <c r="DN79" t="s">
        <v>6</v>
      </c>
      <c r="DO79">
        <v>0</v>
      </c>
      <c r="GQ79">
        <v>-1</v>
      </c>
      <c r="GR79">
        <v>-1</v>
      </c>
    </row>
    <row r="80" spans="1:200" x14ac:dyDescent="0.2">
      <c r="A80">
        <f>ROW(Source!A51)</f>
        <v>51</v>
      </c>
      <c r="B80">
        <v>74764386</v>
      </c>
      <c r="C80">
        <v>74816738</v>
      </c>
      <c r="D80">
        <v>49672695</v>
      </c>
      <c r="E80">
        <v>1</v>
      </c>
      <c r="F80">
        <v>1</v>
      </c>
      <c r="G80">
        <v>1</v>
      </c>
      <c r="H80">
        <v>2</v>
      </c>
      <c r="I80" t="s">
        <v>455</v>
      </c>
      <c r="J80" t="s">
        <v>456</v>
      </c>
      <c r="K80" t="s">
        <v>457</v>
      </c>
      <c r="L80">
        <v>1367</v>
      </c>
      <c r="N80">
        <v>1011</v>
      </c>
      <c r="O80" t="s">
        <v>454</v>
      </c>
      <c r="P80" t="s">
        <v>454</v>
      </c>
      <c r="Q80">
        <v>1</v>
      </c>
      <c r="W80">
        <v>0</v>
      </c>
      <c r="X80">
        <v>1063590936</v>
      </c>
      <c r="Y80">
        <f t="shared" si="29"/>
        <v>9.1244999999999994</v>
      </c>
      <c r="AA80">
        <v>0</v>
      </c>
      <c r="AB80">
        <v>41.37</v>
      </c>
      <c r="AC80">
        <v>0</v>
      </c>
      <c r="AD80">
        <v>0</v>
      </c>
      <c r="AE80">
        <v>0</v>
      </c>
      <c r="AF80">
        <v>3.12</v>
      </c>
      <c r="AG80">
        <v>0</v>
      </c>
      <c r="AH80">
        <v>0</v>
      </c>
      <c r="AI80">
        <v>1</v>
      </c>
      <c r="AJ80">
        <v>13.26</v>
      </c>
      <c r="AK80">
        <v>33.39</v>
      </c>
      <c r="AL80">
        <v>1</v>
      </c>
      <c r="AM80">
        <v>4</v>
      </c>
      <c r="AN80">
        <v>0</v>
      </c>
      <c r="AO80">
        <v>1</v>
      </c>
      <c r="AP80">
        <v>1</v>
      </c>
      <c r="AQ80">
        <v>0</v>
      </c>
      <c r="AR80">
        <v>0</v>
      </c>
      <c r="AS80" t="s">
        <v>6</v>
      </c>
      <c r="AT80">
        <v>8.69</v>
      </c>
      <c r="AU80" t="s">
        <v>26</v>
      </c>
      <c r="AV80">
        <v>0</v>
      </c>
      <c r="AW80">
        <v>2</v>
      </c>
      <c r="AX80">
        <v>74816742</v>
      </c>
      <c r="AY80">
        <v>1</v>
      </c>
      <c r="AZ80">
        <v>0</v>
      </c>
      <c r="BA80">
        <v>75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f>ROUND(Y80*Source!I51*DO80,7)</f>
        <v>0</v>
      </c>
      <c r="CX80">
        <f>ROUND(Y80*Source!I51,7)</f>
        <v>61.864109999999997</v>
      </c>
      <c r="CY80">
        <f>AB80</f>
        <v>41.37</v>
      </c>
      <c r="CZ80">
        <f>AF80</f>
        <v>3.12</v>
      </c>
      <c r="DA80">
        <f>AJ80</f>
        <v>13.26</v>
      </c>
      <c r="DB80">
        <f t="shared" si="30"/>
        <v>28.47</v>
      </c>
      <c r="DC80">
        <f t="shared" si="31"/>
        <v>0</v>
      </c>
      <c r="DD80" t="s">
        <v>6</v>
      </c>
      <c r="DE80" t="s">
        <v>6</v>
      </c>
      <c r="DF80">
        <f t="shared" si="32"/>
        <v>0</v>
      </c>
      <c r="DG80">
        <f>ROUND(ROUND(AF80*AJ80,0)*CX80,0)</f>
        <v>2536</v>
      </c>
      <c r="DH80">
        <f>Source!I51*SmtRes!Y80</f>
        <v>61.864109999999997</v>
      </c>
      <c r="DI80">
        <f>AB80</f>
        <v>41.37</v>
      </c>
      <c r="DJ80">
        <f>EtalonRes!Z75</f>
        <v>3.12</v>
      </c>
      <c r="DK80">
        <f>Source!BB51</f>
        <v>13.26</v>
      </c>
      <c r="DL80" t="s">
        <v>6</v>
      </c>
      <c r="DM80">
        <v>0</v>
      </c>
      <c r="DN80" t="s">
        <v>6</v>
      </c>
      <c r="DO80">
        <v>0</v>
      </c>
      <c r="GQ80">
        <v>-1</v>
      </c>
      <c r="GR80">
        <v>-1</v>
      </c>
    </row>
    <row r="81" spans="1:200" x14ac:dyDescent="0.2">
      <c r="A81">
        <f>ROW(Source!A51)</f>
        <v>51</v>
      </c>
      <c r="B81">
        <v>74764386</v>
      </c>
      <c r="C81">
        <v>74816738</v>
      </c>
      <c r="D81">
        <v>49672703</v>
      </c>
      <c r="E81">
        <v>1</v>
      </c>
      <c r="F81">
        <v>1</v>
      </c>
      <c r="G81">
        <v>1</v>
      </c>
      <c r="H81">
        <v>2</v>
      </c>
      <c r="I81" t="s">
        <v>489</v>
      </c>
      <c r="J81" t="s">
        <v>490</v>
      </c>
      <c r="K81" t="s">
        <v>491</v>
      </c>
      <c r="L81">
        <v>1367</v>
      </c>
      <c r="N81">
        <v>1011</v>
      </c>
      <c r="O81" t="s">
        <v>454</v>
      </c>
      <c r="P81" t="s">
        <v>454</v>
      </c>
      <c r="Q81">
        <v>1</v>
      </c>
      <c r="W81">
        <v>0</v>
      </c>
      <c r="X81">
        <v>-1424865896</v>
      </c>
      <c r="Y81">
        <f t="shared" si="29"/>
        <v>0.1575</v>
      </c>
      <c r="AA81">
        <v>0</v>
      </c>
      <c r="AB81">
        <v>88.31</v>
      </c>
      <c r="AC81">
        <v>0</v>
      </c>
      <c r="AD81">
        <v>0</v>
      </c>
      <c r="AE81">
        <v>0</v>
      </c>
      <c r="AF81">
        <v>6.66</v>
      </c>
      <c r="AG81">
        <v>0</v>
      </c>
      <c r="AH81">
        <v>0</v>
      </c>
      <c r="AI81">
        <v>1</v>
      </c>
      <c r="AJ81">
        <v>13.26</v>
      </c>
      <c r="AK81">
        <v>33.39</v>
      </c>
      <c r="AL81">
        <v>1</v>
      </c>
      <c r="AM81">
        <v>4</v>
      </c>
      <c r="AN81">
        <v>0</v>
      </c>
      <c r="AO81">
        <v>1</v>
      </c>
      <c r="AP81">
        <v>1</v>
      </c>
      <c r="AQ81">
        <v>0</v>
      </c>
      <c r="AR81">
        <v>0</v>
      </c>
      <c r="AS81" t="s">
        <v>6</v>
      </c>
      <c r="AT81">
        <v>0.15</v>
      </c>
      <c r="AU81" t="s">
        <v>26</v>
      </c>
      <c r="AV81">
        <v>0</v>
      </c>
      <c r="AW81">
        <v>2</v>
      </c>
      <c r="AX81">
        <v>74816743</v>
      </c>
      <c r="AY81">
        <v>1</v>
      </c>
      <c r="AZ81">
        <v>0</v>
      </c>
      <c r="BA81">
        <v>76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CV81">
        <v>0</v>
      </c>
      <c r="CW81">
        <f>ROUND(Y81*Source!I51*DO81,7)</f>
        <v>0</v>
      </c>
      <c r="CX81">
        <f>ROUND(Y81*Source!I51,7)</f>
        <v>1.06785</v>
      </c>
      <c r="CY81">
        <f>AB81</f>
        <v>88.31</v>
      </c>
      <c r="CZ81">
        <f>AF81</f>
        <v>6.66</v>
      </c>
      <c r="DA81">
        <f>AJ81</f>
        <v>13.26</v>
      </c>
      <c r="DB81">
        <f t="shared" si="30"/>
        <v>1.05</v>
      </c>
      <c r="DC81">
        <f t="shared" si="31"/>
        <v>0</v>
      </c>
      <c r="DD81" t="s">
        <v>6</v>
      </c>
      <c r="DE81" t="s">
        <v>6</v>
      </c>
      <c r="DF81">
        <f t="shared" si="32"/>
        <v>0</v>
      </c>
      <c r="DG81">
        <f>ROUND(ROUND(AF81*AJ81,0)*CX81,0)</f>
        <v>94</v>
      </c>
      <c r="DH81">
        <f>Source!I51*SmtRes!Y81</f>
        <v>1.06785</v>
      </c>
      <c r="DI81">
        <f>AB81</f>
        <v>88.31</v>
      </c>
      <c r="DJ81">
        <f>EtalonRes!Z76</f>
        <v>6.66</v>
      </c>
      <c r="DK81">
        <f>Source!BB51</f>
        <v>13.26</v>
      </c>
      <c r="DL81" t="s">
        <v>6</v>
      </c>
      <c r="DM81">
        <v>0</v>
      </c>
      <c r="DN81" t="s">
        <v>6</v>
      </c>
      <c r="DO81">
        <v>0</v>
      </c>
      <c r="GQ81">
        <v>-1</v>
      </c>
      <c r="GR81">
        <v>-1</v>
      </c>
    </row>
    <row r="82" spans="1:200" x14ac:dyDescent="0.2">
      <c r="A82">
        <f>ROW(Source!A51)</f>
        <v>51</v>
      </c>
      <c r="B82">
        <v>74764386</v>
      </c>
      <c r="C82">
        <v>74816738</v>
      </c>
      <c r="D82">
        <v>49673503</v>
      </c>
      <c r="E82">
        <v>1</v>
      </c>
      <c r="F82">
        <v>1</v>
      </c>
      <c r="G82">
        <v>1</v>
      </c>
      <c r="H82">
        <v>2</v>
      </c>
      <c r="I82" t="s">
        <v>458</v>
      </c>
      <c r="J82" t="s">
        <v>459</v>
      </c>
      <c r="K82" t="s">
        <v>460</v>
      </c>
      <c r="L82">
        <v>1367</v>
      </c>
      <c r="N82">
        <v>1011</v>
      </c>
      <c r="O82" t="s">
        <v>454</v>
      </c>
      <c r="P82" t="s">
        <v>454</v>
      </c>
      <c r="Q82">
        <v>1</v>
      </c>
      <c r="W82">
        <v>0</v>
      </c>
      <c r="X82">
        <v>509054691</v>
      </c>
      <c r="Y82">
        <f t="shared" si="29"/>
        <v>0.40950000000000003</v>
      </c>
      <c r="AA82">
        <v>0</v>
      </c>
      <c r="AB82">
        <v>871.31</v>
      </c>
      <c r="AC82">
        <v>387.32</v>
      </c>
      <c r="AD82">
        <v>0</v>
      </c>
      <c r="AE82">
        <v>0</v>
      </c>
      <c r="AF82">
        <v>65.709999999999994</v>
      </c>
      <c r="AG82">
        <v>11.6</v>
      </c>
      <c r="AH82">
        <v>0</v>
      </c>
      <c r="AI82">
        <v>1</v>
      </c>
      <c r="AJ82">
        <v>13.26</v>
      </c>
      <c r="AK82">
        <v>33.39</v>
      </c>
      <c r="AL82">
        <v>1</v>
      </c>
      <c r="AM82">
        <v>4</v>
      </c>
      <c r="AN82">
        <v>0</v>
      </c>
      <c r="AO82">
        <v>1</v>
      </c>
      <c r="AP82">
        <v>1</v>
      </c>
      <c r="AQ82">
        <v>0</v>
      </c>
      <c r="AR82">
        <v>0</v>
      </c>
      <c r="AS82" t="s">
        <v>6</v>
      </c>
      <c r="AT82">
        <v>0.39</v>
      </c>
      <c r="AU82" t="s">
        <v>26</v>
      </c>
      <c r="AV82">
        <v>0</v>
      </c>
      <c r="AW82">
        <v>2</v>
      </c>
      <c r="AX82">
        <v>74816744</v>
      </c>
      <c r="AY82">
        <v>1</v>
      </c>
      <c r="AZ82">
        <v>0</v>
      </c>
      <c r="BA82">
        <v>77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CV82">
        <v>0</v>
      </c>
      <c r="CW82">
        <f>ROUND(Y82*Source!I51*DO82,7)</f>
        <v>0</v>
      </c>
      <c r="CX82">
        <f>ROUND(Y82*Source!I51,7)</f>
        <v>2.7764099999999998</v>
      </c>
      <c r="CY82">
        <f>AB82</f>
        <v>871.31</v>
      </c>
      <c r="CZ82">
        <f>AF82</f>
        <v>65.709999999999994</v>
      </c>
      <c r="DA82">
        <f>AJ82</f>
        <v>13.26</v>
      </c>
      <c r="DB82">
        <f t="shared" si="30"/>
        <v>26.91</v>
      </c>
      <c r="DC82">
        <f t="shared" si="31"/>
        <v>4.75</v>
      </c>
      <c r="DD82" t="s">
        <v>6</v>
      </c>
      <c r="DE82" t="s">
        <v>6</v>
      </c>
      <c r="DF82">
        <f t="shared" si="32"/>
        <v>0</v>
      </c>
      <c r="DG82">
        <f>ROUND(ROUND(AF82*AJ82,0)*CX82,0)</f>
        <v>2418</v>
      </c>
      <c r="DH82">
        <f>Source!I51*SmtRes!Y82</f>
        <v>2.7764100000000003</v>
      </c>
      <c r="DI82">
        <f>AB82</f>
        <v>871.31</v>
      </c>
      <c r="DJ82">
        <f>EtalonRes!Z77</f>
        <v>65.709999999999994</v>
      </c>
      <c r="DK82">
        <f>Source!BB51</f>
        <v>13.26</v>
      </c>
      <c r="DL82" t="s">
        <v>6</v>
      </c>
      <c r="DM82">
        <v>0</v>
      </c>
      <c r="DN82" t="s">
        <v>6</v>
      </c>
      <c r="DO82">
        <v>0</v>
      </c>
      <c r="GQ82">
        <v>-1</v>
      </c>
      <c r="GR82">
        <v>-1</v>
      </c>
    </row>
    <row r="83" spans="1:200" x14ac:dyDescent="0.2">
      <c r="A83">
        <f>ROW(Source!A51)</f>
        <v>51</v>
      </c>
      <c r="B83">
        <v>74764386</v>
      </c>
      <c r="C83">
        <v>74816738</v>
      </c>
      <c r="D83">
        <v>49673715</v>
      </c>
      <c r="E83">
        <v>1</v>
      </c>
      <c r="F83">
        <v>1</v>
      </c>
      <c r="G83">
        <v>1</v>
      </c>
      <c r="H83">
        <v>2</v>
      </c>
      <c r="I83" t="s">
        <v>476</v>
      </c>
      <c r="J83" t="s">
        <v>477</v>
      </c>
      <c r="K83" t="s">
        <v>478</v>
      </c>
      <c r="L83">
        <v>1367</v>
      </c>
      <c r="N83">
        <v>1011</v>
      </c>
      <c r="O83" t="s">
        <v>454</v>
      </c>
      <c r="P83" t="s">
        <v>454</v>
      </c>
      <c r="Q83">
        <v>1</v>
      </c>
      <c r="W83">
        <v>0</v>
      </c>
      <c r="X83">
        <v>829370094</v>
      </c>
      <c r="Y83">
        <f t="shared" si="29"/>
        <v>1.0395000000000001</v>
      </c>
      <c r="AA83">
        <v>0</v>
      </c>
      <c r="AB83">
        <v>107.41</v>
      </c>
      <c r="AC83">
        <v>0</v>
      </c>
      <c r="AD83">
        <v>0</v>
      </c>
      <c r="AE83">
        <v>0</v>
      </c>
      <c r="AF83">
        <v>8.1</v>
      </c>
      <c r="AG83">
        <v>0</v>
      </c>
      <c r="AH83">
        <v>0</v>
      </c>
      <c r="AI83">
        <v>1</v>
      </c>
      <c r="AJ83">
        <v>13.26</v>
      </c>
      <c r="AK83">
        <v>33.39</v>
      </c>
      <c r="AL83">
        <v>1</v>
      </c>
      <c r="AM83">
        <v>4</v>
      </c>
      <c r="AN83">
        <v>0</v>
      </c>
      <c r="AO83">
        <v>1</v>
      </c>
      <c r="AP83">
        <v>1</v>
      </c>
      <c r="AQ83">
        <v>0</v>
      </c>
      <c r="AR83">
        <v>0</v>
      </c>
      <c r="AS83" t="s">
        <v>6</v>
      </c>
      <c r="AT83">
        <v>0.99</v>
      </c>
      <c r="AU83" t="s">
        <v>26</v>
      </c>
      <c r="AV83">
        <v>0</v>
      </c>
      <c r="AW83">
        <v>2</v>
      </c>
      <c r="AX83">
        <v>74816745</v>
      </c>
      <c r="AY83">
        <v>1</v>
      </c>
      <c r="AZ83">
        <v>0</v>
      </c>
      <c r="BA83">
        <v>78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CV83">
        <v>0</v>
      </c>
      <c r="CW83">
        <f>ROUND(Y83*Source!I51*DO83,7)</f>
        <v>0</v>
      </c>
      <c r="CX83">
        <f>ROUND(Y83*Source!I51,7)</f>
        <v>7.0478100000000001</v>
      </c>
      <c r="CY83">
        <f>AB83</f>
        <v>107.41</v>
      </c>
      <c r="CZ83">
        <f>AF83</f>
        <v>8.1</v>
      </c>
      <c r="DA83">
        <f>AJ83</f>
        <v>13.26</v>
      </c>
      <c r="DB83">
        <f t="shared" si="30"/>
        <v>8.42</v>
      </c>
      <c r="DC83">
        <f t="shared" si="31"/>
        <v>0</v>
      </c>
      <c r="DD83" t="s">
        <v>6</v>
      </c>
      <c r="DE83" t="s">
        <v>6</v>
      </c>
      <c r="DF83">
        <f t="shared" si="32"/>
        <v>0</v>
      </c>
      <c r="DG83">
        <f>ROUND(ROUND(AF83*AJ83,0)*CX83,0)</f>
        <v>754</v>
      </c>
      <c r="DH83">
        <f>Source!I51*SmtRes!Y83</f>
        <v>7.047810000000001</v>
      </c>
      <c r="DI83">
        <f>AB83</f>
        <v>107.41</v>
      </c>
      <c r="DJ83">
        <f>EtalonRes!Z78</f>
        <v>8.1</v>
      </c>
      <c r="DK83">
        <f>Source!BB51</f>
        <v>13.26</v>
      </c>
      <c r="DL83" t="s">
        <v>6</v>
      </c>
      <c r="DM83">
        <v>0</v>
      </c>
      <c r="DN83" t="s">
        <v>6</v>
      </c>
      <c r="DO83">
        <v>0</v>
      </c>
      <c r="GQ83">
        <v>-1</v>
      </c>
      <c r="GR83">
        <v>-1</v>
      </c>
    </row>
    <row r="84" spans="1:200" x14ac:dyDescent="0.2">
      <c r="A84">
        <f>ROW(Source!A51)</f>
        <v>51</v>
      </c>
      <c r="B84">
        <v>74764386</v>
      </c>
      <c r="C84">
        <v>74816738</v>
      </c>
      <c r="D84">
        <v>49523464</v>
      </c>
      <c r="E84">
        <v>1</v>
      </c>
      <c r="F84">
        <v>1</v>
      </c>
      <c r="G84">
        <v>1</v>
      </c>
      <c r="H84">
        <v>3</v>
      </c>
      <c r="I84" t="s">
        <v>492</v>
      </c>
      <c r="J84" t="s">
        <v>493</v>
      </c>
      <c r="K84" t="s">
        <v>494</v>
      </c>
      <c r="L84">
        <v>1346</v>
      </c>
      <c r="N84">
        <v>1009</v>
      </c>
      <c r="O84" t="s">
        <v>468</v>
      </c>
      <c r="P84" t="s">
        <v>468</v>
      </c>
      <c r="Q84">
        <v>1</v>
      </c>
      <c r="W84">
        <v>0</v>
      </c>
      <c r="X84">
        <v>1376506601</v>
      </c>
      <c r="Y84" s="181" t="e">
        <f>#REF!</f>
        <v>#REF!</v>
      </c>
      <c r="AA84">
        <v>355.47</v>
      </c>
      <c r="AB84">
        <v>0</v>
      </c>
      <c r="AC84">
        <v>0</v>
      </c>
      <c r="AD84">
        <v>0</v>
      </c>
      <c r="AE84">
        <v>39.020000000000003</v>
      </c>
      <c r="AF84">
        <v>0</v>
      </c>
      <c r="AG84">
        <v>0</v>
      </c>
      <c r="AH84">
        <v>0</v>
      </c>
      <c r="AI84">
        <v>9.11</v>
      </c>
      <c r="AJ84">
        <v>1</v>
      </c>
      <c r="AK84">
        <v>1</v>
      </c>
      <c r="AL84">
        <v>1</v>
      </c>
      <c r="AM84">
        <v>4</v>
      </c>
      <c r="AN84">
        <v>0</v>
      </c>
      <c r="AO84">
        <v>1</v>
      </c>
      <c r="AP84">
        <v>1</v>
      </c>
      <c r="AQ84">
        <v>0</v>
      </c>
      <c r="AR84">
        <v>0</v>
      </c>
      <c r="AS84" t="s">
        <v>6</v>
      </c>
      <c r="AT84">
        <v>6.99</v>
      </c>
      <c r="AU84" t="s">
        <v>6</v>
      </c>
      <c r="AV84">
        <v>0</v>
      </c>
      <c r="AW84">
        <v>2</v>
      </c>
      <c r="AX84">
        <v>74816746</v>
      </c>
      <c r="AY84">
        <v>1</v>
      </c>
      <c r="AZ84">
        <v>0</v>
      </c>
      <c r="BA84">
        <v>79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 t="e">
        <f>ROUND(Y84*Source!I51,7)</f>
        <v>#REF!</v>
      </c>
      <c r="CY84">
        <f t="shared" ref="CY84:CY89" si="33">AA84</f>
        <v>355.47</v>
      </c>
      <c r="CZ84">
        <f t="shared" ref="CZ84:CZ89" si="34">AE84</f>
        <v>39.020000000000003</v>
      </c>
      <c r="DA84">
        <f t="shared" ref="DA84:DA89" si="35">AI84</f>
        <v>9.11</v>
      </c>
      <c r="DB84">
        <f t="shared" ref="DB84:DB96" si="36">ROUND(ROUND(AT84*CZ84,2),2)</f>
        <v>272.75</v>
      </c>
      <c r="DC84">
        <f t="shared" ref="DC84:DC96" si="37">ROUND(ROUND(AT84*AG84,2),2)</f>
        <v>0</v>
      </c>
      <c r="DD84" t="s">
        <v>6</v>
      </c>
      <c r="DE84" t="s">
        <v>6</v>
      </c>
      <c r="DF84" t="e">
        <f t="shared" ref="DF84:DF89" si="38">ROUND(ROUND(AE84*AI84,0)*CX84,0)</f>
        <v>#REF!</v>
      </c>
      <c r="DG84" t="e">
        <f t="shared" ref="DG84:DG91" si="39">ROUND(ROUND(AF84,0)*CX84,0)</f>
        <v>#REF!</v>
      </c>
      <c r="DH84" t="e">
        <f>Source!I51*SmtRes!Y84</f>
        <v>#REF!</v>
      </c>
      <c r="DI84">
        <f t="shared" ref="DI84:DI89" si="40">AA84</f>
        <v>355.47</v>
      </c>
      <c r="DJ84">
        <f>EtalonRes!Y79</f>
        <v>39.020000000000003</v>
      </c>
      <c r="DK84">
        <f>Source!BC51</f>
        <v>9.11</v>
      </c>
      <c r="DL84" t="s">
        <v>6</v>
      </c>
      <c r="DM84">
        <v>0</v>
      </c>
      <c r="DN84" t="s">
        <v>6</v>
      </c>
      <c r="DO84">
        <v>0</v>
      </c>
      <c r="GQ84">
        <v>-1</v>
      </c>
      <c r="GR84">
        <v>-1</v>
      </c>
    </row>
    <row r="85" spans="1:200" x14ac:dyDescent="0.2">
      <c r="A85">
        <f>ROW(Source!A51)</f>
        <v>51</v>
      </c>
      <c r="B85">
        <v>74764386</v>
      </c>
      <c r="C85">
        <v>74816738</v>
      </c>
      <c r="D85">
        <v>49524301</v>
      </c>
      <c r="E85">
        <v>1</v>
      </c>
      <c r="F85">
        <v>1</v>
      </c>
      <c r="G85">
        <v>1</v>
      </c>
      <c r="H85">
        <v>3</v>
      </c>
      <c r="I85" t="s">
        <v>479</v>
      </c>
      <c r="J85" t="s">
        <v>480</v>
      </c>
      <c r="K85" t="s">
        <v>481</v>
      </c>
      <c r="L85">
        <v>1348</v>
      </c>
      <c r="N85">
        <v>1009</v>
      </c>
      <c r="O85" t="s">
        <v>464</v>
      </c>
      <c r="P85" t="s">
        <v>464</v>
      </c>
      <c r="Q85">
        <v>1000</v>
      </c>
      <c r="W85">
        <v>0</v>
      </c>
      <c r="X85">
        <v>1824693337</v>
      </c>
      <c r="Y85" s="181" t="e">
        <f>#REF!</f>
        <v>#REF!</v>
      </c>
      <c r="AA85">
        <v>94397.82</v>
      </c>
      <c r="AB85">
        <v>0</v>
      </c>
      <c r="AC85">
        <v>0</v>
      </c>
      <c r="AD85">
        <v>0</v>
      </c>
      <c r="AE85">
        <v>10362</v>
      </c>
      <c r="AF85">
        <v>0</v>
      </c>
      <c r="AG85">
        <v>0</v>
      </c>
      <c r="AH85">
        <v>0</v>
      </c>
      <c r="AI85">
        <v>9.11</v>
      </c>
      <c r="AJ85">
        <v>1</v>
      </c>
      <c r="AK85">
        <v>1</v>
      </c>
      <c r="AL85">
        <v>1</v>
      </c>
      <c r="AM85">
        <v>4</v>
      </c>
      <c r="AN85">
        <v>0</v>
      </c>
      <c r="AO85">
        <v>1</v>
      </c>
      <c r="AP85">
        <v>1</v>
      </c>
      <c r="AQ85">
        <v>0</v>
      </c>
      <c r="AR85">
        <v>0</v>
      </c>
      <c r="AS85" t="s">
        <v>6</v>
      </c>
      <c r="AT85">
        <v>2.9E-4</v>
      </c>
      <c r="AU85" t="s">
        <v>6</v>
      </c>
      <c r="AV85">
        <v>0</v>
      </c>
      <c r="AW85">
        <v>2</v>
      </c>
      <c r="AX85">
        <v>74816747</v>
      </c>
      <c r="AY85">
        <v>1</v>
      </c>
      <c r="AZ85">
        <v>0</v>
      </c>
      <c r="BA85">
        <v>80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 t="e">
        <f>ROUND(Y85*Source!I51,7)</f>
        <v>#REF!</v>
      </c>
      <c r="CY85">
        <f t="shared" si="33"/>
        <v>94397.82</v>
      </c>
      <c r="CZ85">
        <f t="shared" si="34"/>
        <v>10362</v>
      </c>
      <c r="DA85">
        <f t="shared" si="35"/>
        <v>9.11</v>
      </c>
      <c r="DB85">
        <f t="shared" si="36"/>
        <v>3</v>
      </c>
      <c r="DC85">
        <f t="shared" si="37"/>
        <v>0</v>
      </c>
      <c r="DD85" t="s">
        <v>6</v>
      </c>
      <c r="DE85" t="s">
        <v>6</v>
      </c>
      <c r="DF85" t="e">
        <f t="shared" si="38"/>
        <v>#REF!</v>
      </c>
      <c r="DG85" t="e">
        <f t="shared" si="39"/>
        <v>#REF!</v>
      </c>
      <c r="DH85" t="e">
        <f>Source!I51*SmtRes!Y85</f>
        <v>#REF!</v>
      </c>
      <c r="DI85">
        <f t="shared" si="40"/>
        <v>94397.82</v>
      </c>
      <c r="DJ85">
        <f>EtalonRes!Y80</f>
        <v>10362</v>
      </c>
      <c r="DK85">
        <f>Source!BC51</f>
        <v>9.11</v>
      </c>
      <c r="DL85" t="s">
        <v>6</v>
      </c>
      <c r="DM85">
        <v>0</v>
      </c>
      <c r="DN85" t="s">
        <v>6</v>
      </c>
      <c r="DO85">
        <v>0</v>
      </c>
      <c r="GQ85">
        <v>-1</v>
      </c>
      <c r="GR85">
        <v>-1</v>
      </c>
    </row>
    <row r="86" spans="1:200" x14ac:dyDescent="0.2">
      <c r="A86">
        <f>ROW(Source!A51)</f>
        <v>51</v>
      </c>
      <c r="B86">
        <v>74764386</v>
      </c>
      <c r="C86">
        <v>74816738</v>
      </c>
      <c r="D86">
        <v>49525488</v>
      </c>
      <c r="E86">
        <v>1</v>
      </c>
      <c r="F86">
        <v>1</v>
      </c>
      <c r="G86">
        <v>1</v>
      </c>
      <c r="H86">
        <v>3</v>
      </c>
      <c r="I86" t="s">
        <v>465</v>
      </c>
      <c r="J86" t="s">
        <v>466</v>
      </c>
      <c r="K86" t="s">
        <v>467</v>
      </c>
      <c r="L86">
        <v>1346</v>
      </c>
      <c r="N86">
        <v>1009</v>
      </c>
      <c r="O86" t="s">
        <v>468</v>
      </c>
      <c r="P86" t="s">
        <v>468</v>
      </c>
      <c r="Q86">
        <v>1</v>
      </c>
      <c r="W86">
        <v>0</v>
      </c>
      <c r="X86">
        <v>-1864341761</v>
      </c>
      <c r="Y86" s="181" t="e">
        <f>#REF!</f>
        <v>#REF!</v>
      </c>
      <c r="AA86">
        <v>82.35</v>
      </c>
      <c r="AB86">
        <v>0</v>
      </c>
      <c r="AC86">
        <v>0</v>
      </c>
      <c r="AD86">
        <v>0</v>
      </c>
      <c r="AE86">
        <v>9.0399999999999991</v>
      </c>
      <c r="AF86">
        <v>0</v>
      </c>
      <c r="AG86">
        <v>0</v>
      </c>
      <c r="AH86">
        <v>0</v>
      </c>
      <c r="AI86">
        <v>9.11</v>
      </c>
      <c r="AJ86">
        <v>1</v>
      </c>
      <c r="AK86">
        <v>1</v>
      </c>
      <c r="AL86">
        <v>1</v>
      </c>
      <c r="AM86">
        <v>4</v>
      </c>
      <c r="AN86">
        <v>0</v>
      </c>
      <c r="AO86">
        <v>1</v>
      </c>
      <c r="AP86">
        <v>1</v>
      </c>
      <c r="AQ86">
        <v>0</v>
      </c>
      <c r="AR86">
        <v>0</v>
      </c>
      <c r="AS86" t="s">
        <v>6</v>
      </c>
      <c r="AT86">
        <v>7</v>
      </c>
      <c r="AU86" t="s">
        <v>6</v>
      </c>
      <c r="AV86">
        <v>0</v>
      </c>
      <c r="AW86">
        <v>2</v>
      </c>
      <c r="AX86">
        <v>74816748</v>
      </c>
      <c r="AY86">
        <v>1</v>
      </c>
      <c r="AZ86">
        <v>0</v>
      </c>
      <c r="BA86">
        <v>81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 t="e">
        <f>ROUND(Y86*Source!I51,7)</f>
        <v>#REF!</v>
      </c>
      <c r="CY86">
        <f t="shared" si="33"/>
        <v>82.35</v>
      </c>
      <c r="CZ86">
        <f t="shared" si="34"/>
        <v>9.0399999999999991</v>
      </c>
      <c r="DA86">
        <f t="shared" si="35"/>
        <v>9.11</v>
      </c>
      <c r="DB86">
        <f t="shared" si="36"/>
        <v>63.28</v>
      </c>
      <c r="DC86">
        <f t="shared" si="37"/>
        <v>0</v>
      </c>
      <c r="DD86" t="s">
        <v>6</v>
      </c>
      <c r="DE86" t="s">
        <v>6</v>
      </c>
      <c r="DF86" t="e">
        <f t="shared" si="38"/>
        <v>#REF!</v>
      </c>
      <c r="DG86" t="e">
        <f t="shared" si="39"/>
        <v>#REF!</v>
      </c>
      <c r="DH86" t="e">
        <f>Source!I51*SmtRes!Y86</f>
        <v>#REF!</v>
      </c>
      <c r="DI86">
        <f t="shared" si="40"/>
        <v>82.35</v>
      </c>
      <c r="DJ86">
        <f>EtalonRes!Y81</f>
        <v>9.0399999999999991</v>
      </c>
      <c r="DK86">
        <f>Source!BC51</f>
        <v>9.11</v>
      </c>
      <c r="DL86" t="s">
        <v>6</v>
      </c>
      <c r="DM86">
        <v>0</v>
      </c>
      <c r="DN86" t="s">
        <v>6</v>
      </c>
      <c r="DO86">
        <v>0</v>
      </c>
      <c r="GQ86">
        <v>-1</v>
      </c>
      <c r="GR86">
        <v>-1</v>
      </c>
    </row>
    <row r="87" spans="1:200" x14ac:dyDescent="0.2">
      <c r="A87">
        <f>ROW(Source!A51)</f>
        <v>51</v>
      </c>
      <c r="B87">
        <v>74764386</v>
      </c>
      <c r="C87">
        <v>74816738</v>
      </c>
      <c r="D87">
        <v>49526492</v>
      </c>
      <c r="E87">
        <v>1</v>
      </c>
      <c r="F87">
        <v>1</v>
      </c>
      <c r="G87">
        <v>1</v>
      </c>
      <c r="H87">
        <v>3</v>
      </c>
      <c r="I87" t="s">
        <v>469</v>
      </c>
      <c r="J87" t="s">
        <v>470</v>
      </c>
      <c r="K87" t="s">
        <v>471</v>
      </c>
      <c r="L87">
        <v>1346</v>
      </c>
      <c r="N87">
        <v>1009</v>
      </c>
      <c r="O87" t="s">
        <v>468</v>
      </c>
      <c r="P87" t="s">
        <v>468</v>
      </c>
      <c r="Q87">
        <v>1</v>
      </c>
      <c r="W87">
        <v>0</v>
      </c>
      <c r="X87">
        <v>497341279</v>
      </c>
      <c r="Y87" s="181" t="e">
        <f>#REF!</f>
        <v>#REF!</v>
      </c>
      <c r="AA87">
        <v>210.35</v>
      </c>
      <c r="AB87">
        <v>0</v>
      </c>
      <c r="AC87">
        <v>0</v>
      </c>
      <c r="AD87">
        <v>0</v>
      </c>
      <c r="AE87">
        <v>23.09</v>
      </c>
      <c r="AF87">
        <v>0</v>
      </c>
      <c r="AG87">
        <v>0</v>
      </c>
      <c r="AH87">
        <v>0</v>
      </c>
      <c r="AI87">
        <v>9.11</v>
      </c>
      <c r="AJ87">
        <v>1</v>
      </c>
      <c r="AK87">
        <v>1</v>
      </c>
      <c r="AL87">
        <v>1</v>
      </c>
      <c r="AM87">
        <v>4</v>
      </c>
      <c r="AN87">
        <v>0</v>
      </c>
      <c r="AO87">
        <v>1</v>
      </c>
      <c r="AP87">
        <v>1</v>
      </c>
      <c r="AQ87">
        <v>0</v>
      </c>
      <c r="AR87">
        <v>0</v>
      </c>
      <c r="AS87" t="s">
        <v>6</v>
      </c>
      <c r="AT87">
        <v>9.91</v>
      </c>
      <c r="AU87" t="s">
        <v>6</v>
      </c>
      <c r="AV87">
        <v>0</v>
      </c>
      <c r="AW87">
        <v>2</v>
      </c>
      <c r="AX87">
        <v>74816749</v>
      </c>
      <c r="AY87">
        <v>1</v>
      </c>
      <c r="AZ87">
        <v>0</v>
      </c>
      <c r="BA87">
        <v>82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 t="e">
        <f>ROUND(Y87*Source!I51,7)</f>
        <v>#REF!</v>
      </c>
      <c r="CY87">
        <f t="shared" si="33"/>
        <v>210.35</v>
      </c>
      <c r="CZ87">
        <f t="shared" si="34"/>
        <v>23.09</v>
      </c>
      <c r="DA87">
        <f t="shared" si="35"/>
        <v>9.11</v>
      </c>
      <c r="DB87">
        <f t="shared" si="36"/>
        <v>228.82</v>
      </c>
      <c r="DC87">
        <f t="shared" si="37"/>
        <v>0</v>
      </c>
      <c r="DD87" t="s">
        <v>6</v>
      </c>
      <c r="DE87" t="s">
        <v>6</v>
      </c>
      <c r="DF87" t="e">
        <f t="shared" si="38"/>
        <v>#REF!</v>
      </c>
      <c r="DG87" t="e">
        <f t="shared" si="39"/>
        <v>#REF!</v>
      </c>
      <c r="DH87" t="e">
        <f>Source!I51*SmtRes!Y87</f>
        <v>#REF!</v>
      </c>
      <c r="DI87">
        <f t="shared" si="40"/>
        <v>210.35</v>
      </c>
      <c r="DJ87">
        <f>EtalonRes!Y82</f>
        <v>23.09</v>
      </c>
      <c r="DK87">
        <f>Source!BC51</f>
        <v>9.11</v>
      </c>
      <c r="DL87" t="s">
        <v>6</v>
      </c>
      <c r="DM87">
        <v>0</v>
      </c>
      <c r="DN87" t="s">
        <v>6</v>
      </c>
      <c r="DO87">
        <v>0</v>
      </c>
      <c r="GQ87">
        <v>-1</v>
      </c>
      <c r="GR87">
        <v>-1</v>
      </c>
    </row>
    <row r="88" spans="1:200" x14ac:dyDescent="0.2">
      <c r="A88">
        <f>ROW(Source!A51)</f>
        <v>51</v>
      </c>
      <c r="B88">
        <v>74764386</v>
      </c>
      <c r="C88">
        <v>74816738</v>
      </c>
      <c r="D88">
        <v>0</v>
      </c>
      <c r="E88">
        <v>0</v>
      </c>
      <c r="F88">
        <v>1</v>
      </c>
      <c r="G88">
        <v>1</v>
      </c>
      <c r="H88">
        <v>3</v>
      </c>
      <c r="I88" t="s">
        <v>35</v>
      </c>
      <c r="J88" t="s">
        <v>120</v>
      </c>
      <c r="K88" t="s">
        <v>119</v>
      </c>
      <c r="L88">
        <v>1327</v>
      </c>
      <c r="N88">
        <v>1005</v>
      </c>
      <c r="O88" t="s">
        <v>52</v>
      </c>
      <c r="P88" t="s">
        <v>52</v>
      </c>
      <c r="Q88">
        <v>1</v>
      </c>
      <c r="W88">
        <v>0</v>
      </c>
      <c r="X88">
        <v>1835582643</v>
      </c>
      <c r="Y88">
        <f t="shared" ref="Y88:Y96" si="41">AT88</f>
        <v>92.035398229999998</v>
      </c>
      <c r="AA88">
        <v>1366.29</v>
      </c>
      <c r="AB88">
        <v>0</v>
      </c>
      <c r="AC88">
        <v>0</v>
      </c>
      <c r="AD88">
        <v>0</v>
      </c>
      <c r="AE88">
        <v>1436.81</v>
      </c>
      <c r="AF88">
        <v>0</v>
      </c>
      <c r="AG88">
        <v>0</v>
      </c>
      <c r="AH88">
        <v>0</v>
      </c>
      <c r="AI88">
        <v>9.11</v>
      </c>
      <c r="AJ88">
        <v>1</v>
      </c>
      <c r="AK88">
        <v>1</v>
      </c>
      <c r="AL88">
        <v>1</v>
      </c>
      <c r="AM88">
        <v>0</v>
      </c>
      <c r="AN88">
        <v>0</v>
      </c>
      <c r="AO88">
        <v>0</v>
      </c>
      <c r="AP88">
        <v>1</v>
      </c>
      <c r="AQ88">
        <v>0</v>
      </c>
      <c r="AR88">
        <v>0</v>
      </c>
      <c r="AS88" t="s">
        <v>6</v>
      </c>
      <c r="AT88">
        <v>92.035398229999998</v>
      </c>
      <c r="AU88" t="s">
        <v>6</v>
      </c>
      <c r="AV88">
        <v>0</v>
      </c>
      <c r="AW88">
        <v>1</v>
      </c>
      <c r="AX88">
        <v>-1</v>
      </c>
      <c r="AY88">
        <v>0</v>
      </c>
      <c r="AZ88">
        <v>0</v>
      </c>
      <c r="BA88" t="s">
        <v>6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ROUND(Y88*Source!I51,7)</f>
        <v>624</v>
      </c>
      <c r="CY88">
        <f t="shared" si="33"/>
        <v>1366.29</v>
      </c>
      <c r="CZ88">
        <f t="shared" si="34"/>
        <v>1436.81</v>
      </c>
      <c r="DA88">
        <f t="shared" si="35"/>
        <v>9.11</v>
      </c>
      <c r="DB88">
        <f t="shared" si="36"/>
        <v>132237.38</v>
      </c>
      <c r="DC88">
        <f t="shared" si="37"/>
        <v>0</v>
      </c>
      <c r="DD88" t="s">
        <v>6</v>
      </c>
      <c r="DE88" t="s">
        <v>6</v>
      </c>
      <c r="DF88">
        <f t="shared" si="38"/>
        <v>8167536</v>
      </c>
      <c r="DG88">
        <f t="shared" si="39"/>
        <v>0</v>
      </c>
      <c r="DH88">
        <f>Source!I51*SmtRes!Y88</f>
        <v>623.99999999939996</v>
      </c>
      <c r="DI88">
        <f t="shared" si="40"/>
        <v>1366.29</v>
      </c>
      <c r="DJ88">
        <f t="shared" ref="DJ88:DJ89" si="42">DF88</f>
        <v>8167536</v>
      </c>
      <c r="DK88">
        <f>Source!BC51</f>
        <v>9.11</v>
      </c>
      <c r="DL88" t="s">
        <v>6</v>
      </c>
      <c r="DM88">
        <v>0</v>
      </c>
      <c r="DN88" t="s">
        <v>6</v>
      </c>
      <c r="DO88">
        <v>0</v>
      </c>
      <c r="GP88">
        <v>1</v>
      </c>
      <c r="GQ88">
        <v>-1</v>
      </c>
      <c r="GR88">
        <v>-1</v>
      </c>
    </row>
    <row r="89" spans="1:200" x14ac:dyDescent="0.2">
      <c r="A89">
        <f>ROW(Source!A51)</f>
        <v>51</v>
      </c>
      <c r="B89">
        <v>74764386</v>
      </c>
      <c r="C89">
        <v>74816738</v>
      </c>
      <c r="D89">
        <v>0</v>
      </c>
      <c r="E89">
        <v>0</v>
      </c>
      <c r="F89">
        <v>1</v>
      </c>
      <c r="G89">
        <v>1</v>
      </c>
      <c r="H89">
        <v>3</v>
      </c>
      <c r="I89" t="s">
        <v>35</v>
      </c>
      <c r="J89" t="s">
        <v>120</v>
      </c>
      <c r="K89" t="s">
        <v>123</v>
      </c>
      <c r="L89">
        <v>1327</v>
      </c>
      <c r="N89">
        <v>1005</v>
      </c>
      <c r="O89" t="s">
        <v>52</v>
      </c>
      <c r="P89" t="s">
        <v>52</v>
      </c>
      <c r="Q89">
        <v>1</v>
      </c>
      <c r="W89">
        <v>0</v>
      </c>
      <c r="X89">
        <v>1790362398</v>
      </c>
      <c r="Y89">
        <f t="shared" si="41"/>
        <v>7.9646017699999998</v>
      </c>
      <c r="AA89">
        <v>1369.09</v>
      </c>
      <c r="AB89">
        <v>0</v>
      </c>
      <c r="AC89">
        <v>0</v>
      </c>
      <c r="AD89">
        <v>0</v>
      </c>
      <c r="AE89">
        <v>1439.76</v>
      </c>
      <c r="AF89">
        <v>0</v>
      </c>
      <c r="AG89">
        <v>0</v>
      </c>
      <c r="AH89">
        <v>0</v>
      </c>
      <c r="AI89">
        <v>9.11</v>
      </c>
      <c r="AJ89">
        <v>1</v>
      </c>
      <c r="AK89">
        <v>1</v>
      </c>
      <c r="AL89">
        <v>1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 t="s">
        <v>6</v>
      </c>
      <c r="AT89">
        <v>7.9646017699999998</v>
      </c>
      <c r="AU89" t="s">
        <v>6</v>
      </c>
      <c r="AV89">
        <v>0</v>
      </c>
      <c r="AW89">
        <v>1</v>
      </c>
      <c r="AX89">
        <v>-1</v>
      </c>
      <c r="AY89">
        <v>0</v>
      </c>
      <c r="AZ89">
        <v>0</v>
      </c>
      <c r="BA89" t="s">
        <v>6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ROUND(Y89*Source!I51,7)</f>
        <v>54</v>
      </c>
      <c r="CY89">
        <f t="shared" si="33"/>
        <v>1369.09</v>
      </c>
      <c r="CZ89">
        <f t="shared" si="34"/>
        <v>1439.76</v>
      </c>
      <c r="DA89">
        <f t="shared" si="35"/>
        <v>9.11</v>
      </c>
      <c r="DB89">
        <f t="shared" si="36"/>
        <v>11467.12</v>
      </c>
      <c r="DC89">
        <f t="shared" si="37"/>
        <v>0</v>
      </c>
      <c r="DD89" t="s">
        <v>6</v>
      </c>
      <c r="DE89" t="s">
        <v>6</v>
      </c>
      <c r="DF89">
        <f t="shared" si="38"/>
        <v>708264</v>
      </c>
      <c r="DG89">
        <f t="shared" si="39"/>
        <v>0</v>
      </c>
      <c r="DH89">
        <f>Source!I51*SmtRes!Y89</f>
        <v>54.000000000600004</v>
      </c>
      <c r="DI89">
        <f t="shared" si="40"/>
        <v>1369.09</v>
      </c>
      <c r="DJ89">
        <f t="shared" si="42"/>
        <v>708264</v>
      </c>
      <c r="DK89">
        <f>Source!BC51</f>
        <v>9.11</v>
      </c>
      <c r="DL89" t="s">
        <v>6</v>
      </c>
      <c r="DM89">
        <v>0</v>
      </c>
      <c r="DN89" t="s">
        <v>6</v>
      </c>
      <c r="DO89">
        <v>0</v>
      </c>
      <c r="GP89">
        <v>1</v>
      </c>
      <c r="GQ89">
        <v>-1</v>
      </c>
      <c r="GR89">
        <v>-1</v>
      </c>
    </row>
    <row r="90" spans="1:200" x14ac:dyDescent="0.2">
      <c r="A90">
        <f>ROW(Source!A54)</f>
        <v>54</v>
      </c>
      <c r="B90">
        <v>74764386</v>
      </c>
      <c r="C90">
        <v>74765591</v>
      </c>
      <c r="D90">
        <v>49510767</v>
      </c>
      <c r="E90">
        <v>70</v>
      </c>
      <c r="F90">
        <v>1</v>
      </c>
      <c r="G90">
        <v>1</v>
      </c>
      <c r="H90">
        <v>1</v>
      </c>
      <c r="I90" t="s">
        <v>495</v>
      </c>
      <c r="J90" t="s">
        <v>6</v>
      </c>
      <c r="K90" t="s">
        <v>496</v>
      </c>
      <c r="L90">
        <v>1191</v>
      </c>
      <c r="N90">
        <v>1013</v>
      </c>
      <c r="O90" t="s">
        <v>448</v>
      </c>
      <c r="P90" t="s">
        <v>448</v>
      </c>
      <c r="Q90">
        <v>1</v>
      </c>
      <c r="W90">
        <v>0</v>
      </c>
      <c r="X90">
        <v>-1936699058</v>
      </c>
      <c r="Y90">
        <f t="shared" si="41"/>
        <v>5</v>
      </c>
      <c r="AA90">
        <v>0</v>
      </c>
      <c r="AB90">
        <v>0</v>
      </c>
      <c r="AC90">
        <v>0</v>
      </c>
      <c r="AD90">
        <v>331.23</v>
      </c>
      <c r="AE90">
        <v>0</v>
      </c>
      <c r="AF90">
        <v>0</v>
      </c>
      <c r="AG90">
        <v>0</v>
      </c>
      <c r="AH90">
        <v>9.92</v>
      </c>
      <c r="AI90">
        <v>1</v>
      </c>
      <c r="AJ90">
        <v>1</v>
      </c>
      <c r="AK90">
        <v>1</v>
      </c>
      <c r="AL90">
        <v>33.39</v>
      </c>
      <c r="AM90">
        <v>4</v>
      </c>
      <c r="AN90">
        <v>0</v>
      </c>
      <c r="AO90">
        <v>1</v>
      </c>
      <c r="AP90">
        <v>1</v>
      </c>
      <c r="AQ90">
        <v>0</v>
      </c>
      <c r="AR90">
        <v>0</v>
      </c>
      <c r="AS90" t="s">
        <v>6</v>
      </c>
      <c r="AT90">
        <v>5</v>
      </c>
      <c r="AU90" t="s">
        <v>6</v>
      </c>
      <c r="AV90">
        <v>1</v>
      </c>
      <c r="AW90">
        <v>2</v>
      </c>
      <c r="AX90">
        <v>74765599</v>
      </c>
      <c r="AY90">
        <v>1</v>
      </c>
      <c r="AZ90">
        <v>0</v>
      </c>
      <c r="BA90">
        <v>88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CU90">
        <f>ROUND(AT90*Source!I54*AH90*AL90,0)</f>
        <v>117586</v>
      </c>
      <c r="CV90">
        <f>ROUND(Y90*Source!I54,7)</f>
        <v>355</v>
      </c>
      <c r="CW90">
        <v>0</v>
      </c>
      <c r="CX90">
        <f>ROUND(Y90*Source!I54,7)</f>
        <v>355</v>
      </c>
      <c r="CY90">
        <f>AD90</f>
        <v>331.23</v>
      </c>
      <c r="CZ90">
        <f>AH90</f>
        <v>9.92</v>
      </c>
      <c r="DA90">
        <f>AL90</f>
        <v>33.39</v>
      </c>
      <c r="DB90">
        <f t="shared" si="36"/>
        <v>49.6</v>
      </c>
      <c r="DC90">
        <f t="shared" si="37"/>
        <v>0</v>
      </c>
      <c r="DD90" t="s">
        <v>6</v>
      </c>
      <c r="DE90" t="s">
        <v>6</v>
      </c>
      <c r="DF90">
        <f>ROUND(ROUND(AE90,0)*CX90,0)</f>
        <v>0</v>
      </c>
      <c r="DG90">
        <f t="shared" si="39"/>
        <v>0</v>
      </c>
      <c r="DH90">
        <f>Source!I54*SmtRes!Y90</f>
        <v>355</v>
      </c>
      <c r="DI90">
        <f>AD90</f>
        <v>331.23</v>
      </c>
      <c r="DJ90">
        <f>EtalonRes!AB88</f>
        <v>9.92</v>
      </c>
      <c r="DK90">
        <f>Source!BA54</f>
        <v>33.39</v>
      </c>
      <c r="DL90" t="s">
        <v>6</v>
      </c>
      <c r="DM90">
        <v>0</v>
      </c>
      <c r="DN90" t="s">
        <v>6</v>
      </c>
      <c r="DO90">
        <v>0</v>
      </c>
      <c r="GQ90">
        <v>-1</v>
      </c>
      <c r="GR90">
        <v>-1</v>
      </c>
    </row>
    <row r="91" spans="1:200" x14ac:dyDescent="0.2">
      <c r="A91">
        <f>ROW(Source!A54)</f>
        <v>54</v>
      </c>
      <c r="B91">
        <v>74764386</v>
      </c>
      <c r="C91">
        <v>74765591</v>
      </c>
      <c r="D91">
        <v>49510905</v>
      </c>
      <c r="E91">
        <v>70</v>
      </c>
      <c r="F91">
        <v>1</v>
      </c>
      <c r="G91">
        <v>1</v>
      </c>
      <c r="H91">
        <v>1</v>
      </c>
      <c r="I91" t="s">
        <v>449</v>
      </c>
      <c r="J91" t="s">
        <v>6</v>
      </c>
      <c r="K91" t="s">
        <v>450</v>
      </c>
      <c r="L91">
        <v>1191</v>
      </c>
      <c r="N91">
        <v>1013</v>
      </c>
      <c r="O91" t="s">
        <v>448</v>
      </c>
      <c r="P91" t="s">
        <v>448</v>
      </c>
      <c r="Q91">
        <v>1</v>
      </c>
      <c r="W91">
        <v>0</v>
      </c>
      <c r="X91">
        <v>-1417349443</v>
      </c>
      <c r="Y91">
        <f t="shared" si="41"/>
        <v>0.43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33.39</v>
      </c>
      <c r="AL91">
        <v>1</v>
      </c>
      <c r="AM91">
        <v>4</v>
      </c>
      <c r="AN91">
        <v>0</v>
      </c>
      <c r="AO91">
        <v>1</v>
      </c>
      <c r="AP91">
        <v>1</v>
      </c>
      <c r="AQ91">
        <v>0</v>
      </c>
      <c r="AR91">
        <v>0</v>
      </c>
      <c r="AS91" t="s">
        <v>6</v>
      </c>
      <c r="AT91">
        <v>0.43</v>
      </c>
      <c r="AU91" t="s">
        <v>6</v>
      </c>
      <c r="AV91">
        <v>2</v>
      </c>
      <c r="AW91">
        <v>2</v>
      </c>
      <c r="AX91">
        <v>74765600</v>
      </c>
      <c r="AY91">
        <v>1</v>
      </c>
      <c r="AZ91">
        <v>0</v>
      </c>
      <c r="BA91">
        <v>89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ROUND(Y91*Source!I54,7)</f>
        <v>30.53</v>
      </c>
      <c r="CY91">
        <f>AD91</f>
        <v>0</v>
      </c>
      <c r="CZ91">
        <f>AH91</f>
        <v>0</v>
      </c>
      <c r="DA91">
        <f>AL91</f>
        <v>1</v>
      </c>
      <c r="DB91">
        <f t="shared" si="36"/>
        <v>0</v>
      </c>
      <c r="DC91">
        <f t="shared" si="37"/>
        <v>0</v>
      </c>
      <c r="DD91" t="s">
        <v>6</v>
      </c>
      <c r="DE91" t="s">
        <v>6</v>
      </c>
      <c r="DF91">
        <f>ROUND(ROUND(AE91,0)*CX91,0)</f>
        <v>0</v>
      </c>
      <c r="DG91">
        <f t="shared" si="39"/>
        <v>0</v>
      </c>
      <c r="DH91">
        <f>Source!I54*SmtRes!Y91</f>
        <v>30.53</v>
      </c>
      <c r="DI91">
        <f>AD91</f>
        <v>0</v>
      </c>
      <c r="DJ91">
        <f>EtalonRes!AB89</f>
        <v>0</v>
      </c>
      <c r="DK91">
        <f>Source!BA54</f>
        <v>33.39</v>
      </c>
      <c r="DL91" t="s">
        <v>6</v>
      </c>
      <c r="DM91">
        <v>0</v>
      </c>
      <c r="DN91" t="s">
        <v>6</v>
      </c>
      <c r="DO91">
        <v>0</v>
      </c>
      <c r="GQ91">
        <v>-1</v>
      </c>
      <c r="GR91">
        <v>-1</v>
      </c>
    </row>
    <row r="92" spans="1:200" x14ac:dyDescent="0.2">
      <c r="A92">
        <f>ROW(Source!A54)</f>
        <v>54</v>
      </c>
      <c r="B92">
        <v>74764386</v>
      </c>
      <c r="C92">
        <v>74765591</v>
      </c>
      <c r="D92">
        <v>49673503</v>
      </c>
      <c r="E92">
        <v>1</v>
      </c>
      <c r="F92">
        <v>1</v>
      </c>
      <c r="G92">
        <v>1</v>
      </c>
      <c r="H92">
        <v>2</v>
      </c>
      <c r="I92" t="s">
        <v>458</v>
      </c>
      <c r="J92" t="s">
        <v>459</v>
      </c>
      <c r="K92" t="s">
        <v>460</v>
      </c>
      <c r="L92">
        <v>1367</v>
      </c>
      <c r="N92">
        <v>1011</v>
      </c>
      <c r="O92" t="s">
        <v>454</v>
      </c>
      <c r="P92" t="s">
        <v>454</v>
      </c>
      <c r="Q92">
        <v>1</v>
      </c>
      <c r="W92">
        <v>0</v>
      </c>
      <c r="X92">
        <v>509054691</v>
      </c>
      <c r="Y92">
        <f t="shared" si="41"/>
        <v>0.43</v>
      </c>
      <c r="AA92">
        <v>0</v>
      </c>
      <c r="AB92">
        <v>871.31</v>
      </c>
      <c r="AC92">
        <v>387.32</v>
      </c>
      <c r="AD92">
        <v>0</v>
      </c>
      <c r="AE92">
        <v>0</v>
      </c>
      <c r="AF92">
        <v>65.709999999999994</v>
      </c>
      <c r="AG92">
        <v>11.6</v>
      </c>
      <c r="AH92">
        <v>0</v>
      </c>
      <c r="AI92">
        <v>1</v>
      </c>
      <c r="AJ92">
        <v>13.26</v>
      </c>
      <c r="AK92">
        <v>33.39</v>
      </c>
      <c r="AL92">
        <v>1</v>
      </c>
      <c r="AM92">
        <v>4</v>
      </c>
      <c r="AN92">
        <v>0</v>
      </c>
      <c r="AO92">
        <v>1</v>
      </c>
      <c r="AP92">
        <v>1</v>
      </c>
      <c r="AQ92">
        <v>0</v>
      </c>
      <c r="AR92">
        <v>0</v>
      </c>
      <c r="AS92" t="s">
        <v>6</v>
      </c>
      <c r="AT92">
        <v>0.43</v>
      </c>
      <c r="AU92" t="s">
        <v>6</v>
      </c>
      <c r="AV92">
        <v>0</v>
      </c>
      <c r="AW92">
        <v>2</v>
      </c>
      <c r="AX92">
        <v>74765601</v>
      </c>
      <c r="AY92">
        <v>1</v>
      </c>
      <c r="AZ92">
        <v>0</v>
      </c>
      <c r="BA92">
        <v>90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CV92">
        <v>0</v>
      </c>
      <c r="CW92">
        <f>ROUND(Y92*Source!I54*DO92,7)</f>
        <v>0</v>
      </c>
      <c r="CX92">
        <f>ROUND(Y92*Source!I54,7)</f>
        <v>30.53</v>
      </c>
      <c r="CY92">
        <f>AB92</f>
        <v>871.31</v>
      </c>
      <c r="CZ92">
        <f>AF92</f>
        <v>65.709999999999994</v>
      </c>
      <c r="DA92">
        <f>AJ92</f>
        <v>13.26</v>
      </c>
      <c r="DB92">
        <f t="shared" si="36"/>
        <v>28.26</v>
      </c>
      <c r="DC92">
        <f t="shared" si="37"/>
        <v>4.99</v>
      </c>
      <c r="DD92" t="s">
        <v>6</v>
      </c>
      <c r="DE92" t="s">
        <v>6</v>
      </c>
      <c r="DF92">
        <f>ROUND(ROUND(AE92,0)*CX92,0)</f>
        <v>0</v>
      </c>
      <c r="DG92">
        <f>ROUND(ROUND(AF92*AJ92,0)*CX92,0)</f>
        <v>26592</v>
      </c>
      <c r="DH92">
        <f>Source!I54*SmtRes!Y92</f>
        <v>30.53</v>
      </c>
      <c r="DI92">
        <f>AB92</f>
        <v>871.31</v>
      </c>
      <c r="DJ92">
        <f>EtalonRes!Z90</f>
        <v>65.709999999999994</v>
      </c>
      <c r="DK92">
        <f>Source!BB54</f>
        <v>13.26</v>
      </c>
      <c r="DL92" t="s">
        <v>6</v>
      </c>
      <c r="DM92">
        <v>0</v>
      </c>
      <c r="DN92" t="s">
        <v>6</v>
      </c>
      <c r="DO92">
        <v>0</v>
      </c>
      <c r="GQ92">
        <v>-1</v>
      </c>
      <c r="GR92">
        <v>-1</v>
      </c>
    </row>
    <row r="93" spans="1:200" x14ac:dyDescent="0.2">
      <c r="A93">
        <f>ROW(Source!A54)</f>
        <v>54</v>
      </c>
      <c r="B93">
        <v>74764386</v>
      </c>
      <c r="C93">
        <v>74765591</v>
      </c>
      <c r="D93">
        <v>49523581</v>
      </c>
      <c r="E93">
        <v>1</v>
      </c>
      <c r="F93">
        <v>1</v>
      </c>
      <c r="G93">
        <v>1</v>
      </c>
      <c r="H93">
        <v>3</v>
      </c>
      <c r="I93" t="s">
        <v>497</v>
      </c>
      <c r="J93" t="s">
        <v>498</v>
      </c>
      <c r="K93" t="s">
        <v>499</v>
      </c>
      <c r="L93">
        <v>1301</v>
      </c>
      <c r="N93">
        <v>1003</v>
      </c>
      <c r="O93" t="s">
        <v>500</v>
      </c>
      <c r="P93" t="s">
        <v>500</v>
      </c>
      <c r="Q93">
        <v>1</v>
      </c>
      <c r="W93">
        <v>0</v>
      </c>
      <c r="X93">
        <v>-2092502019</v>
      </c>
      <c r="Y93" s="181" t="e">
        <f>#REF!</f>
        <v>#REF!</v>
      </c>
      <c r="AA93">
        <v>27.33</v>
      </c>
      <c r="AB93">
        <v>0</v>
      </c>
      <c r="AC93">
        <v>0</v>
      </c>
      <c r="AD93">
        <v>0</v>
      </c>
      <c r="AE93">
        <v>3</v>
      </c>
      <c r="AF93">
        <v>0</v>
      </c>
      <c r="AG93">
        <v>0</v>
      </c>
      <c r="AH93">
        <v>0</v>
      </c>
      <c r="AI93">
        <v>9.11</v>
      </c>
      <c r="AJ93">
        <v>1</v>
      </c>
      <c r="AK93">
        <v>1</v>
      </c>
      <c r="AL93">
        <v>1</v>
      </c>
      <c r="AM93">
        <v>4</v>
      </c>
      <c r="AN93">
        <v>0</v>
      </c>
      <c r="AO93">
        <v>1</v>
      </c>
      <c r="AP93">
        <v>1</v>
      </c>
      <c r="AQ93">
        <v>0</v>
      </c>
      <c r="AR93">
        <v>0</v>
      </c>
      <c r="AS93" t="s">
        <v>6</v>
      </c>
      <c r="AT93">
        <v>20</v>
      </c>
      <c r="AU93" t="s">
        <v>6</v>
      </c>
      <c r="AV93">
        <v>0</v>
      </c>
      <c r="AW93">
        <v>2</v>
      </c>
      <c r="AX93">
        <v>74765602</v>
      </c>
      <c r="AY93">
        <v>1</v>
      </c>
      <c r="AZ93">
        <v>0</v>
      </c>
      <c r="BA93">
        <v>91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CV93">
        <v>0</v>
      </c>
      <c r="CW93">
        <v>0</v>
      </c>
      <c r="CX93" t="e">
        <f>ROUND(Y93*Source!I54,7)</f>
        <v>#REF!</v>
      </c>
      <c r="CY93">
        <f>AA93</f>
        <v>27.33</v>
      </c>
      <c r="CZ93">
        <f>AE93</f>
        <v>3</v>
      </c>
      <c r="DA93">
        <f>AI93</f>
        <v>9.11</v>
      </c>
      <c r="DB93">
        <f t="shared" si="36"/>
        <v>60</v>
      </c>
      <c r="DC93">
        <f t="shared" si="37"/>
        <v>0</v>
      </c>
      <c r="DD93" t="s">
        <v>6</v>
      </c>
      <c r="DE93" t="s">
        <v>6</v>
      </c>
      <c r="DF93" t="e">
        <f>ROUND(ROUND(AE93*AI93,0)*CX93,0)</f>
        <v>#REF!</v>
      </c>
      <c r="DG93" t="e">
        <f t="shared" ref="DG93:DG98" si="43">ROUND(ROUND(AF93,0)*CX93,0)</f>
        <v>#REF!</v>
      </c>
      <c r="DH93" t="e">
        <f>Source!I54*SmtRes!Y93</f>
        <v>#REF!</v>
      </c>
      <c r="DI93">
        <f>AA93</f>
        <v>27.33</v>
      </c>
      <c r="DJ93">
        <f>EtalonRes!Y91</f>
        <v>3</v>
      </c>
      <c r="DK93">
        <f>Source!BC54</f>
        <v>9.11</v>
      </c>
      <c r="DL93" t="s">
        <v>6</v>
      </c>
      <c r="DM93">
        <v>0</v>
      </c>
      <c r="DN93" t="s">
        <v>6</v>
      </c>
      <c r="DO93">
        <v>0</v>
      </c>
      <c r="GQ93">
        <v>-1</v>
      </c>
      <c r="GR93">
        <v>-1</v>
      </c>
    </row>
    <row r="94" spans="1:200" x14ac:dyDescent="0.2">
      <c r="A94">
        <f>ROW(Source!A54)</f>
        <v>54</v>
      </c>
      <c r="B94">
        <v>74764386</v>
      </c>
      <c r="C94">
        <v>74765591</v>
      </c>
      <c r="D94">
        <v>49553409</v>
      </c>
      <c r="E94">
        <v>1</v>
      </c>
      <c r="F94">
        <v>1</v>
      </c>
      <c r="G94">
        <v>1</v>
      </c>
      <c r="H94">
        <v>3</v>
      </c>
      <c r="I94" t="s">
        <v>140</v>
      </c>
      <c r="J94" t="s">
        <v>143</v>
      </c>
      <c r="K94" t="s">
        <v>141</v>
      </c>
      <c r="L94">
        <v>1296</v>
      </c>
      <c r="N94">
        <v>1002</v>
      </c>
      <c r="O94" t="s">
        <v>142</v>
      </c>
      <c r="P94" t="s">
        <v>142</v>
      </c>
      <c r="Q94">
        <v>1</v>
      </c>
      <c r="W94">
        <v>1</v>
      </c>
      <c r="X94">
        <v>-1609399419</v>
      </c>
      <c r="Y94">
        <f t="shared" si="41"/>
        <v>-1.5</v>
      </c>
      <c r="AA94">
        <v>597.42999999999995</v>
      </c>
      <c r="AB94">
        <v>0</v>
      </c>
      <c r="AC94">
        <v>0</v>
      </c>
      <c r="AD94">
        <v>0</v>
      </c>
      <c r="AE94">
        <v>65.58</v>
      </c>
      <c r="AF94">
        <v>0</v>
      </c>
      <c r="AG94">
        <v>0</v>
      </c>
      <c r="AH94">
        <v>0</v>
      </c>
      <c r="AI94">
        <v>9.11</v>
      </c>
      <c r="AJ94">
        <v>1</v>
      </c>
      <c r="AK94">
        <v>1</v>
      </c>
      <c r="AL94">
        <v>1</v>
      </c>
      <c r="AM94">
        <v>4</v>
      </c>
      <c r="AN94">
        <v>0</v>
      </c>
      <c r="AO94">
        <v>1</v>
      </c>
      <c r="AP94">
        <v>1</v>
      </c>
      <c r="AQ94">
        <v>0</v>
      </c>
      <c r="AR94">
        <v>0</v>
      </c>
      <c r="AS94" t="s">
        <v>6</v>
      </c>
      <c r="AT94">
        <v>-1.5</v>
      </c>
      <c r="AU94" t="s">
        <v>6</v>
      </c>
      <c r="AV94">
        <v>0</v>
      </c>
      <c r="AW94">
        <v>2</v>
      </c>
      <c r="AX94">
        <v>74765604</v>
      </c>
      <c r="AY94">
        <v>1</v>
      </c>
      <c r="AZ94">
        <v>6144</v>
      </c>
      <c r="BA94">
        <v>93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CV94">
        <v>0</v>
      </c>
      <c r="CW94">
        <v>0</v>
      </c>
      <c r="CX94">
        <f>ROUND(Y94*Source!I54,7)</f>
        <v>-106.5</v>
      </c>
      <c r="CY94">
        <f>AA94</f>
        <v>597.42999999999995</v>
      </c>
      <c r="CZ94">
        <f>AE94</f>
        <v>65.58</v>
      </c>
      <c r="DA94">
        <f>AI94</f>
        <v>9.11</v>
      </c>
      <c r="DB94">
        <f t="shared" si="36"/>
        <v>-98.37</v>
      </c>
      <c r="DC94">
        <f t="shared" si="37"/>
        <v>0</v>
      </c>
      <c r="DD94" t="s">
        <v>6</v>
      </c>
      <c r="DE94" t="s">
        <v>6</v>
      </c>
      <c r="DF94">
        <f>ROUND(ROUND(AE94*AI94,0)*CX94,0)</f>
        <v>-63581</v>
      </c>
      <c r="DG94">
        <f t="shared" si="43"/>
        <v>0</v>
      </c>
      <c r="DH94">
        <f>Source!I54*SmtRes!Y94</f>
        <v>-106.5</v>
      </c>
      <c r="DI94">
        <f>AA94</f>
        <v>597.42999999999995</v>
      </c>
      <c r="DJ94">
        <f>EtalonRes!Y93</f>
        <v>65.58</v>
      </c>
      <c r="DK94">
        <f>Source!BC54</f>
        <v>9.11</v>
      </c>
      <c r="DL94" t="s">
        <v>6</v>
      </c>
      <c r="DM94">
        <v>0</v>
      </c>
      <c r="DN94" t="s">
        <v>6</v>
      </c>
      <c r="DO94">
        <v>0</v>
      </c>
      <c r="GP94">
        <v>0</v>
      </c>
      <c r="GQ94">
        <v>-1</v>
      </c>
      <c r="GR94">
        <v>-1</v>
      </c>
    </row>
    <row r="95" spans="1:200" x14ac:dyDescent="0.2">
      <c r="A95">
        <f>ROW(Source!A54)</f>
        <v>54</v>
      </c>
      <c r="B95">
        <v>74764386</v>
      </c>
      <c r="C95">
        <v>74765591</v>
      </c>
      <c r="D95">
        <v>49555331</v>
      </c>
      <c r="E95">
        <v>1</v>
      </c>
      <c r="F95">
        <v>1</v>
      </c>
      <c r="G95">
        <v>1</v>
      </c>
      <c r="H95">
        <v>3</v>
      </c>
      <c r="I95" t="s">
        <v>145</v>
      </c>
      <c r="J95" t="s">
        <v>147</v>
      </c>
      <c r="K95" t="s">
        <v>146</v>
      </c>
      <c r="L95">
        <v>1296</v>
      </c>
      <c r="N95">
        <v>1002</v>
      </c>
      <c r="O95" t="s">
        <v>142</v>
      </c>
      <c r="P95" t="s">
        <v>142</v>
      </c>
      <c r="Q95">
        <v>1</v>
      </c>
      <c r="W95">
        <v>1</v>
      </c>
      <c r="X95">
        <v>1828367933</v>
      </c>
      <c r="Y95">
        <f t="shared" si="41"/>
        <v>-5.7000000000000002E-2</v>
      </c>
      <c r="AA95">
        <v>1827.28</v>
      </c>
      <c r="AB95">
        <v>0</v>
      </c>
      <c r="AC95">
        <v>0</v>
      </c>
      <c r="AD95">
        <v>0</v>
      </c>
      <c r="AE95">
        <v>200.58</v>
      </c>
      <c r="AF95">
        <v>0</v>
      </c>
      <c r="AG95">
        <v>0</v>
      </c>
      <c r="AH95">
        <v>0</v>
      </c>
      <c r="AI95">
        <v>9.11</v>
      </c>
      <c r="AJ95">
        <v>1</v>
      </c>
      <c r="AK95">
        <v>1</v>
      </c>
      <c r="AL95">
        <v>1</v>
      </c>
      <c r="AM95">
        <v>4</v>
      </c>
      <c r="AN95">
        <v>0</v>
      </c>
      <c r="AO95">
        <v>1</v>
      </c>
      <c r="AP95">
        <v>1</v>
      </c>
      <c r="AQ95">
        <v>0</v>
      </c>
      <c r="AR95">
        <v>0</v>
      </c>
      <c r="AS95" t="s">
        <v>6</v>
      </c>
      <c r="AT95">
        <v>-5.7000000000000002E-2</v>
      </c>
      <c r="AU95" t="s">
        <v>6</v>
      </c>
      <c r="AV95">
        <v>0</v>
      </c>
      <c r="AW95">
        <v>2</v>
      </c>
      <c r="AX95">
        <v>74765606</v>
      </c>
      <c r="AY95">
        <v>1</v>
      </c>
      <c r="AZ95">
        <v>6144</v>
      </c>
      <c r="BA95">
        <v>95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ROUND(Y95*Source!I54,7)</f>
        <v>-4.0469999999999997</v>
      </c>
      <c r="CY95">
        <f>AA95</f>
        <v>1827.28</v>
      </c>
      <c r="CZ95">
        <f>AE95</f>
        <v>200.58</v>
      </c>
      <c r="DA95">
        <f>AI95</f>
        <v>9.11</v>
      </c>
      <c r="DB95">
        <f t="shared" si="36"/>
        <v>-11.43</v>
      </c>
      <c r="DC95">
        <f t="shared" si="37"/>
        <v>0</v>
      </c>
      <c r="DD95" t="s">
        <v>6</v>
      </c>
      <c r="DE95" t="s">
        <v>6</v>
      </c>
      <c r="DF95">
        <f>ROUND(ROUND(AE95*AI95,0)*CX95,0)</f>
        <v>-7394</v>
      </c>
      <c r="DG95">
        <f t="shared" si="43"/>
        <v>0</v>
      </c>
      <c r="DH95">
        <f>Source!I54*SmtRes!Y95</f>
        <v>-4.0469999999999997</v>
      </c>
      <c r="DI95">
        <f>AA95</f>
        <v>1827.28</v>
      </c>
      <c r="DJ95">
        <f>EtalonRes!Y95</f>
        <v>200.58</v>
      </c>
      <c r="DK95">
        <f>Source!BC54</f>
        <v>9.11</v>
      </c>
      <c r="DL95" t="s">
        <v>6</v>
      </c>
      <c r="DM95">
        <v>0</v>
      </c>
      <c r="DN95" t="s">
        <v>6</v>
      </c>
      <c r="DO95">
        <v>0</v>
      </c>
      <c r="GP95">
        <v>0</v>
      </c>
      <c r="GQ95">
        <v>-1</v>
      </c>
      <c r="GR95">
        <v>-1</v>
      </c>
    </row>
    <row r="96" spans="1:200" x14ac:dyDescent="0.2">
      <c r="A96">
        <f>ROW(Source!A54)</f>
        <v>54</v>
      </c>
      <c r="B96">
        <v>74764386</v>
      </c>
      <c r="C96">
        <v>74765591</v>
      </c>
      <c r="D96">
        <v>0</v>
      </c>
      <c r="E96">
        <v>0</v>
      </c>
      <c r="F96">
        <v>1</v>
      </c>
      <c r="G96">
        <v>1</v>
      </c>
      <c r="H96">
        <v>3</v>
      </c>
      <c r="I96" t="s">
        <v>35</v>
      </c>
      <c r="J96" t="s">
        <v>137</v>
      </c>
      <c r="K96" t="s">
        <v>136</v>
      </c>
      <c r="L96">
        <v>1327</v>
      </c>
      <c r="N96">
        <v>1005</v>
      </c>
      <c r="O96" t="s">
        <v>52</v>
      </c>
      <c r="P96" t="s">
        <v>52</v>
      </c>
      <c r="Q96">
        <v>1</v>
      </c>
      <c r="W96">
        <v>0</v>
      </c>
      <c r="X96">
        <v>-763244610</v>
      </c>
      <c r="Y96">
        <f t="shared" si="41"/>
        <v>11</v>
      </c>
      <c r="AA96">
        <v>213.33</v>
      </c>
      <c r="AB96">
        <v>0</v>
      </c>
      <c r="AC96">
        <v>0</v>
      </c>
      <c r="AD96">
        <v>0</v>
      </c>
      <c r="AE96">
        <v>224.34000000000003</v>
      </c>
      <c r="AF96">
        <v>0</v>
      </c>
      <c r="AG96">
        <v>0</v>
      </c>
      <c r="AH96">
        <v>0</v>
      </c>
      <c r="AI96">
        <v>9.11</v>
      </c>
      <c r="AJ96">
        <v>1</v>
      </c>
      <c r="AK96">
        <v>1</v>
      </c>
      <c r="AL96">
        <v>1</v>
      </c>
      <c r="AM96">
        <v>0</v>
      </c>
      <c r="AN96">
        <v>0</v>
      </c>
      <c r="AO96">
        <v>0</v>
      </c>
      <c r="AP96">
        <v>1</v>
      </c>
      <c r="AQ96">
        <v>0</v>
      </c>
      <c r="AR96">
        <v>0</v>
      </c>
      <c r="AS96" t="s">
        <v>6</v>
      </c>
      <c r="AT96">
        <v>11</v>
      </c>
      <c r="AU96" t="s">
        <v>6</v>
      </c>
      <c r="AV96">
        <v>0</v>
      </c>
      <c r="AW96">
        <v>1</v>
      </c>
      <c r="AX96">
        <v>-1</v>
      </c>
      <c r="AY96">
        <v>0</v>
      </c>
      <c r="AZ96">
        <v>0</v>
      </c>
      <c r="BA96" t="s">
        <v>6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ROUND(Y96*Source!I54,7)</f>
        <v>781</v>
      </c>
      <c r="CY96">
        <f>AA96</f>
        <v>213.33</v>
      </c>
      <c r="CZ96">
        <f>AE96</f>
        <v>224.34000000000003</v>
      </c>
      <c r="DA96">
        <f>AI96</f>
        <v>9.11</v>
      </c>
      <c r="DB96">
        <f t="shared" si="36"/>
        <v>2467.7399999999998</v>
      </c>
      <c r="DC96">
        <f t="shared" si="37"/>
        <v>0</v>
      </c>
      <c r="DD96" t="s">
        <v>6</v>
      </c>
      <c r="DE96" t="s">
        <v>6</v>
      </c>
      <c r="DF96">
        <f>ROUND(ROUND(AE96*AI96,0)*CX96,0)</f>
        <v>1596364</v>
      </c>
      <c r="DG96">
        <f t="shared" si="43"/>
        <v>0</v>
      </c>
      <c r="DH96">
        <f>Source!I54*SmtRes!Y96</f>
        <v>781</v>
      </c>
      <c r="DI96">
        <f>AA96</f>
        <v>213.33</v>
      </c>
      <c r="DJ96">
        <f>DF96</f>
        <v>1596364</v>
      </c>
      <c r="DK96">
        <f>Source!BC54</f>
        <v>9.11</v>
      </c>
      <c r="DL96" t="s">
        <v>6</v>
      </c>
      <c r="DM96">
        <v>0</v>
      </c>
      <c r="DN96" t="s">
        <v>6</v>
      </c>
      <c r="DO96">
        <v>0</v>
      </c>
      <c r="GP96">
        <v>1</v>
      </c>
      <c r="GQ96">
        <v>-1</v>
      </c>
      <c r="GR96">
        <v>-1</v>
      </c>
    </row>
    <row r="97" spans="1:200" x14ac:dyDescent="0.2">
      <c r="A97">
        <f>ROW(Source!A93)</f>
        <v>93</v>
      </c>
      <c r="B97">
        <v>74764386</v>
      </c>
      <c r="C97">
        <v>74975802</v>
      </c>
      <c r="D97">
        <v>49510757</v>
      </c>
      <c r="E97">
        <v>70</v>
      </c>
      <c r="F97">
        <v>1</v>
      </c>
      <c r="G97">
        <v>1</v>
      </c>
      <c r="H97">
        <v>1</v>
      </c>
      <c r="I97" t="s">
        <v>446</v>
      </c>
      <c r="J97" t="s">
        <v>6</v>
      </c>
      <c r="K97" t="s">
        <v>447</v>
      </c>
      <c r="L97">
        <v>1191</v>
      </c>
      <c r="N97">
        <v>1013</v>
      </c>
      <c r="O97" t="s">
        <v>448</v>
      </c>
      <c r="P97" t="s">
        <v>448</v>
      </c>
      <c r="Q97">
        <v>1</v>
      </c>
      <c r="W97">
        <v>0</v>
      </c>
      <c r="X97">
        <v>-1111239348</v>
      </c>
      <c r="Y97">
        <f>(AT97*ROUND(1.05,7))</f>
        <v>5.2815000000000003</v>
      </c>
      <c r="AA97">
        <v>0</v>
      </c>
      <c r="AB97">
        <v>0</v>
      </c>
      <c r="AC97">
        <v>0</v>
      </c>
      <c r="AD97">
        <v>321.20999999999998</v>
      </c>
      <c r="AE97">
        <v>0</v>
      </c>
      <c r="AF97">
        <v>0</v>
      </c>
      <c r="AG97">
        <v>0</v>
      </c>
      <c r="AH97">
        <v>9.6199999999999992</v>
      </c>
      <c r="AI97">
        <v>1</v>
      </c>
      <c r="AJ97">
        <v>1</v>
      </c>
      <c r="AK97">
        <v>1</v>
      </c>
      <c r="AL97">
        <v>33.39</v>
      </c>
      <c r="AM97">
        <v>4</v>
      </c>
      <c r="AN97">
        <v>0</v>
      </c>
      <c r="AO97">
        <v>1</v>
      </c>
      <c r="AP97">
        <v>1</v>
      </c>
      <c r="AQ97">
        <v>0</v>
      </c>
      <c r="AR97">
        <v>0</v>
      </c>
      <c r="AS97" t="s">
        <v>6</v>
      </c>
      <c r="AT97">
        <v>5.03</v>
      </c>
      <c r="AU97" t="s">
        <v>78</v>
      </c>
      <c r="AV97">
        <v>1</v>
      </c>
      <c r="AW97">
        <v>2</v>
      </c>
      <c r="AX97">
        <v>74975803</v>
      </c>
      <c r="AY97">
        <v>1</v>
      </c>
      <c r="AZ97">
        <v>0</v>
      </c>
      <c r="BA97">
        <v>96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U97">
        <f>ROUND(AT97*Source!I93*AH97*AL97,0)</f>
        <v>4847</v>
      </c>
      <c r="CV97">
        <f>ROUND(Y97*Source!I93,7)</f>
        <v>15.8445</v>
      </c>
      <c r="CW97">
        <v>0</v>
      </c>
      <c r="CX97">
        <f>ROUND(Y97*Source!I93,7)</f>
        <v>15.8445</v>
      </c>
      <c r="CY97">
        <f>AD97</f>
        <v>321.20999999999998</v>
      </c>
      <c r="CZ97">
        <f>AH97</f>
        <v>9.6199999999999992</v>
      </c>
      <c r="DA97">
        <f>AL97</f>
        <v>33.39</v>
      </c>
      <c r="DB97">
        <f>ROUND((ROUND(AT97*CZ97,2)*ROUND(1.05,7)),2)</f>
        <v>50.81</v>
      </c>
      <c r="DC97">
        <f>ROUND((ROUND(AT97*AG97,2)*ROUND(1.05,7)),2)</f>
        <v>0</v>
      </c>
      <c r="DD97" t="s">
        <v>6</v>
      </c>
      <c r="DE97" t="s">
        <v>6</v>
      </c>
      <c r="DF97">
        <f>ROUND(ROUND(AE97,0)*CX97,0)</f>
        <v>0</v>
      </c>
      <c r="DG97">
        <f t="shared" si="43"/>
        <v>0</v>
      </c>
      <c r="DH97">
        <f>Source!I93*SmtRes!Y97</f>
        <v>15.8445</v>
      </c>
      <c r="DI97">
        <f>AD97</f>
        <v>321.20999999999998</v>
      </c>
      <c r="DJ97">
        <f>EtalonRes!AB96</f>
        <v>9.6199999999999992</v>
      </c>
      <c r="DK97">
        <f>Source!BA93</f>
        <v>33.39</v>
      </c>
      <c r="DL97" t="s">
        <v>6</v>
      </c>
      <c r="DM97">
        <v>0</v>
      </c>
      <c r="DN97" t="s">
        <v>6</v>
      </c>
      <c r="DO97">
        <v>0</v>
      </c>
      <c r="GQ97">
        <v>-1</v>
      </c>
      <c r="GR97">
        <v>-1</v>
      </c>
    </row>
    <row r="98" spans="1:200" x14ac:dyDescent="0.2">
      <c r="A98">
        <f>ROW(Source!A93)</f>
        <v>93</v>
      </c>
      <c r="B98">
        <v>74764386</v>
      </c>
      <c r="C98">
        <v>74975802</v>
      </c>
      <c r="D98">
        <v>49510905</v>
      </c>
      <c r="E98">
        <v>70</v>
      </c>
      <c r="F98">
        <v>1</v>
      </c>
      <c r="G98">
        <v>1</v>
      </c>
      <c r="H98">
        <v>1</v>
      </c>
      <c r="I98" t="s">
        <v>449</v>
      </c>
      <c r="J98" t="s">
        <v>6</v>
      </c>
      <c r="K98" t="s">
        <v>450</v>
      </c>
      <c r="L98">
        <v>1191</v>
      </c>
      <c r="N98">
        <v>1013</v>
      </c>
      <c r="O98" t="s">
        <v>448</v>
      </c>
      <c r="P98" t="s">
        <v>448</v>
      </c>
      <c r="Q98">
        <v>1</v>
      </c>
      <c r="W98">
        <v>0</v>
      </c>
      <c r="X98">
        <v>-1417349443</v>
      </c>
      <c r="Y98">
        <f>(AT98*ROUND(1.05,7))</f>
        <v>0.27300000000000002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1</v>
      </c>
      <c r="AJ98">
        <v>1</v>
      </c>
      <c r="AK98">
        <v>33.39</v>
      </c>
      <c r="AL98">
        <v>1</v>
      </c>
      <c r="AM98">
        <v>4</v>
      </c>
      <c r="AN98">
        <v>0</v>
      </c>
      <c r="AO98">
        <v>1</v>
      </c>
      <c r="AP98">
        <v>1</v>
      </c>
      <c r="AQ98">
        <v>0</v>
      </c>
      <c r="AR98">
        <v>0</v>
      </c>
      <c r="AS98" t="s">
        <v>6</v>
      </c>
      <c r="AT98">
        <v>0.26</v>
      </c>
      <c r="AU98" t="s">
        <v>78</v>
      </c>
      <c r="AV98">
        <v>2</v>
      </c>
      <c r="AW98">
        <v>2</v>
      </c>
      <c r="AX98">
        <v>74975804</v>
      </c>
      <c r="AY98">
        <v>1</v>
      </c>
      <c r="AZ98">
        <v>0</v>
      </c>
      <c r="BA98">
        <v>97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ROUND(Y98*Source!I93,7)</f>
        <v>0.81899999999999995</v>
      </c>
      <c r="CY98">
        <f>AD98</f>
        <v>0</v>
      </c>
      <c r="CZ98">
        <f>AH98</f>
        <v>0</v>
      </c>
      <c r="DA98">
        <f>AL98</f>
        <v>1</v>
      </c>
      <c r="DB98">
        <f>ROUND((ROUND(AT98*CZ98,2)*ROUND(1.05,7)),2)</f>
        <v>0</v>
      </c>
      <c r="DC98">
        <f>ROUND((ROUND(AT98*AG98,2)*ROUND(1.05,7)),2)</f>
        <v>0</v>
      </c>
      <c r="DD98" t="s">
        <v>6</v>
      </c>
      <c r="DE98" t="s">
        <v>6</v>
      </c>
      <c r="DF98">
        <f>ROUND(ROUND(AE98,0)*CX98,0)</f>
        <v>0</v>
      </c>
      <c r="DG98">
        <f t="shared" si="43"/>
        <v>0</v>
      </c>
      <c r="DH98">
        <f>Source!I93*SmtRes!Y98</f>
        <v>0.81900000000000006</v>
      </c>
      <c r="DI98">
        <f>AD98</f>
        <v>0</v>
      </c>
      <c r="DJ98">
        <f>EtalonRes!AB97</f>
        <v>0</v>
      </c>
      <c r="DK98">
        <f>Source!BA93</f>
        <v>33.39</v>
      </c>
      <c r="DL98" t="s">
        <v>6</v>
      </c>
      <c r="DM98">
        <v>0</v>
      </c>
      <c r="DN98" t="s">
        <v>6</v>
      </c>
      <c r="DO98">
        <v>0</v>
      </c>
      <c r="GQ98">
        <v>-1</v>
      </c>
      <c r="GR98">
        <v>-1</v>
      </c>
    </row>
    <row r="99" spans="1:200" x14ac:dyDescent="0.2">
      <c r="A99">
        <f>ROW(Source!A93)</f>
        <v>93</v>
      </c>
      <c r="B99">
        <v>74764386</v>
      </c>
      <c r="C99">
        <v>74975802</v>
      </c>
      <c r="D99">
        <v>49672573</v>
      </c>
      <c r="E99">
        <v>1</v>
      </c>
      <c r="F99">
        <v>1</v>
      </c>
      <c r="G99">
        <v>1</v>
      </c>
      <c r="H99">
        <v>2</v>
      </c>
      <c r="I99" t="s">
        <v>451</v>
      </c>
      <c r="J99" t="s">
        <v>452</v>
      </c>
      <c r="K99" t="s">
        <v>453</v>
      </c>
      <c r="L99">
        <v>1367</v>
      </c>
      <c r="N99">
        <v>1011</v>
      </c>
      <c r="O99" t="s">
        <v>454</v>
      </c>
      <c r="P99" t="s">
        <v>454</v>
      </c>
      <c r="Q99">
        <v>1</v>
      </c>
      <c r="W99">
        <v>0</v>
      </c>
      <c r="X99">
        <v>-430484415</v>
      </c>
      <c r="Y99">
        <f>(AT99*ROUND(1.05,7))</f>
        <v>0.10500000000000001</v>
      </c>
      <c r="AA99">
        <v>0</v>
      </c>
      <c r="AB99">
        <v>1530.2</v>
      </c>
      <c r="AC99">
        <v>450.77</v>
      </c>
      <c r="AD99">
        <v>0</v>
      </c>
      <c r="AE99">
        <v>0</v>
      </c>
      <c r="AF99">
        <v>115.4</v>
      </c>
      <c r="AG99">
        <v>13.5</v>
      </c>
      <c r="AH99">
        <v>0</v>
      </c>
      <c r="AI99">
        <v>1</v>
      </c>
      <c r="AJ99">
        <v>13.26</v>
      </c>
      <c r="AK99">
        <v>33.39</v>
      </c>
      <c r="AL99">
        <v>1</v>
      </c>
      <c r="AM99">
        <v>4</v>
      </c>
      <c r="AN99">
        <v>0</v>
      </c>
      <c r="AO99">
        <v>1</v>
      </c>
      <c r="AP99">
        <v>1</v>
      </c>
      <c r="AQ99">
        <v>0</v>
      </c>
      <c r="AR99">
        <v>0</v>
      </c>
      <c r="AS99" t="s">
        <v>6</v>
      </c>
      <c r="AT99">
        <v>0.1</v>
      </c>
      <c r="AU99" t="s">
        <v>26</v>
      </c>
      <c r="AV99">
        <v>0</v>
      </c>
      <c r="AW99">
        <v>2</v>
      </c>
      <c r="AX99">
        <v>74975805</v>
      </c>
      <c r="AY99">
        <v>1</v>
      </c>
      <c r="AZ99">
        <v>0</v>
      </c>
      <c r="BA99">
        <v>98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f>ROUND(Y99*Source!I93*DO99,7)</f>
        <v>0</v>
      </c>
      <c r="CX99">
        <f>ROUND(Y99*Source!I93,7)</f>
        <v>0.315</v>
      </c>
      <c r="CY99">
        <f>AB99</f>
        <v>1530.2</v>
      </c>
      <c r="CZ99">
        <f>AF99</f>
        <v>115.4</v>
      </c>
      <c r="DA99">
        <f>AJ99</f>
        <v>13.26</v>
      </c>
      <c r="DB99">
        <f>ROUND((ROUND(AT99*CZ99,2)*ROUND(1.05,7)),2)</f>
        <v>12.12</v>
      </c>
      <c r="DC99">
        <f>ROUND((ROUND(AT99*AG99,2)*ROUND(1.05,7)),2)</f>
        <v>1.42</v>
      </c>
      <c r="DD99" t="s">
        <v>6</v>
      </c>
      <c r="DE99" t="s">
        <v>6</v>
      </c>
      <c r="DF99">
        <f>ROUND(ROUND(AE99,0)*CX99,0)</f>
        <v>0</v>
      </c>
      <c r="DG99">
        <f>ROUND(ROUND(AF99*AJ99,0)*CX99,0)</f>
        <v>482</v>
      </c>
      <c r="DH99">
        <f>Source!I93*SmtRes!Y99</f>
        <v>0.31500000000000006</v>
      </c>
      <c r="DI99">
        <f>AB99</f>
        <v>1530.2</v>
      </c>
      <c r="DJ99">
        <f>EtalonRes!Z98</f>
        <v>115.4</v>
      </c>
      <c r="DK99">
        <f>Source!BB93</f>
        <v>13.26</v>
      </c>
      <c r="DL99" t="s">
        <v>6</v>
      </c>
      <c r="DM99">
        <v>0</v>
      </c>
      <c r="DN99" t="s">
        <v>6</v>
      </c>
      <c r="DO99">
        <v>0</v>
      </c>
      <c r="GQ99">
        <v>-1</v>
      </c>
      <c r="GR99">
        <v>-1</v>
      </c>
    </row>
    <row r="100" spans="1:200" x14ac:dyDescent="0.2">
      <c r="A100">
        <f>ROW(Source!A93)</f>
        <v>93</v>
      </c>
      <c r="B100">
        <v>74764386</v>
      </c>
      <c r="C100">
        <v>74975802</v>
      </c>
      <c r="D100">
        <v>49672695</v>
      </c>
      <c r="E100">
        <v>1</v>
      </c>
      <c r="F100">
        <v>1</v>
      </c>
      <c r="G100">
        <v>1</v>
      </c>
      <c r="H100">
        <v>2</v>
      </c>
      <c r="I100" t="s">
        <v>455</v>
      </c>
      <c r="J100" t="s">
        <v>456</v>
      </c>
      <c r="K100" t="s">
        <v>457</v>
      </c>
      <c r="L100">
        <v>1367</v>
      </c>
      <c r="N100">
        <v>1011</v>
      </c>
      <c r="O100" t="s">
        <v>454</v>
      </c>
      <c r="P100" t="s">
        <v>454</v>
      </c>
      <c r="Q100">
        <v>1</v>
      </c>
      <c r="W100">
        <v>0</v>
      </c>
      <c r="X100">
        <v>1063590936</v>
      </c>
      <c r="Y100">
        <f>(AT100*ROUND(1.05,7))</f>
        <v>1.1655000000000002</v>
      </c>
      <c r="AA100">
        <v>0</v>
      </c>
      <c r="AB100">
        <v>41.37</v>
      </c>
      <c r="AC100">
        <v>0</v>
      </c>
      <c r="AD100">
        <v>0</v>
      </c>
      <c r="AE100">
        <v>0</v>
      </c>
      <c r="AF100">
        <v>3.12</v>
      </c>
      <c r="AG100">
        <v>0</v>
      </c>
      <c r="AH100">
        <v>0</v>
      </c>
      <c r="AI100">
        <v>1</v>
      </c>
      <c r="AJ100">
        <v>13.26</v>
      </c>
      <c r="AK100">
        <v>33.39</v>
      </c>
      <c r="AL100">
        <v>1</v>
      </c>
      <c r="AM100">
        <v>4</v>
      </c>
      <c r="AN100">
        <v>0</v>
      </c>
      <c r="AO100">
        <v>1</v>
      </c>
      <c r="AP100">
        <v>1</v>
      </c>
      <c r="AQ100">
        <v>0</v>
      </c>
      <c r="AR100">
        <v>0</v>
      </c>
      <c r="AS100" t="s">
        <v>6</v>
      </c>
      <c r="AT100">
        <v>1.1100000000000001</v>
      </c>
      <c r="AU100" t="s">
        <v>26</v>
      </c>
      <c r="AV100">
        <v>0</v>
      </c>
      <c r="AW100">
        <v>2</v>
      </c>
      <c r="AX100">
        <v>74975806</v>
      </c>
      <c r="AY100">
        <v>1</v>
      </c>
      <c r="AZ100">
        <v>0</v>
      </c>
      <c r="BA100">
        <v>99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f>ROUND(Y100*Source!I93*DO100,7)</f>
        <v>0</v>
      </c>
      <c r="CX100">
        <f>ROUND(Y100*Source!I93,7)</f>
        <v>3.4965000000000002</v>
      </c>
      <c r="CY100">
        <f>AB100</f>
        <v>41.37</v>
      </c>
      <c r="CZ100">
        <f>AF100</f>
        <v>3.12</v>
      </c>
      <c r="DA100">
        <f>AJ100</f>
        <v>13.26</v>
      </c>
      <c r="DB100">
        <f>ROUND((ROUND(AT100*CZ100,2)*ROUND(1.05,7)),2)</f>
        <v>3.63</v>
      </c>
      <c r="DC100">
        <f>ROUND((ROUND(AT100*AG100,2)*ROUND(1.05,7)),2)</f>
        <v>0</v>
      </c>
      <c r="DD100" t="s">
        <v>6</v>
      </c>
      <c r="DE100" t="s">
        <v>6</v>
      </c>
      <c r="DF100">
        <f>ROUND(ROUND(AE100,0)*CX100,0)</f>
        <v>0</v>
      </c>
      <c r="DG100">
        <f>ROUND(ROUND(AF100*AJ100,0)*CX100,0)</f>
        <v>143</v>
      </c>
      <c r="DH100">
        <f>Source!I93*SmtRes!Y100</f>
        <v>3.4965000000000006</v>
      </c>
      <c r="DI100">
        <f>AB100</f>
        <v>41.37</v>
      </c>
      <c r="DJ100">
        <f>EtalonRes!Z99</f>
        <v>3.12</v>
      </c>
      <c r="DK100">
        <f>Source!BB93</f>
        <v>13.26</v>
      </c>
      <c r="DL100" t="s">
        <v>6</v>
      </c>
      <c r="DM100">
        <v>0</v>
      </c>
      <c r="DN100" t="s">
        <v>6</v>
      </c>
      <c r="DO100">
        <v>0</v>
      </c>
      <c r="GQ100">
        <v>-1</v>
      </c>
      <c r="GR100">
        <v>-1</v>
      </c>
    </row>
    <row r="101" spans="1:200" x14ac:dyDescent="0.2">
      <c r="A101">
        <f>ROW(Source!A93)</f>
        <v>93</v>
      </c>
      <c r="B101">
        <v>74764386</v>
      </c>
      <c r="C101">
        <v>74975802</v>
      </c>
      <c r="D101">
        <v>49673503</v>
      </c>
      <c r="E101">
        <v>1</v>
      </c>
      <c r="F101">
        <v>1</v>
      </c>
      <c r="G101">
        <v>1</v>
      </c>
      <c r="H101">
        <v>2</v>
      </c>
      <c r="I101" t="s">
        <v>458</v>
      </c>
      <c r="J101" t="s">
        <v>459</v>
      </c>
      <c r="K101" t="s">
        <v>460</v>
      </c>
      <c r="L101">
        <v>1367</v>
      </c>
      <c r="N101">
        <v>1011</v>
      </c>
      <c r="O101" t="s">
        <v>454</v>
      </c>
      <c r="P101" t="s">
        <v>454</v>
      </c>
      <c r="Q101">
        <v>1</v>
      </c>
      <c r="W101">
        <v>0</v>
      </c>
      <c r="X101">
        <v>509054691</v>
      </c>
      <c r="Y101">
        <f>(AT101*ROUND(1.05,7))</f>
        <v>0.16800000000000001</v>
      </c>
      <c r="AA101">
        <v>0</v>
      </c>
      <c r="AB101">
        <v>871.31</v>
      </c>
      <c r="AC101">
        <v>387.32</v>
      </c>
      <c r="AD101">
        <v>0</v>
      </c>
      <c r="AE101">
        <v>0</v>
      </c>
      <c r="AF101">
        <v>65.709999999999994</v>
      </c>
      <c r="AG101">
        <v>11.6</v>
      </c>
      <c r="AH101">
        <v>0</v>
      </c>
      <c r="AI101">
        <v>1</v>
      </c>
      <c r="AJ101">
        <v>13.26</v>
      </c>
      <c r="AK101">
        <v>33.39</v>
      </c>
      <c r="AL101">
        <v>1</v>
      </c>
      <c r="AM101">
        <v>4</v>
      </c>
      <c r="AN101">
        <v>0</v>
      </c>
      <c r="AO101">
        <v>1</v>
      </c>
      <c r="AP101">
        <v>1</v>
      </c>
      <c r="AQ101">
        <v>0</v>
      </c>
      <c r="AR101">
        <v>0</v>
      </c>
      <c r="AS101" t="s">
        <v>6</v>
      </c>
      <c r="AT101">
        <v>0.16</v>
      </c>
      <c r="AU101" t="s">
        <v>26</v>
      </c>
      <c r="AV101">
        <v>0</v>
      </c>
      <c r="AW101">
        <v>2</v>
      </c>
      <c r="AX101">
        <v>74975807</v>
      </c>
      <c r="AY101">
        <v>1</v>
      </c>
      <c r="AZ101">
        <v>0</v>
      </c>
      <c r="BA101">
        <v>100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CV101">
        <v>0</v>
      </c>
      <c r="CW101">
        <f>ROUND(Y101*Source!I93*DO101,7)</f>
        <v>0</v>
      </c>
      <c r="CX101">
        <f>ROUND(Y101*Source!I93,7)</f>
        <v>0.504</v>
      </c>
      <c r="CY101">
        <f>AB101</f>
        <v>871.31</v>
      </c>
      <c r="CZ101">
        <f>AF101</f>
        <v>65.709999999999994</v>
      </c>
      <c r="DA101">
        <f>AJ101</f>
        <v>13.26</v>
      </c>
      <c r="DB101">
        <f>ROUND((ROUND(AT101*CZ101,2)*ROUND(1.05,7)),2)</f>
        <v>11.04</v>
      </c>
      <c r="DC101">
        <f>ROUND((ROUND(AT101*AG101,2)*ROUND(1.05,7)),2)</f>
        <v>1.95</v>
      </c>
      <c r="DD101" t="s">
        <v>6</v>
      </c>
      <c r="DE101" t="s">
        <v>6</v>
      </c>
      <c r="DF101">
        <f>ROUND(ROUND(AE101,0)*CX101,0)</f>
        <v>0</v>
      </c>
      <c r="DG101">
        <f>ROUND(ROUND(AF101*AJ101,0)*CX101,0)</f>
        <v>439</v>
      </c>
      <c r="DH101">
        <f>Source!I93*SmtRes!Y101</f>
        <v>0.504</v>
      </c>
      <c r="DI101">
        <f>AB101</f>
        <v>871.31</v>
      </c>
      <c r="DJ101">
        <f>EtalonRes!Z100</f>
        <v>65.709999999999994</v>
      </c>
      <c r="DK101">
        <f>Source!BB93</f>
        <v>13.26</v>
      </c>
      <c r="DL101" t="s">
        <v>6</v>
      </c>
      <c r="DM101">
        <v>0</v>
      </c>
      <c r="DN101" t="s">
        <v>6</v>
      </c>
      <c r="DO101">
        <v>0</v>
      </c>
      <c r="GQ101">
        <v>-1</v>
      </c>
      <c r="GR101">
        <v>-1</v>
      </c>
    </row>
    <row r="102" spans="1:200" x14ac:dyDescent="0.2">
      <c r="A102">
        <f>ROW(Source!A93)</f>
        <v>93</v>
      </c>
      <c r="B102">
        <v>74764386</v>
      </c>
      <c r="C102">
        <v>74975802</v>
      </c>
      <c r="D102">
        <v>49525443</v>
      </c>
      <c r="E102">
        <v>1</v>
      </c>
      <c r="F102">
        <v>1</v>
      </c>
      <c r="G102">
        <v>1</v>
      </c>
      <c r="H102">
        <v>3</v>
      </c>
      <c r="I102" t="s">
        <v>461</v>
      </c>
      <c r="J102" t="s">
        <v>462</v>
      </c>
      <c r="K102" t="s">
        <v>463</v>
      </c>
      <c r="L102">
        <v>1348</v>
      </c>
      <c r="N102">
        <v>1009</v>
      </c>
      <c r="O102" t="s">
        <v>464</v>
      </c>
      <c r="P102" t="s">
        <v>464</v>
      </c>
      <c r="Q102">
        <v>1000</v>
      </c>
      <c r="W102">
        <v>0</v>
      </c>
      <c r="X102">
        <v>-2064010995</v>
      </c>
      <c r="Y102" s="181" t="e">
        <f>#REF!</f>
        <v>#REF!</v>
      </c>
      <c r="AA102">
        <v>91719.48</v>
      </c>
      <c r="AB102">
        <v>0</v>
      </c>
      <c r="AC102">
        <v>0</v>
      </c>
      <c r="AD102">
        <v>0</v>
      </c>
      <c r="AE102">
        <v>10068</v>
      </c>
      <c r="AF102">
        <v>0</v>
      </c>
      <c r="AG102">
        <v>0</v>
      </c>
      <c r="AH102">
        <v>0</v>
      </c>
      <c r="AI102">
        <v>9.11</v>
      </c>
      <c r="AJ102">
        <v>1</v>
      </c>
      <c r="AK102">
        <v>1</v>
      </c>
      <c r="AL102">
        <v>1</v>
      </c>
      <c r="AM102">
        <v>4</v>
      </c>
      <c r="AN102">
        <v>0</v>
      </c>
      <c r="AO102">
        <v>1</v>
      </c>
      <c r="AP102">
        <v>1</v>
      </c>
      <c r="AQ102">
        <v>0</v>
      </c>
      <c r="AR102">
        <v>0</v>
      </c>
      <c r="AS102" t="s">
        <v>6</v>
      </c>
      <c r="AT102">
        <v>2.8E-3</v>
      </c>
      <c r="AU102" t="s">
        <v>6</v>
      </c>
      <c r="AV102">
        <v>0</v>
      </c>
      <c r="AW102">
        <v>2</v>
      </c>
      <c r="AX102">
        <v>74975808</v>
      </c>
      <c r="AY102">
        <v>1</v>
      </c>
      <c r="AZ102">
        <v>0</v>
      </c>
      <c r="BA102">
        <v>101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 t="e">
        <f>ROUND(Y102*Source!I93,7)</f>
        <v>#REF!</v>
      </c>
      <c r="CY102">
        <f t="shared" ref="CY102:CY108" si="44">AA102</f>
        <v>91719.48</v>
      </c>
      <c r="CZ102">
        <f t="shared" ref="CZ102:CZ108" si="45">AE102</f>
        <v>10068</v>
      </c>
      <c r="DA102">
        <f t="shared" ref="DA102:DA108" si="46">AI102</f>
        <v>9.11</v>
      </c>
      <c r="DB102">
        <f t="shared" ref="DB102:DB108" si="47">ROUND(ROUND(AT102*CZ102,2),2)</f>
        <v>28.19</v>
      </c>
      <c r="DC102">
        <f t="shared" ref="DC102:DC108" si="48">ROUND(ROUND(AT102*AG102,2),2)</f>
        <v>0</v>
      </c>
      <c r="DD102" t="s">
        <v>6</v>
      </c>
      <c r="DE102" t="s">
        <v>6</v>
      </c>
      <c r="DF102" t="e">
        <f t="shared" ref="DF102:DF108" si="49">ROUND(ROUND(AE102*AI102,0)*CX102,0)</f>
        <v>#REF!</v>
      </c>
      <c r="DG102" t="e">
        <f t="shared" ref="DG102:DG110" si="50">ROUND(ROUND(AF102,0)*CX102,0)</f>
        <v>#REF!</v>
      </c>
      <c r="DH102" t="e">
        <f>Source!I93*SmtRes!Y102</f>
        <v>#REF!</v>
      </c>
      <c r="DI102">
        <f t="shared" ref="DI102:DI108" si="51">AA102</f>
        <v>91719.48</v>
      </c>
      <c r="DJ102">
        <f>EtalonRes!Y101</f>
        <v>10068</v>
      </c>
      <c r="DK102">
        <f>Source!BC93</f>
        <v>9.11</v>
      </c>
      <c r="DL102" t="s">
        <v>6</v>
      </c>
      <c r="DM102">
        <v>0</v>
      </c>
      <c r="DN102" t="s">
        <v>6</v>
      </c>
      <c r="DO102">
        <v>0</v>
      </c>
      <c r="GQ102">
        <v>-1</v>
      </c>
      <c r="GR102">
        <v>-1</v>
      </c>
    </row>
    <row r="103" spans="1:200" x14ac:dyDescent="0.2">
      <c r="A103">
        <f>ROW(Source!A93)</f>
        <v>93</v>
      </c>
      <c r="B103">
        <v>74764386</v>
      </c>
      <c r="C103">
        <v>74975802</v>
      </c>
      <c r="D103">
        <v>49525488</v>
      </c>
      <c r="E103">
        <v>1</v>
      </c>
      <c r="F103">
        <v>1</v>
      </c>
      <c r="G103">
        <v>1</v>
      </c>
      <c r="H103">
        <v>3</v>
      </c>
      <c r="I103" t="s">
        <v>465</v>
      </c>
      <c r="J103" t="s">
        <v>466</v>
      </c>
      <c r="K103" t="s">
        <v>467</v>
      </c>
      <c r="L103">
        <v>1346</v>
      </c>
      <c r="N103">
        <v>1009</v>
      </c>
      <c r="O103" t="s">
        <v>468</v>
      </c>
      <c r="P103" t="s">
        <v>468</v>
      </c>
      <c r="Q103">
        <v>1</v>
      </c>
      <c r="W103">
        <v>0</v>
      </c>
      <c r="X103">
        <v>-1864341761</v>
      </c>
      <c r="Y103" s="181" t="e">
        <f>#REF!</f>
        <v>#REF!</v>
      </c>
      <c r="AA103">
        <v>82.35</v>
      </c>
      <c r="AB103">
        <v>0</v>
      </c>
      <c r="AC103">
        <v>0</v>
      </c>
      <c r="AD103">
        <v>0</v>
      </c>
      <c r="AE103">
        <v>9.0399999999999991</v>
      </c>
      <c r="AF103">
        <v>0</v>
      </c>
      <c r="AG103">
        <v>0</v>
      </c>
      <c r="AH103">
        <v>0</v>
      </c>
      <c r="AI103">
        <v>9.11</v>
      </c>
      <c r="AJ103">
        <v>1</v>
      </c>
      <c r="AK103">
        <v>1</v>
      </c>
      <c r="AL103">
        <v>1</v>
      </c>
      <c r="AM103">
        <v>4</v>
      </c>
      <c r="AN103">
        <v>0</v>
      </c>
      <c r="AO103">
        <v>1</v>
      </c>
      <c r="AP103">
        <v>1</v>
      </c>
      <c r="AQ103">
        <v>0</v>
      </c>
      <c r="AR103">
        <v>0</v>
      </c>
      <c r="AS103" t="s">
        <v>6</v>
      </c>
      <c r="AT103">
        <v>7.0000000000000007E-2</v>
      </c>
      <c r="AU103" t="s">
        <v>6</v>
      </c>
      <c r="AV103">
        <v>0</v>
      </c>
      <c r="AW103">
        <v>2</v>
      </c>
      <c r="AX103">
        <v>74975809</v>
      </c>
      <c r="AY103">
        <v>1</v>
      </c>
      <c r="AZ103">
        <v>0</v>
      </c>
      <c r="BA103">
        <v>102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CV103">
        <v>0</v>
      </c>
      <c r="CW103">
        <v>0</v>
      </c>
      <c r="CX103" t="e">
        <f>ROUND(Y103*Source!I93,7)</f>
        <v>#REF!</v>
      </c>
      <c r="CY103">
        <f t="shared" si="44"/>
        <v>82.35</v>
      </c>
      <c r="CZ103">
        <f t="shared" si="45"/>
        <v>9.0399999999999991</v>
      </c>
      <c r="DA103">
        <f t="shared" si="46"/>
        <v>9.11</v>
      </c>
      <c r="DB103">
        <f t="shared" si="47"/>
        <v>0.63</v>
      </c>
      <c r="DC103">
        <f t="shared" si="48"/>
        <v>0</v>
      </c>
      <c r="DD103" t="s">
        <v>6</v>
      </c>
      <c r="DE103" t="s">
        <v>6</v>
      </c>
      <c r="DF103" t="e">
        <f t="shared" si="49"/>
        <v>#REF!</v>
      </c>
      <c r="DG103" t="e">
        <f t="shared" si="50"/>
        <v>#REF!</v>
      </c>
      <c r="DH103" t="e">
        <f>Source!I93*SmtRes!Y103</f>
        <v>#REF!</v>
      </c>
      <c r="DI103">
        <f t="shared" si="51"/>
        <v>82.35</v>
      </c>
      <c r="DJ103">
        <f>EtalonRes!Y102</f>
        <v>9.0399999999999991</v>
      </c>
      <c r="DK103">
        <f>Source!BC93</f>
        <v>9.11</v>
      </c>
      <c r="DL103" t="s">
        <v>6</v>
      </c>
      <c r="DM103">
        <v>0</v>
      </c>
      <c r="DN103" t="s">
        <v>6</v>
      </c>
      <c r="DO103">
        <v>0</v>
      </c>
      <c r="GQ103">
        <v>-1</v>
      </c>
      <c r="GR103">
        <v>-1</v>
      </c>
    </row>
    <row r="104" spans="1:200" x14ac:dyDescent="0.2">
      <c r="A104">
        <f>ROW(Source!A93)</f>
        <v>93</v>
      </c>
      <c r="B104">
        <v>74764386</v>
      </c>
      <c r="C104">
        <v>74975802</v>
      </c>
      <c r="D104">
        <v>49526492</v>
      </c>
      <c r="E104">
        <v>1</v>
      </c>
      <c r="F104">
        <v>1</v>
      </c>
      <c r="G104">
        <v>1</v>
      </c>
      <c r="H104">
        <v>3</v>
      </c>
      <c r="I104" t="s">
        <v>469</v>
      </c>
      <c r="J104" t="s">
        <v>470</v>
      </c>
      <c r="K104" t="s">
        <v>471</v>
      </c>
      <c r="L104">
        <v>1346</v>
      </c>
      <c r="N104">
        <v>1009</v>
      </c>
      <c r="O104" t="s">
        <v>468</v>
      </c>
      <c r="P104" t="s">
        <v>468</v>
      </c>
      <c r="Q104">
        <v>1</v>
      </c>
      <c r="W104">
        <v>0</v>
      </c>
      <c r="X104">
        <v>497341279</v>
      </c>
      <c r="Y104" s="181" t="e">
        <f>#REF!</f>
        <v>#REF!</v>
      </c>
      <c r="AA104">
        <v>210.35</v>
      </c>
      <c r="AB104">
        <v>0</v>
      </c>
      <c r="AC104">
        <v>0</v>
      </c>
      <c r="AD104">
        <v>0</v>
      </c>
      <c r="AE104">
        <v>23.09</v>
      </c>
      <c r="AF104">
        <v>0</v>
      </c>
      <c r="AG104">
        <v>0</v>
      </c>
      <c r="AH104">
        <v>0</v>
      </c>
      <c r="AI104">
        <v>9.11</v>
      </c>
      <c r="AJ104">
        <v>1</v>
      </c>
      <c r="AK104">
        <v>1</v>
      </c>
      <c r="AL104">
        <v>1</v>
      </c>
      <c r="AM104">
        <v>4</v>
      </c>
      <c r="AN104">
        <v>0</v>
      </c>
      <c r="AO104">
        <v>1</v>
      </c>
      <c r="AP104">
        <v>1</v>
      </c>
      <c r="AQ104">
        <v>0</v>
      </c>
      <c r="AR104">
        <v>0</v>
      </c>
      <c r="AS104" t="s">
        <v>6</v>
      </c>
      <c r="AT104">
        <v>0.49199999999999999</v>
      </c>
      <c r="AU104" t="s">
        <v>6</v>
      </c>
      <c r="AV104">
        <v>0</v>
      </c>
      <c r="AW104">
        <v>2</v>
      </c>
      <c r="AX104">
        <v>74975810</v>
      </c>
      <c r="AY104">
        <v>1</v>
      </c>
      <c r="AZ104">
        <v>0</v>
      </c>
      <c r="BA104">
        <v>103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CV104">
        <v>0</v>
      </c>
      <c r="CW104">
        <v>0</v>
      </c>
      <c r="CX104" t="e">
        <f>ROUND(Y104*Source!I93,7)</f>
        <v>#REF!</v>
      </c>
      <c r="CY104">
        <f t="shared" si="44"/>
        <v>210.35</v>
      </c>
      <c r="CZ104">
        <f t="shared" si="45"/>
        <v>23.09</v>
      </c>
      <c r="DA104">
        <f t="shared" si="46"/>
        <v>9.11</v>
      </c>
      <c r="DB104">
        <f t="shared" si="47"/>
        <v>11.36</v>
      </c>
      <c r="DC104">
        <f t="shared" si="48"/>
        <v>0</v>
      </c>
      <c r="DD104" t="s">
        <v>6</v>
      </c>
      <c r="DE104" t="s">
        <v>6</v>
      </c>
      <c r="DF104" t="e">
        <f t="shared" si="49"/>
        <v>#REF!</v>
      </c>
      <c r="DG104" t="e">
        <f t="shared" si="50"/>
        <v>#REF!</v>
      </c>
      <c r="DH104" t="e">
        <f>Source!I93*SmtRes!Y104</f>
        <v>#REF!</v>
      </c>
      <c r="DI104">
        <f t="shared" si="51"/>
        <v>210.35</v>
      </c>
      <c r="DJ104">
        <f>EtalonRes!Y103</f>
        <v>23.09</v>
      </c>
      <c r="DK104">
        <f>Source!BC93</f>
        <v>9.11</v>
      </c>
      <c r="DL104" t="s">
        <v>6</v>
      </c>
      <c r="DM104">
        <v>0</v>
      </c>
      <c r="DN104" t="s">
        <v>6</v>
      </c>
      <c r="DO104">
        <v>0</v>
      </c>
      <c r="GQ104">
        <v>-1</v>
      </c>
      <c r="GR104">
        <v>-1</v>
      </c>
    </row>
    <row r="105" spans="1:200" x14ac:dyDescent="0.2">
      <c r="A105">
        <f>ROW(Source!A93)</f>
        <v>93</v>
      </c>
      <c r="B105">
        <v>74764386</v>
      </c>
      <c r="C105">
        <v>74975802</v>
      </c>
      <c r="D105">
        <v>0</v>
      </c>
      <c r="E105">
        <v>1</v>
      </c>
      <c r="F105">
        <v>1</v>
      </c>
      <c r="G105">
        <v>1</v>
      </c>
      <c r="H105">
        <v>3</v>
      </c>
      <c r="I105" t="s">
        <v>35</v>
      </c>
      <c r="J105" t="s">
        <v>6</v>
      </c>
      <c r="K105" t="s">
        <v>208</v>
      </c>
      <c r="L105">
        <v>1371</v>
      </c>
      <c r="N105">
        <v>1013</v>
      </c>
      <c r="O105" t="s">
        <v>23</v>
      </c>
      <c r="P105" t="s">
        <v>23</v>
      </c>
      <c r="Q105">
        <v>1</v>
      </c>
      <c r="W105">
        <v>0</v>
      </c>
      <c r="X105">
        <v>1925031246</v>
      </c>
      <c r="Y105">
        <f t="shared" ref="Y105:Y108" si="52">AT105</f>
        <v>0.33333332999999998</v>
      </c>
      <c r="AA105">
        <v>56243</v>
      </c>
      <c r="AB105">
        <v>0</v>
      </c>
      <c r="AC105">
        <v>0</v>
      </c>
      <c r="AD105">
        <v>0</v>
      </c>
      <c r="AE105">
        <v>58682.369999999995</v>
      </c>
      <c r="AF105">
        <v>0</v>
      </c>
      <c r="AG105">
        <v>0</v>
      </c>
      <c r="AH105">
        <v>0</v>
      </c>
      <c r="AI105">
        <v>6.13</v>
      </c>
      <c r="AJ105">
        <v>1</v>
      </c>
      <c r="AK105">
        <v>1</v>
      </c>
      <c r="AL105">
        <v>1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 t="s">
        <v>6</v>
      </c>
      <c r="AT105">
        <v>0.33333332999999998</v>
      </c>
      <c r="AU105" t="s">
        <v>6</v>
      </c>
      <c r="AV105">
        <v>0</v>
      </c>
      <c r="AW105">
        <v>1</v>
      </c>
      <c r="AX105">
        <v>-1</v>
      </c>
      <c r="AY105">
        <v>0</v>
      </c>
      <c r="AZ105">
        <v>0</v>
      </c>
      <c r="BA105" t="s">
        <v>6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ROUND(Y105*Source!I93,7)</f>
        <v>1</v>
      </c>
      <c r="CY105">
        <f t="shared" si="44"/>
        <v>56243</v>
      </c>
      <c r="CZ105">
        <f t="shared" si="45"/>
        <v>58682.369999999995</v>
      </c>
      <c r="DA105">
        <f t="shared" si="46"/>
        <v>6.13</v>
      </c>
      <c r="DB105">
        <f t="shared" si="47"/>
        <v>19560.79</v>
      </c>
      <c r="DC105">
        <f t="shared" si="48"/>
        <v>0</v>
      </c>
      <c r="DD105" t="s">
        <v>6</v>
      </c>
      <c r="DE105" t="s">
        <v>6</v>
      </c>
      <c r="DF105">
        <f t="shared" si="49"/>
        <v>359723</v>
      </c>
      <c r="DG105">
        <f t="shared" si="50"/>
        <v>0</v>
      </c>
      <c r="DH105">
        <f>Source!I93*SmtRes!Y105</f>
        <v>0.99999998999999995</v>
      </c>
      <c r="DI105">
        <f t="shared" si="51"/>
        <v>56243</v>
      </c>
      <c r="DJ105">
        <f t="shared" ref="DJ105:DJ108" si="53">DF105</f>
        <v>359723</v>
      </c>
      <c r="DK105">
        <f>Source!BC93</f>
        <v>9.11</v>
      </c>
      <c r="DL105" t="s">
        <v>6</v>
      </c>
      <c r="DM105">
        <v>0</v>
      </c>
      <c r="DN105" t="s">
        <v>6</v>
      </c>
      <c r="DO105">
        <v>0</v>
      </c>
      <c r="GP105">
        <v>1</v>
      </c>
      <c r="GQ105">
        <v>-1</v>
      </c>
      <c r="GR105">
        <v>-1</v>
      </c>
    </row>
    <row r="106" spans="1:200" x14ac:dyDescent="0.2">
      <c r="A106">
        <f>ROW(Source!A93)</f>
        <v>93</v>
      </c>
      <c r="B106">
        <v>74764386</v>
      </c>
      <c r="C106">
        <v>74975802</v>
      </c>
      <c r="D106">
        <v>0</v>
      </c>
      <c r="E106">
        <v>1</v>
      </c>
      <c r="F106">
        <v>1</v>
      </c>
      <c r="G106">
        <v>1</v>
      </c>
      <c r="H106">
        <v>3</v>
      </c>
      <c r="I106" t="s">
        <v>35</v>
      </c>
      <c r="J106" t="s">
        <v>6</v>
      </c>
      <c r="K106" t="s">
        <v>211</v>
      </c>
      <c r="L106">
        <v>1371</v>
      </c>
      <c r="N106">
        <v>1013</v>
      </c>
      <c r="O106" t="s">
        <v>23</v>
      </c>
      <c r="P106" t="s">
        <v>23</v>
      </c>
      <c r="Q106">
        <v>1</v>
      </c>
      <c r="W106">
        <v>0</v>
      </c>
      <c r="X106">
        <v>1488213742</v>
      </c>
      <c r="Y106">
        <f t="shared" si="52"/>
        <v>0.66666667000000002</v>
      </c>
      <c r="AA106">
        <v>73161</v>
      </c>
      <c r="AB106">
        <v>0</v>
      </c>
      <c r="AC106">
        <v>0</v>
      </c>
      <c r="AD106">
        <v>0</v>
      </c>
      <c r="AE106">
        <v>76334.14</v>
      </c>
      <c r="AF106">
        <v>0</v>
      </c>
      <c r="AG106">
        <v>0</v>
      </c>
      <c r="AH106">
        <v>0</v>
      </c>
      <c r="AI106">
        <v>6.13</v>
      </c>
      <c r="AJ106">
        <v>1</v>
      </c>
      <c r="AK106">
        <v>1</v>
      </c>
      <c r="AL106">
        <v>1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 t="s">
        <v>6</v>
      </c>
      <c r="AT106">
        <v>0.66666667000000002</v>
      </c>
      <c r="AU106" t="s">
        <v>6</v>
      </c>
      <c r="AV106">
        <v>0</v>
      </c>
      <c r="AW106">
        <v>1</v>
      </c>
      <c r="AX106">
        <v>-1</v>
      </c>
      <c r="AY106">
        <v>0</v>
      </c>
      <c r="AZ106">
        <v>0</v>
      </c>
      <c r="BA106" t="s">
        <v>6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ROUND(Y106*Source!I93,7)</f>
        <v>2</v>
      </c>
      <c r="CY106">
        <f t="shared" si="44"/>
        <v>73161</v>
      </c>
      <c r="CZ106">
        <f t="shared" si="45"/>
        <v>76334.14</v>
      </c>
      <c r="DA106">
        <f t="shared" si="46"/>
        <v>6.13</v>
      </c>
      <c r="DB106">
        <f t="shared" si="47"/>
        <v>50889.43</v>
      </c>
      <c r="DC106">
        <f t="shared" si="48"/>
        <v>0</v>
      </c>
      <c r="DD106" t="s">
        <v>6</v>
      </c>
      <c r="DE106" t="s">
        <v>6</v>
      </c>
      <c r="DF106">
        <f t="shared" si="49"/>
        <v>935856</v>
      </c>
      <c r="DG106">
        <f t="shared" si="50"/>
        <v>0</v>
      </c>
      <c r="DH106">
        <f>Source!I93*SmtRes!Y106</f>
        <v>2.0000000099999999</v>
      </c>
      <c r="DI106">
        <f t="shared" si="51"/>
        <v>73161</v>
      </c>
      <c r="DJ106">
        <f t="shared" si="53"/>
        <v>935856</v>
      </c>
      <c r="DK106">
        <f>Source!BC93</f>
        <v>9.11</v>
      </c>
      <c r="DL106" t="s">
        <v>6</v>
      </c>
      <c r="DM106">
        <v>0</v>
      </c>
      <c r="DN106" t="s">
        <v>6</v>
      </c>
      <c r="DO106">
        <v>0</v>
      </c>
      <c r="GP106">
        <v>1</v>
      </c>
      <c r="GQ106">
        <v>-1</v>
      </c>
      <c r="GR106">
        <v>-1</v>
      </c>
    </row>
    <row r="107" spans="1:200" x14ac:dyDescent="0.2">
      <c r="A107">
        <f>ROW(Source!A93)</f>
        <v>93</v>
      </c>
      <c r="B107">
        <v>74764386</v>
      </c>
      <c r="C107">
        <v>74975802</v>
      </c>
      <c r="D107">
        <v>0</v>
      </c>
      <c r="E107">
        <v>1</v>
      </c>
      <c r="F107">
        <v>1</v>
      </c>
      <c r="G107">
        <v>1</v>
      </c>
      <c r="H107">
        <v>3</v>
      </c>
      <c r="I107" t="s">
        <v>35</v>
      </c>
      <c r="J107" t="s">
        <v>6</v>
      </c>
      <c r="K107" t="s">
        <v>214</v>
      </c>
      <c r="L107">
        <v>1371</v>
      </c>
      <c r="N107">
        <v>1013</v>
      </c>
      <c r="O107" t="s">
        <v>23</v>
      </c>
      <c r="P107" t="s">
        <v>23</v>
      </c>
      <c r="Q107">
        <v>1</v>
      </c>
      <c r="W107">
        <v>0</v>
      </c>
      <c r="X107">
        <v>350249357</v>
      </c>
      <c r="Y107">
        <f t="shared" si="52"/>
        <v>0.66666667000000002</v>
      </c>
      <c r="AA107">
        <v>2969.15</v>
      </c>
      <c r="AB107">
        <v>0</v>
      </c>
      <c r="AC107">
        <v>0</v>
      </c>
      <c r="AD107">
        <v>0</v>
      </c>
      <c r="AE107">
        <v>3097.92</v>
      </c>
      <c r="AF107">
        <v>0</v>
      </c>
      <c r="AG107">
        <v>0</v>
      </c>
      <c r="AH107">
        <v>0</v>
      </c>
      <c r="AI107">
        <v>6.13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 t="s">
        <v>6</v>
      </c>
      <c r="AT107">
        <v>0.66666667000000002</v>
      </c>
      <c r="AU107" t="s">
        <v>6</v>
      </c>
      <c r="AV107">
        <v>0</v>
      </c>
      <c r="AW107">
        <v>1</v>
      </c>
      <c r="AX107">
        <v>-1</v>
      </c>
      <c r="AY107">
        <v>0</v>
      </c>
      <c r="AZ107">
        <v>0</v>
      </c>
      <c r="BA107" t="s">
        <v>6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ROUND(Y107*Source!I93,7)</f>
        <v>2</v>
      </c>
      <c r="CY107">
        <f t="shared" si="44"/>
        <v>2969.15</v>
      </c>
      <c r="CZ107">
        <f t="shared" si="45"/>
        <v>3097.92</v>
      </c>
      <c r="DA107">
        <f t="shared" si="46"/>
        <v>6.13</v>
      </c>
      <c r="DB107">
        <f t="shared" si="47"/>
        <v>2065.2800000000002</v>
      </c>
      <c r="DC107">
        <f t="shared" si="48"/>
        <v>0</v>
      </c>
      <c r="DD107" t="s">
        <v>6</v>
      </c>
      <c r="DE107" t="s">
        <v>6</v>
      </c>
      <c r="DF107">
        <f t="shared" si="49"/>
        <v>37980</v>
      </c>
      <c r="DG107">
        <f t="shared" si="50"/>
        <v>0</v>
      </c>
      <c r="DH107">
        <f>Source!I93*SmtRes!Y107</f>
        <v>2.0000000099999999</v>
      </c>
      <c r="DI107">
        <f t="shared" si="51"/>
        <v>2969.15</v>
      </c>
      <c r="DJ107">
        <f t="shared" si="53"/>
        <v>37980</v>
      </c>
      <c r="DK107">
        <f>Source!BC93</f>
        <v>9.11</v>
      </c>
      <c r="DL107" t="s">
        <v>6</v>
      </c>
      <c r="DM107">
        <v>0</v>
      </c>
      <c r="DN107" t="s">
        <v>6</v>
      </c>
      <c r="DO107">
        <v>0</v>
      </c>
      <c r="GP107">
        <v>1</v>
      </c>
      <c r="GQ107">
        <v>-1</v>
      </c>
      <c r="GR107">
        <v>-1</v>
      </c>
    </row>
    <row r="108" spans="1:200" x14ac:dyDescent="0.2">
      <c r="A108">
        <f>ROW(Source!A93)</f>
        <v>93</v>
      </c>
      <c r="B108">
        <v>74764386</v>
      </c>
      <c r="C108">
        <v>74975802</v>
      </c>
      <c r="D108">
        <v>0</v>
      </c>
      <c r="E108">
        <v>1</v>
      </c>
      <c r="F108">
        <v>1</v>
      </c>
      <c r="G108">
        <v>1</v>
      </c>
      <c r="H108">
        <v>3</v>
      </c>
      <c r="I108" t="s">
        <v>35</v>
      </c>
      <c r="J108" t="s">
        <v>6</v>
      </c>
      <c r="K108" t="s">
        <v>217</v>
      </c>
      <c r="L108">
        <v>1371</v>
      </c>
      <c r="N108">
        <v>1013</v>
      </c>
      <c r="O108" t="s">
        <v>23</v>
      </c>
      <c r="P108" t="s">
        <v>23</v>
      </c>
      <c r="Q108">
        <v>1</v>
      </c>
      <c r="W108">
        <v>0</v>
      </c>
      <c r="X108">
        <v>1265808165</v>
      </c>
      <c r="Y108">
        <f t="shared" si="52"/>
        <v>1.3333333300000001</v>
      </c>
      <c r="AA108">
        <v>4036.15</v>
      </c>
      <c r="AB108">
        <v>0</v>
      </c>
      <c r="AC108">
        <v>0</v>
      </c>
      <c r="AD108">
        <v>0</v>
      </c>
      <c r="AE108">
        <v>4211.21</v>
      </c>
      <c r="AF108">
        <v>0</v>
      </c>
      <c r="AG108">
        <v>0</v>
      </c>
      <c r="AH108">
        <v>0</v>
      </c>
      <c r="AI108">
        <v>6.13</v>
      </c>
      <c r="AJ108">
        <v>1</v>
      </c>
      <c r="AK108">
        <v>1</v>
      </c>
      <c r="AL108">
        <v>1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 t="s">
        <v>6</v>
      </c>
      <c r="AT108">
        <v>1.3333333300000001</v>
      </c>
      <c r="AU108" t="s">
        <v>6</v>
      </c>
      <c r="AV108">
        <v>0</v>
      </c>
      <c r="AW108">
        <v>1</v>
      </c>
      <c r="AX108">
        <v>-1</v>
      </c>
      <c r="AY108">
        <v>0</v>
      </c>
      <c r="AZ108">
        <v>0</v>
      </c>
      <c r="BA108" t="s">
        <v>6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ROUND(Y108*Source!I93,7)</f>
        <v>4</v>
      </c>
      <c r="CY108">
        <f t="shared" si="44"/>
        <v>4036.15</v>
      </c>
      <c r="CZ108">
        <f t="shared" si="45"/>
        <v>4211.21</v>
      </c>
      <c r="DA108">
        <f t="shared" si="46"/>
        <v>6.13</v>
      </c>
      <c r="DB108">
        <f t="shared" si="47"/>
        <v>5614.95</v>
      </c>
      <c r="DC108">
        <f t="shared" si="48"/>
        <v>0</v>
      </c>
      <c r="DD108" t="s">
        <v>6</v>
      </c>
      <c r="DE108" t="s">
        <v>6</v>
      </c>
      <c r="DF108">
        <f t="shared" si="49"/>
        <v>103260</v>
      </c>
      <c r="DG108">
        <f t="shared" si="50"/>
        <v>0</v>
      </c>
      <c r="DH108">
        <f>Source!I93*SmtRes!Y108</f>
        <v>3.9999999900000001</v>
      </c>
      <c r="DI108">
        <f t="shared" si="51"/>
        <v>4036.15</v>
      </c>
      <c r="DJ108">
        <f t="shared" si="53"/>
        <v>103260</v>
      </c>
      <c r="DK108">
        <f>Source!BC93</f>
        <v>9.11</v>
      </c>
      <c r="DL108" t="s">
        <v>6</v>
      </c>
      <c r="DM108">
        <v>0</v>
      </c>
      <c r="DN108" t="s">
        <v>6</v>
      </c>
      <c r="DO108">
        <v>0</v>
      </c>
      <c r="GP108">
        <v>1</v>
      </c>
      <c r="GQ108">
        <v>-1</v>
      </c>
      <c r="GR108">
        <v>-1</v>
      </c>
    </row>
    <row r="109" spans="1:200" x14ac:dyDescent="0.2">
      <c r="A109">
        <f>ROW(Source!A98)</f>
        <v>98</v>
      </c>
      <c r="B109">
        <v>74764386</v>
      </c>
      <c r="C109">
        <v>74820745</v>
      </c>
      <c r="D109">
        <v>31715109</v>
      </c>
      <c r="E109">
        <v>70</v>
      </c>
      <c r="F109">
        <v>1</v>
      </c>
      <c r="G109">
        <v>1</v>
      </c>
      <c r="H109">
        <v>1</v>
      </c>
      <c r="I109" t="s">
        <v>472</v>
      </c>
      <c r="J109" t="s">
        <v>6</v>
      </c>
      <c r="K109" t="s">
        <v>473</v>
      </c>
      <c r="L109">
        <v>1191</v>
      </c>
      <c r="N109">
        <v>1013</v>
      </c>
      <c r="O109" t="s">
        <v>448</v>
      </c>
      <c r="P109" t="s">
        <v>448</v>
      </c>
      <c r="Q109">
        <v>1</v>
      </c>
      <c r="W109">
        <v>0</v>
      </c>
      <c r="X109">
        <v>784619160</v>
      </c>
      <c r="Y109">
        <f>(AT109*ROUND(1.05,7))</f>
        <v>6.0375000000000005</v>
      </c>
      <c r="AA109">
        <v>0</v>
      </c>
      <c r="AB109">
        <v>0</v>
      </c>
      <c r="AC109">
        <v>0</v>
      </c>
      <c r="AD109">
        <v>291.83</v>
      </c>
      <c r="AE109">
        <v>0</v>
      </c>
      <c r="AF109">
        <v>0</v>
      </c>
      <c r="AG109">
        <v>0</v>
      </c>
      <c r="AH109">
        <v>8.74</v>
      </c>
      <c r="AI109">
        <v>1</v>
      </c>
      <c r="AJ109">
        <v>1</v>
      </c>
      <c r="AK109">
        <v>1</v>
      </c>
      <c r="AL109">
        <v>33.39</v>
      </c>
      <c r="AM109">
        <v>4</v>
      </c>
      <c r="AN109">
        <v>0</v>
      </c>
      <c r="AO109">
        <v>1</v>
      </c>
      <c r="AP109">
        <v>1</v>
      </c>
      <c r="AQ109">
        <v>0</v>
      </c>
      <c r="AR109">
        <v>0</v>
      </c>
      <c r="AS109" t="s">
        <v>6</v>
      </c>
      <c r="AT109">
        <v>5.75</v>
      </c>
      <c r="AU109" t="s">
        <v>26</v>
      </c>
      <c r="AV109">
        <v>1</v>
      </c>
      <c r="AW109">
        <v>2</v>
      </c>
      <c r="AX109">
        <v>74820753</v>
      </c>
      <c r="AY109">
        <v>1</v>
      </c>
      <c r="AZ109">
        <v>0</v>
      </c>
      <c r="BA109">
        <v>104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CU109">
        <f>ROUND(AT109*Source!I98*AH109*AL109,0)</f>
        <v>4766</v>
      </c>
      <c r="CV109">
        <f>ROUND(Y109*Source!I98,7)</f>
        <v>17.1465</v>
      </c>
      <c r="CW109">
        <v>0</v>
      </c>
      <c r="CX109">
        <f>ROUND(Y109*Source!I98,7)</f>
        <v>17.1465</v>
      </c>
      <c r="CY109">
        <f>AD109</f>
        <v>291.83</v>
      </c>
      <c r="CZ109">
        <f>AH109</f>
        <v>8.74</v>
      </c>
      <c r="DA109">
        <f>AL109</f>
        <v>33.39</v>
      </c>
      <c r="DB109">
        <f>ROUND((ROUND(AT109*CZ109,2)*ROUND(1.05,7)),2)</f>
        <v>52.77</v>
      </c>
      <c r="DC109">
        <f>ROUND((ROUND(AT109*AG109,2)*ROUND(1.05,7)),2)</f>
        <v>0</v>
      </c>
      <c r="DD109" t="s">
        <v>6</v>
      </c>
      <c r="DE109" t="s">
        <v>6</v>
      </c>
      <c r="DF109">
        <f>ROUND(ROUND(AE109,0)*CX109,0)</f>
        <v>0</v>
      </c>
      <c r="DG109">
        <f t="shared" si="50"/>
        <v>0</v>
      </c>
      <c r="DH109">
        <f>Source!I98*SmtRes!Y109</f>
        <v>17.1465</v>
      </c>
      <c r="DI109">
        <f>AD109</f>
        <v>291.83</v>
      </c>
      <c r="DJ109">
        <f>EtalonRes!AB104</f>
        <v>8.74</v>
      </c>
      <c r="DK109">
        <f>Source!BA98</f>
        <v>33.39</v>
      </c>
      <c r="DL109" t="s">
        <v>6</v>
      </c>
      <c r="DM109">
        <v>0</v>
      </c>
      <c r="DN109" t="s">
        <v>6</v>
      </c>
      <c r="DO109">
        <v>0</v>
      </c>
      <c r="GQ109">
        <v>-1</v>
      </c>
      <c r="GR109">
        <v>-1</v>
      </c>
    </row>
    <row r="110" spans="1:200" x14ac:dyDescent="0.2">
      <c r="A110">
        <f>ROW(Source!A98)</f>
        <v>98</v>
      </c>
      <c r="B110">
        <v>74764386</v>
      </c>
      <c r="C110">
        <v>74820745</v>
      </c>
      <c r="D110">
        <v>31709492</v>
      </c>
      <c r="E110">
        <v>70</v>
      </c>
      <c r="F110">
        <v>1</v>
      </c>
      <c r="G110">
        <v>1</v>
      </c>
      <c r="H110">
        <v>1</v>
      </c>
      <c r="I110" t="s">
        <v>449</v>
      </c>
      <c r="J110" t="s">
        <v>6</v>
      </c>
      <c r="K110" t="s">
        <v>450</v>
      </c>
      <c r="L110">
        <v>1191</v>
      </c>
      <c r="N110">
        <v>1013</v>
      </c>
      <c r="O110" t="s">
        <v>448</v>
      </c>
      <c r="P110" t="s">
        <v>448</v>
      </c>
      <c r="Q110">
        <v>1</v>
      </c>
      <c r="W110">
        <v>0</v>
      </c>
      <c r="X110">
        <v>-1417349443</v>
      </c>
      <c r="Y110">
        <f>(AT110*ROUND(1.05,7))</f>
        <v>1.0500000000000001E-2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33.39</v>
      </c>
      <c r="AL110">
        <v>1</v>
      </c>
      <c r="AM110">
        <v>4</v>
      </c>
      <c r="AN110">
        <v>0</v>
      </c>
      <c r="AO110">
        <v>1</v>
      </c>
      <c r="AP110">
        <v>1</v>
      </c>
      <c r="AQ110">
        <v>0</v>
      </c>
      <c r="AR110">
        <v>0</v>
      </c>
      <c r="AS110" t="s">
        <v>6</v>
      </c>
      <c r="AT110">
        <v>0.01</v>
      </c>
      <c r="AU110" t="s">
        <v>26</v>
      </c>
      <c r="AV110">
        <v>2</v>
      </c>
      <c r="AW110">
        <v>2</v>
      </c>
      <c r="AX110">
        <v>74820754</v>
      </c>
      <c r="AY110">
        <v>1</v>
      </c>
      <c r="AZ110">
        <v>0</v>
      </c>
      <c r="BA110">
        <v>105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ROUND(Y110*Source!I98,7)</f>
        <v>2.9819999999999999E-2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ROUND((ROUND(AT110*CZ110,2)*ROUND(1.05,7)),2)</f>
        <v>0</v>
      </c>
      <c r="DC110">
        <f>ROUND((ROUND(AT110*AG110,2)*ROUND(1.05,7)),2)</f>
        <v>0</v>
      </c>
      <c r="DD110" t="s">
        <v>6</v>
      </c>
      <c r="DE110" t="s">
        <v>6</v>
      </c>
      <c r="DF110">
        <f>ROUND(ROUND(AE110,0)*CX110,0)</f>
        <v>0</v>
      </c>
      <c r="DG110">
        <f t="shared" si="50"/>
        <v>0</v>
      </c>
      <c r="DH110">
        <f>Source!I98*SmtRes!Y110</f>
        <v>2.9819999999999999E-2</v>
      </c>
      <c r="DI110">
        <f>AD110</f>
        <v>0</v>
      </c>
      <c r="DJ110">
        <f>EtalonRes!AB105</f>
        <v>0</v>
      </c>
      <c r="DK110">
        <f>Source!BA98</f>
        <v>33.39</v>
      </c>
      <c r="DL110" t="s">
        <v>6</v>
      </c>
      <c r="DM110">
        <v>0</v>
      </c>
      <c r="DN110" t="s">
        <v>6</v>
      </c>
      <c r="DO110">
        <v>0</v>
      </c>
      <c r="GQ110">
        <v>-1</v>
      </c>
      <c r="GR110">
        <v>-1</v>
      </c>
    </row>
    <row r="111" spans="1:200" x14ac:dyDescent="0.2">
      <c r="A111">
        <f>ROW(Source!A98)</f>
        <v>98</v>
      </c>
      <c r="B111">
        <v>74764386</v>
      </c>
      <c r="C111">
        <v>74820745</v>
      </c>
      <c r="D111">
        <v>49673503</v>
      </c>
      <c r="E111">
        <v>1</v>
      </c>
      <c r="F111">
        <v>1</v>
      </c>
      <c r="G111">
        <v>1</v>
      </c>
      <c r="H111">
        <v>2</v>
      </c>
      <c r="I111" t="s">
        <v>458</v>
      </c>
      <c r="J111" t="s">
        <v>459</v>
      </c>
      <c r="K111" t="s">
        <v>460</v>
      </c>
      <c r="L111">
        <v>1367</v>
      </c>
      <c r="N111">
        <v>1011</v>
      </c>
      <c r="O111" t="s">
        <v>454</v>
      </c>
      <c r="P111" t="s">
        <v>454</v>
      </c>
      <c r="Q111">
        <v>1</v>
      </c>
      <c r="W111">
        <v>0</v>
      </c>
      <c r="X111">
        <v>509054691</v>
      </c>
      <c r="Y111">
        <f>(AT111*ROUND(1.05,7))</f>
        <v>1.0500000000000001E-2</v>
      </c>
      <c r="AA111">
        <v>0</v>
      </c>
      <c r="AB111">
        <v>871.31</v>
      </c>
      <c r="AC111">
        <v>387.32</v>
      </c>
      <c r="AD111">
        <v>0</v>
      </c>
      <c r="AE111">
        <v>0</v>
      </c>
      <c r="AF111">
        <v>65.709999999999994</v>
      </c>
      <c r="AG111">
        <v>11.6</v>
      </c>
      <c r="AH111">
        <v>0</v>
      </c>
      <c r="AI111">
        <v>1</v>
      </c>
      <c r="AJ111">
        <v>13.26</v>
      </c>
      <c r="AK111">
        <v>33.39</v>
      </c>
      <c r="AL111">
        <v>1</v>
      </c>
      <c r="AM111">
        <v>4</v>
      </c>
      <c r="AN111">
        <v>0</v>
      </c>
      <c r="AO111">
        <v>1</v>
      </c>
      <c r="AP111">
        <v>1</v>
      </c>
      <c r="AQ111">
        <v>0</v>
      </c>
      <c r="AR111">
        <v>0</v>
      </c>
      <c r="AS111" t="s">
        <v>6</v>
      </c>
      <c r="AT111">
        <v>0.01</v>
      </c>
      <c r="AU111" t="s">
        <v>26</v>
      </c>
      <c r="AV111">
        <v>0</v>
      </c>
      <c r="AW111">
        <v>2</v>
      </c>
      <c r="AX111">
        <v>74820755</v>
      </c>
      <c r="AY111">
        <v>1</v>
      </c>
      <c r="AZ111">
        <v>0</v>
      </c>
      <c r="BA111">
        <v>106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CV111">
        <v>0</v>
      </c>
      <c r="CW111">
        <f>ROUND(Y111*Source!I98*DO111,7)</f>
        <v>0</v>
      </c>
      <c r="CX111">
        <f>ROUND(Y111*Source!I98,7)</f>
        <v>2.9819999999999999E-2</v>
      </c>
      <c r="CY111">
        <f>AB111</f>
        <v>871.31</v>
      </c>
      <c r="CZ111">
        <f>AF111</f>
        <v>65.709999999999994</v>
      </c>
      <c r="DA111">
        <f>AJ111</f>
        <v>13.26</v>
      </c>
      <c r="DB111">
        <f>ROUND((ROUND(AT111*CZ111,2)*ROUND(1.05,7)),2)</f>
        <v>0.69</v>
      </c>
      <c r="DC111">
        <f>ROUND((ROUND(AT111*AG111,2)*ROUND(1.05,7)),2)</f>
        <v>0.13</v>
      </c>
      <c r="DD111" t="s">
        <v>6</v>
      </c>
      <c r="DE111" t="s">
        <v>6</v>
      </c>
      <c r="DF111">
        <f>ROUND(ROUND(AE111,0)*CX111,0)</f>
        <v>0</v>
      </c>
      <c r="DG111">
        <f>ROUND(ROUND(AF111*AJ111,0)*CX111,0)</f>
        <v>26</v>
      </c>
      <c r="DH111">
        <f>Source!I98*SmtRes!Y111</f>
        <v>2.9819999999999999E-2</v>
      </c>
      <c r="DI111">
        <f>AB111</f>
        <v>871.31</v>
      </c>
      <c r="DJ111">
        <f>EtalonRes!Z106</f>
        <v>65.709999999999994</v>
      </c>
      <c r="DK111">
        <f>Source!BB98</f>
        <v>13.26</v>
      </c>
      <c r="DL111" t="s">
        <v>6</v>
      </c>
      <c r="DM111">
        <v>0</v>
      </c>
      <c r="DN111" t="s">
        <v>6</v>
      </c>
      <c r="DO111">
        <v>0</v>
      </c>
      <c r="GQ111">
        <v>-1</v>
      </c>
      <c r="GR111">
        <v>-1</v>
      </c>
    </row>
    <row r="112" spans="1:200" x14ac:dyDescent="0.2">
      <c r="A112">
        <f>ROW(Source!A98)</f>
        <v>98</v>
      </c>
      <c r="B112">
        <v>74764386</v>
      </c>
      <c r="C112">
        <v>74820745</v>
      </c>
      <c r="D112">
        <v>49525488</v>
      </c>
      <c r="E112">
        <v>1</v>
      </c>
      <c r="F112">
        <v>1</v>
      </c>
      <c r="G112">
        <v>1</v>
      </c>
      <c r="H112">
        <v>3</v>
      </c>
      <c r="I112" t="s">
        <v>465</v>
      </c>
      <c r="J112" t="s">
        <v>466</v>
      </c>
      <c r="K112" t="s">
        <v>467</v>
      </c>
      <c r="L112">
        <v>1346</v>
      </c>
      <c r="N112">
        <v>1009</v>
      </c>
      <c r="O112" t="s">
        <v>468</v>
      </c>
      <c r="P112" t="s">
        <v>468</v>
      </c>
      <c r="Q112">
        <v>1</v>
      </c>
      <c r="W112">
        <v>0</v>
      </c>
      <c r="X112">
        <v>-1864341761</v>
      </c>
      <c r="Y112" s="181" t="e">
        <f>#REF!</f>
        <v>#REF!</v>
      </c>
      <c r="AA112">
        <v>82.35</v>
      </c>
      <c r="AB112">
        <v>0</v>
      </c>
      <c r="AC112">
        <v>0</v>
      </c>
      <c r="AD112">
        <v>0</v>
      </c>
      <c r="AE112">
        <v>9.0399999999999991</v>
      </c>
      <c r="AF112">
        <v>0</v>
      </c>
      <c r="AG112">
        <v>0</v>
      </c>
      <c r="AH112">
        <v>0</v>
      </c>
      <c r="AI112">
        <v>9.11</v>
      </c>
      <c r="AJ112">
        <v>1</v>
      </c>
      <c r="AK112">
        <v>1</v>
      </c>
      <c r="AL112">
        <v>1</v>
      </c>
      <c r="AM112">
        <v>4</v>
      </c>
      <c r="AN112">
        <v>0</v>
      </c>
      <c r="AO112">
        <v>1</v>
      </c>
      <c r="AP112">
        <v>1</v>
      </c>
      <c r="AQ112">
        <v>0</v>
      </c>
      <c r="AR112">
        <v>0</v>
      </c>
      <c r="AS112" t="s">
        <v>6</v>
      </c>
      <c r="AT112">
        <v>0.06</v>
      </c>
      <c r="AU112" t="s">
        <v>6</v>
      </c>
      <c r="AV112">
        <v>0</v>
      </c>
      <c r="AW112">
        <v>2</v>
      </c>
      <c r="AX112">
        <v>74820756</v>
      </c>
      <c r="AY112">
        <v>1</v>
      </c>
      <c r="AZ112">
        <v>0</v>
      </c>
      <c r="BA112">
        <v>107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CV112">
        <v>0</v>
      </c>
      <c r="CW112">
        <v>0</v>
      </c>
      <c r="CX112" t="e">
        <f>ROUND(Y112*Source!I98,7)</f>
        <v>#REF!</v>
      </c>
      <c r="CY112">
        <f>AA112</f>
        <v>82.35</v>
      </c>
      <c r="CZ112">
        <f>AE112</f>
        <v>9.0399999999999991</v>
      </c>
      <c r="DA112">
        <f>AI112</f>
        <v>9.11</v>
      </c>
      <c r="DB112">
        <f>ROUND(ROUND(AT112*CZ112,2),2)</f>
        <v>0.54</v>
      </c>
      <c r="DC112">
        <f>ROUND(ROUND(AT112*AG112,2),2)</f>
        <v>0</v>
      </c>
      <c r="DD112" t="s">
        <v>6</v>
      </c>
      <c r="DE112" t="s">
        <v>6</v>
      </c>
      <c r="DF112" t="e">
        <f>ROUND(ROUND(AE112*AI112,0)*CX112,0)</f>
        <v>#REF!</v>
      </c>
      <c r="DG112" t="e">
        <f t="shared" ref="DG112:DG117" si="54">ROUND(ROUND(AF112,0)*CX112,0)</f>
        <v>#REF!</v>
      </c>
      <c r="DH112" t="e">
        <f>Source!I98*SmtRes!Y112</f>
        <v>#REF!</v>
      </c>
      <c r="DI112">
        <f>AA112</f>
        <v>82.35</v>
      </c>
      <c r="DJ112">
        <f>EtalonRes!Y107</f>
        <v>9.0399999999999991</v>
      </c>
      <c r="DK112">
        <f>Source!BC98</f>
        <v>9.11</v>
      </c>
      <c r="DL112" t="s">
        <v>6</v>
      </c>
      <c r="DM112">
        <v>0</v>
      </c>
      <c r="DN112" t="s">
        <v>6</v>
      </c>
      <c r="DO112">
        <v>0</v>
      </c>
      <c r="GQ112">
        <v>-1</v>
      </c>
      <c r="GR112">
        <v>-1</v>
      </c>
    </row>
    <row r="113" spans="1:200" x14ac:dyDescent="0.2">
      <c r="A113">
        <f>ROW(Source!A98)</f>
        <v>98</v>
      </c>
      <c r="B113">
        <v>74764386</v>
      </c>
      <c r="C113">
        <v>74820745</v>
      </c>
      <c r="D113">
        <v>49526492</v>
      </c>
      <c r="E113">
        <v>1</v>
      </c>
      <c r="F113">
        <v>1</v>
      </c>
      <c r="G113">
        <v>1</v>
      </c>
      <c r="H113">
        <v>3</v>
      </c>
      <c r="I113" t="s">
        <v>469</v>
      </c>
      <c r="J113" t="s">
        <v>470</v>
      </c>
      <c r="K113" t="s">
        <v>471</v>
      </c>
      <c r="L113">
        <v>1346</v>
      </c>
      <c r="N113">
        <v>1009</v>
      </c>
      <c r="O113" t="s">
        <v>468</v>
      </c>
      <c r="P113" t="s">
        <v>468</v>
      </c>
      <c r="Q113">
        <v>1</v>
      </c>
      <c r="W113">
        <v>0</v>
      </c>
      <c r="X113">
        <v>497341279</v>
      </c>
      <c r="Y113" s="181" t="e">
        <f>#REF!</f>
        <v>#REF!</v>
      </c>
      <c r="AA113">
        <v>210.35</v>
      </c>
      <c r="AB113">
        <v>0</v>
      </c>
      <c r="AC113">
        <v>0</v>
      </c>
      <c r="AD113">
        <v>0</v>
      </c>
      <c r="AE113">
        <v>23.09</v>
      </c>
      <c r="AF113">
        <v>0</v>
      </c>
      <c r="AG113">
        <v>0</v>
      </c>
      <c r="AH113">
        <v>0</v>
      </c>
      <c r="AI113">
        <v>9.11</v>
      </c>
      <c r="AJ113">
        <v>1</v>
      </c>
      <c r="AK113">
        <v>1</v>
      </c>
      <c r="AL113">
        <v>1</v>
      </c>
      <c r="AM113">
        <v>4</v>
      </c>
      <c r="AN113">
        <v>0</v>
      </c>
      <c r="AO113">
        <v>1</v>
      </c>
      <c r="AP113">
        <v>1</v>
      </c>
      <c r="AQ113">
        <v>0</v>
      </c>
      <c r="AR113">
        <v>0</v>
      </c>
      <c r="AS113" t="s">
        <v>6</v>
      </c>
      <c r="AT113">
        <v>0.08</v>
      </c>
      <c r="AU113" t="s">
        <v>6</v>
      </c>
      <c r="AV113">
        <v>0</v>
      </c>
      <c r="AW113">
        <v>2</v>
      </c>
      <c r="AX113">
        <v>74820757</v>
      </c>
      <c r="AY113">
        <v>1</v>
      </c>
      <c r="AZ113">
        <v>0</v>
      </c>
      <c r="BA113">
        <v>108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 t="e">
        <f>ROUND(Y113*Source!I98,7)</f>
        <v>#REF!</v>
      </c>
      <c r="CY113">
        <f>AA113</f>
        <v>210.35</v>
      </c>
      <c r="CZ113">
        <f>AE113</f>
        <v>23.09</v>
      </c>
      <c r="DA113">
        <f>AI113</f>
        <v>9.11</v>
      </c>
      <c r="DB113">
        <f>ROUND(ROUND(AT113*CZ113,2),2)</f>
        <v>1.85</v>
      </c>
      <c r="DC113">
        <f>ROUND(ROUND(AT113*AG113,2),2)</f>
        <v>0</v>
      </c>
      <c r="DD113" t="s">
        <v>6</v>
      </c>
      <c r="DE113" t="s">
        <v>6</v>
      </c>
      <c r="DF113" t="e">
        <f>ROUND(ROUND(AE113*AI113,0)*CX113,0)</f>
        <v>#REF!</v>
      </c>
      <c r="DG113" t="e">
        <f t="shared" si="54"/>
        <v>#REF!</v>
      </c>
      <c r="DH113" t="e">
        <f>Source!I98*SmtRes!Y113</f>
        <v>#REF!</v>
      </c>
      <c r="DI113">
        <f>AA113</f>
        <v>210.35</v>
      </c>
      <c r="DJ113">
        <f>EtalonRes!Y108</f>
        <v>23.09</v>
      </c>
      <c r="DK113">
        <f>Source!BC98</f>
        <v>9.11</v>
      </c>
      <c r="DL113" t="s">
        <v>6</v>
      </c>
      <c r="DM113">
        <v>0</v>
      </c>
      <c r="DN113" t="s">
        <v>6</v>
      </c>
      <c r="DO113">
        <v>0</v>
      </c>
      <c r="GQ113">
        <v>-1</v>
      </c>
      <c r="GR113">
        <v>-1</v>
      </c>
    </row>
    <row r="114" spans="1:200" x14ac:dyDescent="0.2">
      <c r="A114">
        <f>ROW(Source!A98)</f>
        <v>98</v>
      </c>
      <c r="B114">
        <v>74764386</v>
      </c>
      <c r="C114">
        <v>74820745</v>
      </c>
      <c r="D114">
        <v>0</v>
      </c>
      <c r="E114">
        <v>1</v>
      </c>
      <c r="F114">
        <v>1</v>
      </c>
      <c r="G114">
        <v>1</v>
      </c>
      <c r="H114">
        <v>3</v>
      </c>
      <c r="I114" t="s">
        <v>35</v>
      </c>
      <c r="J114" t="s">
        <v>6</v>
      </c>
      <c r="K114" t="s">
        <v>221</v>
      </c>
      <c r="L114">
        <v>1371</v>
      </c>
      <c r="N114">
        <v>1013</v>
      </c>
      <c r="O114" t="s">
        <v>23</v>
      </c>
      <c r="P114" t="s">
        <v>23</v>
      </c>
      <c r="Q114">
        <v>1</v>
      </c>
      <c r="W114">
        <v>0</v>
      </c>
      <c r="X114">
        <v>1204477496</v>
      </c>
      <c r="Y114">
        <f>AT114</f>
        <v>1.4084506999999999</v>
      </c>
      <c r="AA114">
        <v>7766</v>
      </c>
      <c r="AB114">
        <v>0</v>
      </c>
      <c r="AC114">
        <v>0</v>
      </c>
      <c r="AD114">
        <v>0</v>
      </c>
      <c r="AE114">
        <v>8166.89</v>
      </c>
      <c r="AF114">
        <v>0</v>
      </c>
      <c r="AG114">
        <v>0</v>
      </c>
      <c r="AH114">
        <v>0</v>
      </c>
      <c r="AI114">
        <v>9.11</v>
      </c>
      <c r="AJ114">
        <v>1</v>
      </c>
      <c r="AK114">
        <v>1</v>
      </c>
      <c r="AL114">
        <v>1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 t="s">
        <v>6</v>
      </c>
      <c r="AT114">
        <v>1.4084506999999999</v>
      </c>
      <c r="AU114" t="s">
        <v>6</v>
      </c>
      <c r="AV114">
        <v>0</v>
      </c>
      <c r="AW114">
        <v>1</v>
      </c>
      <c r="AX114">
        <v>-1</v>
      </c>
      <c r="AY114">
        <v>0</v>
      </c>
      <c r="AZ114">
        <v>0</v>
      </c>
      <c r="BA114" t="s">
        <v>6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ROUND(Y114*Source!I98,7)</f>
        <v>4</v>
      </c>
      <c r="CY114">
        <f>AA114</f>
        <v>7766</v>
      </c>
      <c r="CZ114">
        <f>AE114</f>
        <v>8166.89</v>
      </c>
      <c r="DA114">
        <f>AI114</f>
        <v>9.11</v>
      </c>
      <c r="DB114">
        <f>ROUND(ROUND(AT114*CZ114,2),2)</f>
        <v>11502.66</v>
      </c>
      <c r="DC114">
        <f>ROUND(ROUND(AT114*AG114,2),2)</f>
        <v>0</v>
      </c>
      <c r="DD114" t="s">
        <v>6</v>
      </c>
      <c r="DE114" t="s">
        <v>6</v>
      </c>
      <c r="DF114">
        <f>ROUND(ROUND(AE114*AI114,0)*CX114,0)</f>
        <v>297600</v>
      </c>
      <c r="DG114">
        <f t="shared" si="54"/>
        <v>0</v>
      </c>
      <c r="DH114">
        <f>Source!I98*SmtRes!Y114</f>
        <v>3.9999999879999995</v>
      </c>
      <c r="DI114">
        <f>AA114</f>
        <v>7766</v>
      </c>
      <c r="DJ114">
        <f>DF114</f>
        <v>297600</v>
      </c>
      <c r="DK114">
        <f>Source!BC98</f>
        <v>9.11</v>
      </c>
      <c r="DL114" t="s">
        <v>6</v>
      </c>
      <c r="DM114">
        <v>0</v>
      </c>
      <c r="DN114" t="s">
        <v>6</v>
      </c>
      <c r="DO114">
        <v>0</v>
      </c>
      <c r="GP114">
        <v>1</v>
      </c>
      <c r="GQ114">
        <v>-1</v>
      </c>
      <c r="GR114">
        <v>-1</v>
      </c>
    </row>
    <row r="115" spans="1:200" x14ac:dyDescent="0.2">
      <c r="A115">
        <f>ROW(Source!A98)</f>
        <v>98</v>
      </c>
      <c r="B115">
        <v>74764386</v>
      </c>
      <c r="C115">
        <v>74820745</v>
      </c>
      <c r="D115">
        <v>0</v>
      </c>
      <c r="E115">
        <v>1</v>
      </c>
      <c r="F115">
        <v>1</v>
      </c>
      <c r="G115">
        <v>1</v>
      </c>
      <c r="H115">
        <v>3</v>
      </c>
      <c r="I115" t="s">
        <v>35</v>
      </c>
      <c r="J115" t="s">
        <v>6</v>
      </c>
      <c r="K115" t="s">
        <v>224</v>
      </c>
      <c r="L115">
        <v>1371</v>
      </c>
      <c r="N115">
        <v>1013</v>
      </c>
      <c r="O115" t="s">
        <v>23</v>
      </c>
      <c r="P115" t="s">
        <v>23</v>
      </c>
      <c r="Q115">
        <v>1</v>
      </c>
      <c r="W115">
        <v>0</v>
      </c>
      <c r="X115">
        <v>-1172591474</v>
      </c>
      <c r="Y115">
        <f>AT115</f>
        <v>0.70422534999999997</v>
      </c>
      <c r="AA115">
        <v>4752</v>
      </c>
      <c r="AB115">
        <v>0</v>
      </c>
      <c r="AC115">
        <v>0</v>
      </c>
      <c r="AD115">
        <v>0</v>
      </c>
      <c r="AE115">
        <v>4997.3</v>
      </c>
      <c r="AF115">
        <v>0</v>
      </c>
      <c r="AG115">
        <v>0</v>
      </c>
      <c r="AH115">
        <v>0</v>
      </c>
      <c r="AI115">
        <v>9.11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 t="s">
        <v>6</v>
      </c>
      <c r="AT115">
        <v>0.70422534999999997</v>
      </c>
      <c r="AU115" t="s">
        <v>6</v>
      </c>
      <c r="AV115">
        <v>0</v>
      </c>
      <c r="AW115">
        <v>1</v>
      </c>
      <c r="AX115">
        <v>-1</v>
      </c>
      <c r="AY115">
        <v>0</v>
      </c>
      <c r="AZ115">
        <v>0</v>
      </c>
      <c r="BA115" t="s">
        <v>6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ROUND(Y115*Source!I98,7)</f>
        <v>2</v>
      </c>
      <c r="CY115">
        <f>AA115</f>
        <v>4752</v>
      </c>
      <c r="CZ115">
        <f>AE115</f>
        <v>4997.3</v>
      </c>
      <c r="DA115">
        <f>AI115</f>
        <v>9.11</v>
      </c>
      <c r="DB115">
        <f>ROUND(ROUND(AT115*CZ115,2),2)</f>
        <v>3519.23</v>
      </c>
      <c r="DC115">
        <f>ROUND(ROUND(AT115*AG115,2),2)</f>
        <v>0</v>
      </c>
      <c r="DD115" t="s">
        <v>6</v>
      </c>
      <c r="DE115" t="s">
        <v>6</v>
      </c>
      <c r="DF115">
        <f>ROUND(ROUND(AE115*AI115,0)*CX115,0)</f>
        <v>91050</v>
      </c>
      <c r="DG115">
        <f t="shared" si="54"/>
        <v>0</v>
      </c>
      <c r="DH115">
        <f>Source!I98*SmtRes!Y115</f>
        <v>1.9999999939999997</v>
      </c>
      <c r="DI115">
        <f>AA115</f>
        <v>4752</v>
      </c>
      <c r="DJ115">
        <f>DF115</f>
        <v>91050</v>
      </c>
      <c r="DK115">
        <f>Source!BC98</f>
        <v>9.11</v>
      </c>
      <c r="DL115" t="s">
        <v>6</v>
      </c>
      <c r="DM115">
        <v>0</v>
      </c>
      <c r="DN115" t="s">
        <v>6</v>
      </c>
      <c r="DO115">
        <v>0</v>
      </c>
      <c r="GP115">
        <v>1</v>
      </c>
      <c r="GQ115">
        <v>-1</v>
      </c>
      <c r="GR115">
        <v>-1</v>
      </c>
    </row>
    <row r="116" spans="1:200" x14ac:dyDescent="0.2">
      <c r="A116">
        <f>ROW(Source!A101)</f>
        <v>101</v>
      </c>
      <c r="B116">
        <v>74764386</v>
      </c>
      <c r="C116">
        <v>74940429</v>
      </c>
      <c r="D116">
        <v>49510723</v>
      </c>
      <c r="E116">
        <v>70</v>
      </c>
      <c r="F116">
        <v>1</v>
      </c>
      <c r="G116">
        <v>1</v>
      </c>
      <c r="H116">
        <v>1</v>
      </c>
      <c r="I116" t="s">
        <v>474</v>
      </c>
      <c r="J116" t="s">
        <v>6</v>
      </c>
      <c r="K116" t="s">
        <v>475</v>
      </c>
      <c r="L116">
        <v>1191</v>
      </c>
      <c r="N116">
        <v>1013</v>
      </c>
      <c r="O116" t="s">
        <v>448</v>
      </c>
      <c r="P116" t="s">
        <v>448</v>
      </c>
      <c r="Q116">
        <v>1</v>
      </c>
      <c r="W116">
        <v>0</v>
      </c>
      <c r="X116">
        <v>-112797078</v>
      </c>
      <c r="Y116">
        <f>(AT116*ROUND(1.05,7))</f>
        <v>2.1</v>
      </c>
      <c r="AA116">
        <v>0</v>
      </c>
      <c r="AB116">
        <v>0</v>
      </c>
      <c r="AC116">
        <v>0</v>
      </c>
      <c r="AD116">
        <v>299.51</v>
      </c>
      <c r="AE116">
        <v>0</v>
      </c>
      <c r="AF116">
        <v>0</v>
      </c>
      <c r="AG116">
        <v>0</v>
      </c>
      <c r="AH116">
        <v>8.9700000000000006</v>
      </c>
      <c r="AI116">
        <v>1</v>
      </c>
      <c r="AJ116">
        <v>1</v>
      </c>
      <c r="AK116">
        <v>1</v>
      </c>
      <c r="AL116">
        <v>33.39</v>
      </c>
      <c r="AM116">
        <v>4</v>
      </c>
      <c r="AN116">
        <v>0</v>
      </c>
      <c r="AO116">
        <v>1</v>
      </c>
      <c r="AP116">
        <v>1</v>
      </c>
      <c r="AQ116">
        <v>0</v>
      </c>
      <c r="AR116">
        <v>0</v>
      </c>
      <c r="AS116" t="s">
        <v>6</v>
      </c>
      <c r="AT116">
        <v>2</v>
      </c>
      <c r="AU116" t="s">
        <v>78</v>
      </c>
      <c r="AV116">
        <v>1</v>
      </c>
      <c r="AW116">
        <v>2</v>
      </c>
      <c r="AX116">
        <v>74940430</v>
      </c>
      <c r="AY116">
        <v>1</v>
      </c>
      <c r="AZ116">
        <v>0</v>
      </c>
      <c r="BA116">
        <v>110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U116">
        <f>ROUND(AT116*Source!I101*AH116*AL116,0)</f>
        <v>21565</v>
      </c>
      <c r="CV116">
        <f>ROUND(Y116*Source!I101,7)</f>
        <v>75.599999999999994</v>
      </c>
      <c r="CW116">
        <v>0</v>
      </c>
      <c r="CX116">
        <f>ROUND(Y116*Source!I101,7)</f>
        <v>75.599999999999994</v>
      </c>
      <c r="CY116">
        <f>AD116</f>
        <v>299.51</v>
      </c>
      <c r="CZ116">
        <f>AH116</f>
        <v>8.9700000000000006</v>
      </c>
      <c r="DA116">
        <f>AL116</f>
        <v>33.39</v>
      </c>
      <c r="DB116">
        <f>ROUND((ROUND(AT116*CZ116,2)*ROUND(1.05,7)),2)</f>
        <v>18.84</v>
      </c>
      <c r="DC116">
        <f>ROUND((ROUND(AT116*AG116,2)*ROUND(1.05,7)),2)</f>
        <v>0</v>
      </c>
      <c r="DD116" t="s">
        <v>6</v>
      </c>
      <c r="DE116" t="s">
        <v>6</v>
      </c>
      <c r="DF116">
        <f>ROUND(ROUND(AE116,0)*CX116,0)</f>
        <v>0</v>
      </c>
      <c r="DG116">
        <f t="shared" si="54"/>
        <v>0</v>
      </c>
      <c r="DH116">
        <f>Source!I101*SmtRes!Y116</f>
        <v>75.600000000000009</v>
      </c>
      <c r="DI116">
        <f>AD116</f>
        <v>299.51</v>
      </c>
      <c r="DJ116">
        <f>EtalonRes!AB110</f>
        <v>8.9700000000000006</v>
      </c>
      <c r="DK116">
        <f>Source!BA101</f>
        <v>33.39</v>
      </c>
      <c r="DL116" t="s">
        <v>6</v>
      </c>
      <c r="DM116">
        <v>0</v>
      </c>
      <c r="DN116" t="s">
        <v>6</v>
      </c>
      <c r="DO116">
        <v>0</v>
      </c>
      <c r="GQ116">
        <v>-1</v>
      </c>
      <c r="GR116">
        <v>-1</v>
      </c>
    </row>
    <row r="117" spans="1:200" x14ac:dyDescent="0.2">
      <c r="A117">
        <f>ROW(Source!A101)</f>
        <v>101</v>
      </c>
      <c r="B117">
        <v>74764386</v>
      </c>
      <c r="C117">
        <v>74940429</v>
      </c>
      <c r="D117">
        <v>49510905</v>
      </c>
      <c r="E117">
        <v>70</v>
      </c>
      <c r="F117">
        <v>1</v>
      </c>
      <c r="G117">
        <v>1</v>
      </c>
      <c r="H117">
        <v>1</v>
      </c>
      <c r="I117" t="s">
        <v>449</v>
      </c>
      <c r="J117" t="s">
        <v>6</v>
      </c>
      <c r="K117" t="s">
        <v>450</v>
      </c>
      <c r="L117">
        <v>1191</v>
      </c>
      <c r="N117">
        <v>1013</v>
      </c>
      <c r="O117" t="s">
        <v>448</v>
      </c>
      <c r="P117" t="s">
        <v>448</v>
      </c>
      <c r="Q117">
        <v>1</v>
      </c>
      <c r="W117">
        <v>0</v>
      </c>
      <c r="X117">
        <v>-1417349443</v>
      </c>
      <c r="Y117">
        <f>(AT117*ROUND(1.05,7))</f>
        <v>3.15E-2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1</v>
      </c>
      <c r="AJ117">
        <v>1</v>
      </c>
      <c r="AK117">
        <v>33.39</v>
      </c>
      <c r="AL117">
        <v>1</v>
      </c>
      <c r="AM117">
        <v>4</v>
      </c>
      <c r="AN117">
        <v>0</v>
      </c>
      <c r="AO117">
        <v>1</v>
      </c>
      <c r="AP117">
        <v>1</v>
      </c>
      <c r="AQ117">
        <v>0</v>
      </c>
      <c r="AR117">
        <v>0</v>
      </c>
      <c r="AS117" t="s">
        <v>6</v>
      </c>
      <c r="AT117">
        <v>0.03</v>
      </c>
      <c r="AU117" t="s">
        <v>78</v>
      </c>
      <c r="AV117">
        <v>2</v>
      </c>
      <c r="AW117">
        <v>2</v>
      </c>
      <c r="AX117">
        <v>74940431</v>
      </c>
      <c r="AY117">
        <v>1</v>
      </c>
      <c r="AZ117">
        <v>0</v>
      </c>
      <c r="BA117">
        <v>111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CV117">
        <v>0</v>
      </c>
      <c r="CW117">
        <v>0</v>
      </c>
      <c r="CX117">
        <f>ROUND(Y117*Source!I101,7)</f>
        <v>1.1339999999999999</v>
      </c>
      <c r="CY117">
        <f>AD117</f>
        <v>0</v>
      </c>
      <c r="CZ117">
        <f>AH117</f>
        <v>0</v>
      </c>
      <c r="DA117">
        <f>AL117</f>
        <v>1</v>
      </c>
      <c r="DB117">
        <f>ROUND((ROUND(AT117*CZ117,2)*ROUND(1.05,7)),2)</f>
        <v>0</v>
      </c>
      <c r="DC117">
        <f>ROUND((ROUND(AT117*AG117,2)*ROUND(1.05,7)),2)</f>
        <v>0</v>
      </c>
      <c r="DD117" t="s">
        <v>6</v>
      </c>
      <c r="DE117" t="s">
        <v>6</v>
      </c>
      <c r="DF117">
        <f>ROUND(ROUND(AE117,0)*CX117,0)</f>
        <v>0</v>
      </c>
      <c r="DG117">
        <f t="shared" si="54"/>
        <v>0</v>
      </c>
      <c r="DH117">
        <f>Source!I101*SmtRes!Y117</f>
        <v>1.1339999999999999</v>
      </c>
      <c r="DI117">
        <f>AD117</f>
        <v>0</v>
      </c>
      <c r="DJ117">
        <f>EtalonRes!AB111</f>
        <v>0</v>
      </c>
      <c r="DK117">
        <f>Source!BA101</f>
        <v>33.39</v>
      </c>
      <c r="DL117" t="s">
        <v>6</v>
      </c>
      <c r="DM117">
        <v>0</v>
      </c>
      <c r="DN117" t="s">
        <v>6</v>
      </c>
      <c r="DO117">
        <v>0</v>
      </c>
      <c r="GQ117">
        <v>-1</v>
      </c>
      <c r="GR117">
        <v>-1</v>
      </c>
    </row>
    <row r="118" spans="1:200" x14ac:dyDescent="0.2">
      <c r="A118">
        <f>ROW(Source!A101)</f>
        <v>101</v>
      </c>
      <c r="B118">
        <v>74764386</v>
      </c>
      <c r="C118">
        <v>74940429</v>
      </c>
      <c r="D118">
        <v>49672573</v>
      </c>
      <c r="E118">
        <v>1</v>
      </c>
      <c r="F118">
        <v>1</v>
      </c>
      <c r="G118">
        <v>1</v>
      </c>
      <c r="H118">
        <v>2</v>
      </c>
      <c r="I118" t="s">
        <v>451</v>
      </c>
      <c r="J118" t="s">
        <v>452</v>
      </c>
      <c r="K118" t="s">
        <v>453</v>
      </c>
      <c r="L118">
        <v>1367</v>
      </c>
      <c r="N118">
        <v>1011</v>
      </c>
      <c r="O118" t="s">
        <v>454</v>
      </c>
      <c r="P118" t="s">
        <v>454</v>
      </c>
      <c r="Q118">
        <v>1</v>
      </c>
      <c r="W118">
        <v>0</v>
      </c>
      <c r="X118">
        <v>-430484415</v>
      </c>
      <c r="Y118">
        <f>(AT118*ROUND(1.05,7))</f>
        <v>1.0500000000000001E-2</v>
      </c>
      <c r="AA118">
        <v>0</v>
      </c>
      <c r="AB118">
        <v>1530.2</v>
      </c>
      <c r="AC118">
        <v>450.77</v>
      </c>
      <c r="AD118">
        <v>0</v>
      </c>
      <c r="AE118">
        <v>0</v>
      </c>
      <c r="AF118">
        <v>115.4</v>
      </c>
      <c r="AG118">
        <v>13.5</v>
      </c>
      <c r="AH118">
        <v>0</v>
      </c>
      <c r="AI118">
        <v>1</v>
      </c>
      <c r="AJ118">
        <v>13.26</v>
      </c>
      <c r="AK118">
        <v>33.39</v>
      </c>
      <c r="AL118">
        <v>1</v>
      </c>
      <c r="AM118">
        <v>4</v>
      </c>
      <c r="AN118">
        <v>0</v>
      </c>
      <c r="AO118">
        <v>1</v>
      </c>
      <c r="AP118">
        <v>1</v>
      </c>
      <c r="AQ118">
        <v>0</v>
      </c>
      <c r="AR118">
        <v>0</v>
      </c>
      <c r="AS118" t="s">
        <v>6</v>
      </c>
      <c r="AT118">
        <v>0.01</v>
      </c>
      <c r="AU118" t="s">
        <v>26</v>
      </c>
      <c r="AV118">
        <v>0</v>
      </c>
      <c r="AW118">
        <v>2</v>
      </c>
      <c r="AX118">
        <v>74940432</v>
      </c>
      <c r="AY118">
        <v>1</v>
      </c>
      <c r="AZ118">
        <v>0</v>
      </c>
      <c r="BA118">
        <v>112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f>ROUND(Y118*Source!I101*DO118,7)</f>
        <v>0</v>
      </c>
      <c r="CX118">
        <f>ROUND(Y118*Source!I101,7)</f>
        <v>0.378</v>
      </c>
      <c r="CY118">
        <f>AB118</f>
        <v>1530.2</v>
      </c>
      <c r="CZ118">
        <f>AF118</f>
        <v>115.4</v>
      </c>
      <c r="DA118">
        <f>AJ118</f>
        <v>13.26</v>
      </c>
      <c r="DB118">
        <f>ROUND((ROUND(AT118*CZ118,2)*ROUND(1.05,7)),2)</f>
        <v>1.21</v>
      </c>
      <c r="DC118">
        <f>ROUND((ROUND(AT118*AG118,2)*ROUND(1.05,7)),2)</f>
        <v>0.15</v>
      </c>
      <c r="DD118" t="s">
        <v>6</v>
      </c>
      <c r="DE118" t="s">
        <v>6</v>
      </c>
      <c r="DF118">
        <f>ROUND(ROUND(AE118,0)*CX118,0)</f>
        <v>0</v>
      </c>
      <c r="DG118">
        <f>ROUND(ROUND(AF118*AJ118,0)*CX118,0)</f>
        <v>578</v>
      </c>
      <c r="DH118">
        <f>Source!I101*SmtRes!Y118</f>
        <v>0.378</v>
      </c>
      <c r="DI118">
        <f>AB118</f>
        <v>1530.2</v>
      </c>
      <c r="DJ118">
        <f>EtalonRes!Z112</f>
        <v>115.4</v>
      </c>
      <c r="DK118">
        <f>Source!BB101</f>
        <v>13.26</v>
      </c>
      <c r="DL118" t="s">
        <v>6</v>
      </c>
      <c r="DM118">
        <v>0</v>
      </c>
      <c r="DN118" t="s">
        <v>6</v>
      </c>
      <c r="DO118">
        <v>0</v>
      </c>
      <c r="GQ118">
        <v>-1</v>
      </c>
      <c r="GR118">
        <v>-1</v>
      </c>
    </row>
    <row r="119" spans="1:200" x14ac:dyDescent="0.2">
      <c r="A119">
        <f>ROW(Source!A101)</f>
        <v>101</v>
      </c>
      <c r="B119">
        <v>74764386</v>
      </c>
      <c r="C119">
        <v>74940429</v>
      </c>
      <c r="D119">
        <v>49672695</v>
      </c>
      <c r="E119">
        <v>1</v>
      </c>
      <c r="F119">
        <v>1</v>
      </c>
      <c r="G119">
        <v>1</v>
      </c>
      <c r="H119">
        <v>2</v>
      </c>
      <c r="I119" t="s">
        <v>455</v>
      </c>
      <c r="J119" t="s">
        <v>456</v>
      </c>
      <c r="K119" t="s">
        <v>457</v>
      </c>
      <c r="L119">
        <v>1367</v>
      </c>
      <c r="N119">
        <v>1011</v>
      </c>
      <c r="O119" t="s">
        <v>454</v>
      </c>
      <c r="P119" t="s">
        <v>454</v>
      </c>
      <c r="Q119">
        <v>1</v>
      </c>
      <c r="W119">
        <v>0</v>
      </c>
      <c r="X119">
        <v>1063590936</v>
      </c>
      <c r="Y119">
        <f>(AT119*ROUND(1.05,7))</f>
        <v>0.52500000000000002</v>
      </c>
      <c r="AA119">
        <v>0</v>
      </c>
      <c r="AB119">
        <v>41.37</v>
      </c>
      <c r="AC119">
        <v>0</v>
      </c>
      <c r="AD119">
        <v>0</v>
      </c>
      <c r="AE119">
        <v>0</v>
      </c>
      <c r="AF119">
        <v>3.12</v>
      </c>
      <c r="AG119">
        <v>0</v>
      </c>
      <c r="AH119">
        <v>0</v>
      </c>
      <c r="AI119">
        <v>1</v>
      </c>
      <c r="AJ119">
        <v>13.26</v>
      </c>
      <c r="AK119">
        <v>33.39</v>
      </c>
      <c r="AL119">
        <v>1</v>
      </c>
      <c r="AM119">
        <v>4</v>
      </c>
      <c r="AN119">
        <v>0</v>
      </c>
      <c r="AO119">
        <v>1</v>
      </c>
      <c r="AP119">
        <v>1</v>
      </c>
      <c r="AQ119">
        <v>0</v>
      </c>
      <c r="AR119">
        <v>0</v>
      </c>
      <c r="AS119" t="s">
        <v>6</v>
      </c>
      <c r="AT119">
        <v>0.5</v>
      </c>
      <c r="AU119" t="s">
        <v>26</v>
      </c>
      <c r="AV119">
        <v>0</v>
      </c>
      <c r="AW119">
        <v>2</v>
      </c>
      <c r="AX119">
        <v>74940433</v>
      </c>
      <c r="AY119">
        <v>1</v>
      </c>
      <c r="AZ119">
        <v>0</v>
      </c>
      <c r="BA119">
        <v>113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CV119">
        <v>0</v>
      </c>
      <c r="CW119">
        <f>ROUND(Y119*Source!I101*DO119,7)</f>
        <v>0</v>
      </c>
      <c r="CX119">
        <f>ROUND(Y119*Source!I101,7)</f>
        <v>18.899999999999999</v>
      </c>
      <c r="CY119">
        <f>AB119</f>
        <v>41.37</v>
      </c>
      <c r="CZ119">
        <f>AF119</f>
        <v>3.12</v>
      </c>
      <c r="DA119">
        <f>AJ119</f>
        <v>13.26</v>
      </c>
      <c r="DB119">
        <f>ROUND((ROUND(AT119*CZ119,2)*ROUND(1.05,7)),2)</f>
        <v>1.64</v>
      </c>
      <c r="DC119">
        <f>ROUND((ROUND(AT119*AG119,2)*ROUND(1.05,7)),2)</f>
        <v>0</v>
      </c>
      <c r="DD119" t="s">
        <v>6</v>
      </c>
      <c r="DE119" t="s">
        <v>6</v>
      </c>
      <c r="DF119">
        <f>ROUND(ROUND(AE119,0)*CX119,0)</f>
        <v>0</v>
      </c>
      <c r="DG119">
        <f>ROUND(ROUND(AF119*AJ119,0)*CX119,0)</f>
        <v>775</v>
      </c>
      <c r="DH119">
        <f>Source!I101*SmtRes!Y119</f>
        <v>18.900000000000002</v>
      </c>
      <c r="DI119">
        <f>AB119</f>
        <v>41.37</v>
      </c>
      <c r="DJ119">
        <f>EtalonRes!Z113</f>
        <v>3.12</v>
      </c>
      <c r="DK119">
        <f>Source!BB101</f>
        <v>13.26</v>
      </c>
      <c r="DL119" t="s">
        <v>6</v>
      </c>
      <c r="DM119">
        <v>0</v>
      </c>
      <c r="DN119" t="s">
        <v>6</v>
      </c>
      <c r="DO119">
        <v>0</v>
      </c>
      <c r="GQ119">
        <v>-1</v>
      </c>
      <c r="GR119">
        <v>-1</v>
      </c>
    </row>
    <row r="120" spans="1:200" x14ac:dyDescent="0.2">
      <c r="A120">
        <f>ROW(Source!A101)</f>
        <v>101</v>
      </c>
      <c r="B120">
        <v>74764386</v>
      </c>
      <c r="C120">
        <v>74940429</v>
      </c>
      <c r="D120">
        <v>49673503</v>
      </c>
      <c r="E120">
        <v>1</v>
      </c>
      <c r="F120">
        <v>1</v>
      </c>
      <c r="G120">
        <v>1</v>
      </c>
      <c r="H120">
        <v>2</v>
      </c>
      <c r="I120" t="s">
        <v>458</v>
      </c>
      <c r="J120" t="s">
        <v>459</v>
      </c>
      <c r="K120" t="s">
        <v>460</v>
      </c>
      <c r="L120">
        <v>1367</v>
      </c>
      <c r="N120">
        <v>1011</v>
      </c>
      <c r="O120" t="s">
        <v>454</v>
      </c>
      <c r="P120" t="s">
        <v>454</v>
      </c>
      <c r="Q120">
        <v>1</v>
      </c>
      <c r="W120">
        <v>0</v>
      </c>
      <c r="X120">
        <v>509054691</v>
      </c>
      <c r="Y120">
        <f>(AT120*ROUND(1.05,7))</f>
        <v>2.1000000000000001E-2</v>
      </c>
      <c r="AA120">
        <v>0</v>
      </c>
      <c r="AB120">
        <v>871.31</v>
      </c>
      <c r="AC120">
        <v>387.32</v>
      </c>
      <c r="AD120">
        <v>0</v>
      </c>
      <c r="AE120">
        <v>0</v>
      </c>
      <c r="AF120">
        <v>65.709999999999994</v>
      </c>
      <c r="AG120">
        <v>11.6</v>
      </c>
      <c r="AH120">
        <v>0</v>
      </c>
      <c r="AI120">
        <v>1</v>
      </c>
      <c r="AJ120">
        <v>13.26</v>
      </c>
      <c r="AK120">
        <v>33.39</v>
      </c>
      <c r="AL120">
        <v>1</v>
      </c>
      <c r="AM120">
        <v>4</v>
      </c>
      <c r="AN120">
        <v>0</v>
      </c>
      <c r="AO120">
        <v>1</v>
      </c>
      <c r="AP120">
        <v>1</v>
      </c>
      <c r="AQ120">
        <v>0</v>
      </c>
      <c r="AR120">
        <v>0</v>
      </c>
      <c r="AS120" t="s">
        <v>6</v>
      </c>
      <c r="AT120">
        <v>0.02</v>
      </c>
      <c r="AU120" t="s">
        <v>26</v>
      </c>
      <c r="AV120">
        <v>0</v>
      </c>
      <c r="AW120">
        <v>2</v>
      </c>
      <c r="AX120">
        <v>74940434</v>
      </c>
      <c r="AY120">
        <v>1</v>
      </c>
      <c r="AZ120">
        <v>0</v>
      </c>
      <c r="BA120">
        <v>114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f>ROUND(Y120*Source!I101*DO120,7)</f>
        <v>0</v>
      </c>
      <c r="CX120">
        <f>ROUND(Y120*Source!I101,7)</f>
        <v>0.75600000000000001</v>
      </c>
      <c r="CY120">
        <f>AB120</f>
        <v>871.31</v>
      </c>
      <c r="CZ120">
        <f>AF120</f>
        <v>65.709999999999994</v>
      </c>
      <c r="DA120">
        <f>AJ120</f>
        <v>13.26</v>
      </c>
      <c r="DB120">
        <f>ROUND((ROUND(AT120*CZ120,2)*ROUND(1.05,7)),2)</f>
        <v>1.38</v>
      </c>
      <c r="DC120">
        <f>ROUND((ROUND(AT120*AG120,2)*ROUND(1.05,7)),2)</f>
        <v>0.24</v>
      </c>
      <c r="DD120" t="s">
        <v>6</v>
      </c>
      <c r="DE120" t="s">
        <v>6</v>
      </c>
      <c r="DF120">
        <f>ROUND(ROUND(AE120,0)*CX120,0)</f>
        <v>0</v>
      </c>
      <c r="DG120">
        <f>ROUND(ROUND(AF120*AJ120,0)*CX120,0)</f>
        <v>658</v>
      </c>
      <c r="DH120">
        <f>Source!I101*SmtRes!Y120</f>
        <v>0.75600000000000001</v>
      </c>
      <c r="DI120">
        <f>AB120</f>
        <v>871.31</v>
      </c>
      <c r="DJ120">
        <f>EtalonRes!Z114</f>
        <v>65.709999999999994</v>
      </c>
      <c r="DK120">
        <f>Source!BB101</f>
        <v>13.26</v>
      </c>
      <c r="DL120" t="s">
        <v>6</v>
      </c>
      <c r="DM120">
        <v>0</v>
      </c>
      <c r="DN120" t="s">
        <v>6</v>
      </c>
      <c r="DO120">
        <v>0</v>
      </c>
      <c r="GQ120">
        <v>-1</v>
      </c>
      <c r="GR120">
        <v>-1</v>
      </c>
    </row>
    <row r="121" spans="1:200" x14ac:dyDescent="0.2">
      <c r="A121">
        <f>ROW(Source!A101)</f>
        <v>101</v>
      </c>
      <c r="B121">
        <v>74764386</v>
      </c>
      <c r="C121">
        <v>74940429</v>
      </c>
      <c r="D121">
        <v>49525488</v>
      </c>
      <c r="E121">
        <v>1</v>
      </c>
      <c r="F121">
        <v>1</v>
      </c>
      <c r="G121">
        <v>1</v>
      </c>
      <c r="H121">
        <v>3</v>
      </c>
      <c r="I121" t="s">
        <v>465</v>
      </c>
      <c r="J121" t="s">
        <v>466</v>
      </c>
      <c r="K121" t="s">
        <v>467</v>
      </c>
      <c r="L121">
        <v>1346</v>
      </c>
      <c r="N121">
        <v>1009</v>
      </c>
      <c r="O121" t="s">
        <v>468</v>
      </c>
      <c r="P121" t="s">
        <v>468</v>
      </c>
      <c r="Q121">
        <v>1</v>
      </c>
      <c r="W121">
        <v>0</v>
      </c>
      <c r="X121">
        <v>-1864341761</v>
      </c>
      <c r="Y121" s="181" t="e">
        <f>#REF!</f>
        <v>#REF!</v>
      </c>
      <c r="AA121">
        <v>82.35</v>
      </c>
      <c r="AB121">
        <v>0</v>
      </c>
      <c r="AC121">
        <v>0</v>
      </c>
      <c r="AD121">
        <v>0</v>
      </c>
      <c r="AE121">
        <v>9.0399999999999991</v>
      </c>
      <c r="AF121">
        <v>0</v>
      </c>
      <c r="AG121">
        <v>0</v>
      </c>
      <c r="AH121">
        <v>0</v>
      </c>
      <c r="AI121">
        <v>9.11</v>
      </c>
      <c r="AJ121">
        <v>1</v>
      </c>
      <c r="AK121">
        <v>1</v>
      </c>
      <c r="AL121">
        <v>1</v>
      </c>
      <c r="AM121">
        <v>4</v>
      </c>
      <c r="AN121">
        <v>0</v>
      </c>
      <c r="AO121">
        <v>1</v>
      </c>
      <c r="AP121">
        <v>1</v>
      </c>
      <c r="AQ121">
        <v>0</v>
      </c>
      <c r="AR121">
        <v>0</v>
      </c>
      <c r="AS121" t="s">
        <v>6</v>
      </c>
      <c r="AT121">
        <v>0.5</v>
      </c>
      <c r="AU121" t="s">
        <v>6</v>
      </c>
      <c r="AV121">
        <v>0</v>
      </c>
      <c r="AW121">
        <v>2</v>
      </c>
      <c r="AX121">
        <v>74940435</v>
      </c>
      <c r="AY121">
        <v>1</v>
      </c>
      <c r="AZ121">
        <v>0</v>
      </c>
      <c r="BA121">
        <v>115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CV121">
        <v>0</v>
      </c>
      <c r="CW121">
        <v>0</v>
      </c>
      <c r="CX121" t="e">
        <f>ROUND(Y121*Source!I101,7)</f>
        <v>#REF!</v>
      </c>
      <c r="CY121">
        <f>AA121</f>
        <v>82.35</v>
      </c>
      <c r="CZ121">
        <f>AE121</f>
        <v>9.0399999999999991</v>
      </c>
      <c r="DA121">
        <f>AI121</f>
        <v>9.11</v>
      </c>
      <c r="DB121">
        <f>ROUND(ROUND(AT121*CZ121,2),2)</f>
        <v>4.5199999999999996</v>
      </c>
      <c r="DC121">
        <f>ROUND(ROUND(AT121*AG121,2),2)</f>
        <v>0</v>
      </c>
      <c r="DD121" t="s">
        <v>6</v>
      </c>
      <c r="DE121" t="s">
        <v>6</v>
      </c>
      <c r="DF121" t="e">
        <f>ROUND(ROUND(AE121*AI121,0)*CX121,0)</f>
        <v>#REF!</v>
      </c>
      <c r="DG121" t="e">
        <f>ROUND(ROUND(AF121,0)*CX121,0)</f>
        <v>#REF!</v>
      </c>
      <c r="DH121" t="e">
        <f>Source!I101*SmtRes!Y121</f>
        <v>#REF!</v>
      </c>
      <c r="DI121">
        <f>AA121</f>
        <v>82.35</v>
      </c>
      <c r="DJ121">
        <f>EtalonRes!Y115</f>
        <v>9.0399999999999991</v>
      </c>
      <c r="DK121">
        <f>Source!BC101</f>
        <v>9.11</v>
      </c>
      <c r="DL121" t="s">
        <v>6</v>
      </c>
      <c r="DM121">
        <v>0</v>
      </c>
      <c r="DN121" t="s">
        <v>6</v>
      </c>
      <c r="DO121">
        <v>0</v>
      </c>
      <c r="GQ121">
        <v>-1</v>
      </c>
      <c r="GR121">
        <v>-1</v>
      </c>
    </row>
    <row r="122" spans="1:200" x14ac:dyDescent="0.2">
      <c r="A122">
        <f>ROW(Source!A101)</f>
        <v>101</v>
      </c>
      <c r="B122">
        <v>74764386</v>
      </c>
      <c r="C122">
        <v>74940429</v>
      </c>
      <c r="D122">
        <v>49526492</v>
      </c>
      <c r="E122">
        <v>1</v>
      </c>
      <c r="F122">
        <v>1</v>
      </c>
      <c r="G122">
        <v>1</v>
      </c>
      <c r="H122">
        <v>3</v>
      </c>
      <c r="I122" t="s">
        <v>469</v>
      </c>
      <c r="J122" t="s">
        <v>470</v>
      </c>
      <c r="K122" t="s">
        <v>471</v>
      </c>
      <c r="L122">
        <v>1346</v>
      </c>
      <c r="N122">
        <v>1009</v>
      </c>
      <c r="O122" t="s">
        <v>468</v>
      </c>
      <c r="P122" t="s">
        <v>468</v>
      </c>
      <c r="Q122">
        <v>1</v>
      </c>
      <c r="W122">
        <v>0</v>
      </c>
      <c r="X122">
        <v>497341279</v>
      </c>
      <c r="Y122" s="181" t="e">
        <f>#REF!</f>
        <v>#REF!</v>
      </c>
      <c r="AA122">
        <v>210.35</v>
      </c>
      <c r="AB122">
        <v>0</v>
      </c>
      <c r="AC122">
        <v>0</v>
      </c>
      <c r="AD122">
        <v>0</v>
      </c>
      <c r="AE122">
        <v>23.09</v>
      </c>
      <c r="AF122">
        <v>0</v>
      </c>
      <c r="AG122">
        <v>0</v>
      </c>
      <c r="AH122">
        <v>0</v>
      </c>
      <c r="AI122">
        <v>9.11</v>
      </c>
      <c r="AJ122">
        <v>1</v>
      </c>
      <c r="AK122">
        <v>1</v>
      </c>
      <c r="AL122">
        <v>1</v>
      </c>
      <c r="AM122">
        <v>4</v>
      </c>
      <c r="AN122">
        <v>0</v>
      </c>
      <c r="AO122">
        <v>1</v>
      </c>
      <c r="AP122">
        <v>1</v>
      </c>
      <c r="AQ122">
        <v>0</v>
      </c>
      <c r="AR122">
        <v>0</v>
      </c>
      <c r="AS122" t="s">
        <v>6</v>
      </c>
      <c r="AT122">
        <v>1.05</v>
      </c>
      <c r="AU122" t="s">
        <v>6</v>
      </c>
      <c r="AV122">
        <v>0</v>
      </c>
      <c r="AW122">
        <v>2</v>
      </c>
      <c r="AX122">
        <v>74940436</v>
      </c>
      <c r="AY122">
        <v>1</v>
      </c>
      <c r="AZ122">
        <v>0</v>
      </c>
      <c r="BA122">
        <v>116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 t="e">
        <f>ROUND(Y122*Source!I101,7)</f>
        <v>#REF!</v>
      </c>
      <c r="CY122">
        <f>AA122</f>
        <v>210.35</v>
      </c>
      <c r="CZ122">
        <f>AE122</f>
        <v>23.09</v>
      </c>
      <c r="DA122">
        <f>AI122</f>
        <v>9.11</v>
      </c>
      <c r="DB122">
        <f>ROUND(ROUND(AT122*CZ122,2),2)</f>
        <v>24.24</v>
      </c>
      <c r="DC122">
        <f>ROUND(ROUND(AT122*AG122,2),2)</f>
        <v>0</v>
      </c>
      <c r="DD122" t="s">
        <v>6</v>
      </c>
      <c r="DE122" t="s">
        <v>6</v>
      </c>
      <c r="DF122" t="e">
        <f>ROUND(ROUND(AE122*AI122,0)*CX122,0)</f>
        <v>#REF!</v>
      </c>
      <c r="DG122" t="e">
        <f>ROUND(ROUND(AF122,0)*CX122,0)</f>
        <v>#REF!</v>
      </c>
      <c r="DH122" t="e">
        <f>Source!I101*SmtRes!Y122</f>
        <v>#REF!</v>
      </c>
      <c r="DI122">
        <f>AA122</f>
        <v>210.35</v>
      </c>
      <c r="DJ122">
        <f>EtalonRes!Y116</f>
        <v>23.09</v>
      </c>
      <c r="DK122">
        <f>Source!BC101</f>
        <v>9.11</v>
      </c>
      <c r="DL122" t="s">
        <v>6</v>
      </c>
      <c r="DM122">
        <v>0</v>
      </c>
      <c r="DN122" t="s">
        <v>6</v>
      </c>
      <c r="DO122">
        <v>0</v>
      </c>
      <c r="GQ122">
        <v>-1</v>
      </c>
      <c r="GR122">
        <v>-1</v>
      </c>
    </row>
    <row r="123" spans="1:200" x14ac:dyDescent="0.2">
      <c r="A123">
        <f>ROW(Source!A101)</f>
        <v>101</v>
      </c>
      <c r="B123">
        <v>74764386</v>
      </c>
      <c r="C123">
        <v>74940429</v>
      </c>
      <c r="D123">
        <v>0</v>
      </c>
      <c r="E123">
        <v>1</v>
      </c>
      <c r="F123">
        <v>1</v>
      </c>
      <c r="G123">
        <v>1</v>
      </c>
      <c r="H123">
        <v>3</v>
      </c>
      <c r="I123" t="s">
        <v>35</v>
      </c>
      <c r="J123" t="s">
        <v>6</v>
      </c>
      <c r="K123" t="s">
        <v>231</v>
      </c>
      <c r="L123">
        <v>1371</v>
      </c>
      <c r="N123">
        <v>1013</v>
      </c>
      <c r="O123" t="s">
        <v>23</v>
      </c>
      <c r="P123" t="s">
        <v>23</v>
      </c>
      <c r="Q123">
        <v>1</v>
      </c>
      <c r="W123">
        <v>0</v>
      </c>
      <c r="X123">
        <v>1986919990</v>
      </c>
      <c r="Y123">
        <f>AT123</f>
        <v>1</v>
      </c>
      <c r="AA123">
        <v>15312</v>
      </c>
      <c r="AB123">
        <v>0</v>
      </c>
      <c r="AC123">
        <v>0</v>
      </c>
      <c r="AD123">
        <v>0</v>
      </c>
      <c r="AE123">
        <v>15976.11</v>
      </c>
      <c r="AF123">
        <v>0</v>
      </c>
      <c r="AG123">
        <v>0</v>
      </c>
      <c r="AH123">
        <v>0</v>
      </c>
      <c r="AI123">
        <v>6.13</v>
      </c>
      <c r="AJ123">
        <v>1</v>
      </c>
      <c r="AK123">
        <v>1</v>
      </c>
      <c r="AL123">
        <v>1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 t="s">
        <v>6</v>
      </c>
      <c r="AT123">
        <v>1</v>
      </c>
      <c r="AU123" t="s">
        <v>6</v>
      </c>
      <c r="AV123">
        <v>0</v>
      </c>
      <c r="AW123">
        <v>1</v>
      </c>
      <c r="AX123">
        <v>-1</v>
      </c>
      <c r="AY123">
        <v>0</v>
      </c>
      <c r="AZ123">
        <v>0</v>
      </c>
      <c r="BA123" t="s">
        <v>6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CV123">
        <v>0</v>
      </c>
      <c r="CW123">
        <v>0</v>
      </c>
      <c r="CX123">
        <f>ROUND(Y123*Source!I101,7)</f>
        <v>36</v>
      </c>
      <c r="CY123">
        <f>AA123</f>
        <v>15312</v>
      </c>
      <c r="CZ123">
        <f>AE123</f>
        <v>15976.11</v>
      </c>
      <c r="DA123">
        <f>AI123</f>
        <v>6.13</v>
      </c>
      <c r="DB123">
        <f>ROUND(ROUND(AT123*CZ123,2),2)</f>
        <v>15976.11</v>
      </c>
      <c r="DC123">
        <f>ROUND(ROUND(AT123*AG123,2),2)</f>
        <v>0</v>
      </c>
      <c r="DD123" t="s">
        <v>6</v>
      </c>
      <c r="DE123" t="s">
        <v>6</v>
      </c>
      <c r="DF123">
        <f>ROUND(ROUND(AE123*AI123,0)*CX123,0)</f>
        <v>3525624</v>
      </c>
      <c r="DG123">
        <f>ROUND(ROUND(AF123,0)*CX123,0)</f>
        <v>0</v>
      </c>
      <c r="DH123">
        <f>Source!I101*SmtRes!Y123</f>
        <v>36</v>
      </c>
      <c r="DI123">
        <f>AA123</f>
        <v>15312</v>
      </c>
      <c r="DJ123">
        <f>DF123</f>
        <v>3525624</v>
      </c>
      <c r="DK123">
        <f>Source!BC101</f>
        <v>9.11</v>
      </c>
      <c r="DL123" t="s">
        <v>6</v>
      </c>
      <c r="DM123">
        <v>0</v>
      </c>
      <c r="DN123" t="s">
        <v>6</v>
      </c>
      <c r="DO123">
        <v>0</v>
      </c>
      <c r="GP123">
        <v>1</v>
      </c>
      <c r="GQ123">
        <v>-1</v>
      </c>
      <c r="GR123">
        <v>-1</v>
      </c>
    </row>
    <row r="124" spans="1:200" x14ac:dyDescent="0.2">
      <c r="A124">
        <f>ROW(Source!A103)</f>
        <v>103</v>
      </c>
      <c r="B124">
        <v>74764386</v>
      </c>
      <c r="C124">
        <v>74764905</v>
      </c>
      <c r="D124">
        <v>49510723</v>
      </c>
      <c r="E124">
        <v>70</v>
      </c>
      <c r="F124">
        <v>1</v>
      </c>
      <c r="G124">
        <v>1</v>
      </c>
      <c r="H124">
        <v>1</v>
      </c>
      <c r="I124" t="s">
        <v>474</v>
      </c>
      <c r="J124" t="s">
        <v>6</v>
      </c>
      <c r="K124" t="s">
        <v>475</v>
      </c>
      <c r="L124">
        <v>1191</v>
      </c>
      <c r="N124">
        <v>1013</v>
      </c>
      <c r="O124" t="s">
        <v>448</v>
      </c>
      <c r="P124" t="s">
        <v>448</v>
      </c>
      <c r="Q124">
        <v>1</v>
      </c>
      <c r="W124">
        <v>0</v>
      </c>
      <c r="X124">
        <v>-112797078</v>
      </c>
      <c r="Y124">
        <f>(AT124*ROUND(1.05,7))</f>
        <v>3.2760000000000002</v>
      </c>
      <c r="AA124">
        <v>0</v>
      </c>
      <c r="AB124">
        <v>0</v>
      </c>
      <c r="AC124">
        <v>0</v>
      </c>
      <c r="AD124">
        <v>299.51</v>
      </c>
      <c r="AE124">
        <v>0</v>
      </c>
      <c r="AF124">
        <v>0</v>
      </c>
      <c r="AG124">
        <v>0</v>
      </c>
      <c r="AH124">
        <v>8.9700000000000006</v>
      </c>
      <c r="AI124">
        <v>1</v>
      </c>
      <c r="AJ124">
        <v>1</v>
      </c>
      <c r="AK124">
        <v>1</v>
      </c>
      <c r="AL124">
        <v>33.39</v>
      </c>
      <c r="AM124">
        <v>4</v>
      </c>
      <c r="AN124">
        <v>0</v>
      </c>
      <c r="AO124">
        <v>1</v>
      </c>
      <c r="AP124">
        <v>1</v>
      </c>
      <c r="AQ124">
        <v>0</v>
      </c>
      <c r="AR124">
        <v>0</v>
      </c>
      <c r="AS124" t="s">
        <v>6</v>
      </c>
      <c r="AT124">
        <v>3.12</v>
      </c>
      <c r="AU124" t="s">
        <v>26</v>
      </c>
      <c r="AV124">
        <v>1</v>
      </c>
      <c r="AW124">
        <v>2</v>
      </c>
      <c r="AX124">
        <v>74764914</v>
      </c>
      <c r="AY124">
        <v>1</v>
      </c>
      <c r="AZ124">
        <v>0</v>
      </c>
      <c r="BA124">
        <v>118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U124">
        <f>ROUND(AT124*Source!I103*AH124*AL124,0)</f>
        <v>17755</v>
      </c>
      <c r="CV124">
        <f>ROUND(Y124*Source!I103,7)</f>
        <v>62.244</v>
      </c>
      <c r="CW124">
        <v>0</v>
      </c>
      <c r="CX124">
        <f>ROUND(Y124*Source!I103,7)</f>
        <v>62.244</v>
      </c>
      <c r="CY124">
        <f>AD124</f>
        <v>299.51</v>
      </c>
      <c r="CZ124">
        <f>AH124</f>
        <v>8.9700000000000006</v>
      </c>
      <c r="DA124">
        <f>AL124</f>
        <v>33.39</v>
      </c>
      <c r="DB124">
        <f>ROUND((ROUND(AT124*CZ124,2)*ROUND(1.05,7)),2)</f>
        <v>29.39</v>
      </c>
      <c r="DC124">
        <f>ROUND((ROUND(AT124*AG124,2)*ROUND(1.05,7)),2)</f>
        <v>0</v>
      </c>
      <c r="DD124" t="s">
        <v>6</v>
      </c>
      <c r="DE124" t="s">
        <v>6</v>
      </c>
      <c r="DF124">
        <f>ROUND(ROUND(AE124,0)*CX124,0)</f>
        <v>0</v>
      </c>
      <c r="DG124">
        <f>ROUND(ROUND(AF124,0)*CX124,0)</f>
        <v>0</v>
      </c>
      <c r="DH124">
        <f>Source!I103*SmtRes!Y124</f>
        <v>62.244000000000007</v>
      </c>
      <c r="DI124">
        <f>AD124</f>
        <v>299.51</v>
      </c>
      <c r="DJ124">
        <f>EtalonRes!AB118</f>
        <v>8.9700000000000006</v>
      </c>
      <c r="DK124">
        <f>Source!BA103</f>
        <v>33.39</v>
      </c>
      <c r="DL124" t="s">
        <v>6</v>
      </c>
      <c r="DM124">
        <v>0</v>
      </c>
      <c r="DN124" t="s">
        <v>6</v>
      </c>
      <c r="DO124">
        <v>0</v>
      </c>
      <c r="GQ124">
        <v>-1</v>
      </c>
      <c r="GR124">
        <v>-1</v>
      </c>
    </row>
    <row r="125" spans="1:200" x14ac:dyDescent="0.2">
      <c r="A125">
        <f>ROW(Source!A103)</f>
        <v>103</v>
      </c>
      <c r="B125">
        <v>74764386</v>
      </c>
      <c r="C125">
        <v>74764905</v>
      </c>
      <c r="D125">
        <v>49510905</v>
      </c>
      <c r="E125">
        <v>70</v>
      </c>
      <c r="F125">
        <v>1</v>
      </c>
      <c r="G125">
        <v>1</v>
      </c>
      <c r="H125">
        <v>1</v>
      </c>
      <c r="I125" t="s">
        <v>449</v>
      </c>
      <c r="J125" t="s">
        <v>6</v>
      </c>
      <c r="K125" t="s">
        <v>450</v>
      </c>
      <c r="L125">
        <v>1191</v>
      </c>
      <c r="N125">
        <v>1013</v>
      </c>
      <c r="O125" t="s">
        <v>448</v>
      </c>
      <c r="P125" t="s">
        <v>448</v>
      </c>
      <c r="Q125">
        <v>1</v>
      </c>
      <c r="W125">
        <v>0</v>
      </c>
      <c r="X125">
        <v>-1417349443</v>
      </c>
      <c r="Y125">
        <f>(AT125*ROUND(1.05,7))</f>
        <v>5.2500000000000005E-2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1</v>
      </c>
      <c r="AJ125">
        <v>1</v>
      </c>
      <c r="AK125">
        <v>33.39</v>
      </c>
      <c r="AL125">
        <v>1</v>
      </c>
      <c r="AM125">
        <v>4</v>
      </c>
      <c r="AN125">
        <v>0</v>
      </c>
      <c r="AO125">
        <v>1</v>
      </c>
      <c r="AP125">
        <v>1</v>
      </c>
      <c r="AQ125">
        <v>0</v>
      </c>
      <c r="AR125">
        <v>0</v>
      </c>
      <c r="AS125" t="s">
        <v>6</v>
      </c>
      <c r="AT125">
        <v>0.05</v>
      </c>
      <c r="AU125" t="s">
        <v>26</v>
      </c>
      <c r="AV125">
        <v>2</v>
      </c>
      <c r="AW125">
        <v>2</v>
      </c>
      <c r="AX125">
        <v>74764915</v>
      </c>
      <c r="AY125">
        <v>1</v>
      </c>
      <c r="AZ125">
        <v>0</v>
      </c>
      <c r="BA125">
        <v>119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CV125">
        <v>0</v>
      </c>
      <c r="CW125">
        <v>0</v>
      </c>
      <c r="CX125">
        <f>ROUND(Y125*Source!I103,7)</f>
        <v>0.99750000000000005</v>
      </c>
      <c r="CY125">
        <f>AD125</f>
        <v>0</v>
      </c>
      <c r="CZ125">
        <f>AH125</f>
        <v>0</v>
      </c>
      <c r="DA125">
        <f>AL125</f>
        <v>1</v>
      </c>
      <c r="DB125">
        <f>ROUND((ROUND(AT125*CZ125,2)*ROUND(1.05,7)),2)</f>
        <v>0</v>
      </c>
      <c r="DC125">
        <f>ROUND((ROUND(AT125*AG125,2)*ROUND(1.05,7)),2)</f>
        <v>0</v>
      </c>
      <c r="DD125" t="s">
        <v>6</v>
      </c>
      <c r="DE125" t="s">
        <v>6</v>
      </c>
      <c r="DF125">
        <f>ROUND(ROUND(AE125,0)*CX125,0)</f>
        <v>0</v>
      </c>
      <c r="DG125">
        <f>ROUND(ROUND(AF125,0)*CX125,0)</f>
        <v>0</v>
      </c>
      <c r="DH125">
        <f>Source!I103*SmtRes!Y125</f>
        <v>0.99750000000000005</v>
      </c>
      <c r="DI125">
        <f>AD125</f>
        <v>0</v>
      </c>
      <c r="DJ125">
        <f>EtalonRes!AB119</f>
        <v>0</v>
      </c>
      <c r="DK125">
        <f>Source!BA103</f>
        <v>33.39</v>
      </c>
      <c r="DL125" t="s">
        <v>6</v>
      </c>
      <c r="DM125">
        <v>0</v>
      </c>
      <c r="DN125" t="s">
        <v>6</v>
      </c>
      <c r="DO125">
        <v>0</v>
      </c>
      <c r="GQ125">
        <v>-1</v>
      </c>
      <c r="GR125">
        <v>-1</v>
      </c>
    </row>
    <row r="126" spans="1:200" x14ac:dyDescent="0.2">
      <c r="A126">
        <f>ROW(Source!A103)</f>
        <v>103</v>
      </c>
      <c r="B126">
        <v>74764386</v>
      </c>
      <c r="C126">
        <v>74764905</v>
      </c>
      <c r="D126">
        <v>49672573</v>
      </c>
      <c r="E126">
        <v>1</v>
      </c>
      <c r="F126">
        <v>1</v>
      </c>
      <c r="G126">
        <v>1</v>
      </c>
      <c r="H126">
        <v>2</v>
      </c>
      <c r="I126" t="s">
        <v>451</v>
      </c>
      <c r="J126" t="s">
        <v>452</v>
      </c>
      <c r="K126" t="s">
        <v>453</v>
      </c>
      <c r="L126">
        <v>1367</v>
      </c>
      <c r="N126">
        <v>1011</v>
      </c>
      <c r="O126" t="s">
        <v>454</v>
      </c>
      <c r="P126" t="s">
        <v>454</v>
      </c>
      <c r="Q126">
        <v>1</v>
      </c>
      <c r="W126">
        <v>0</v>
      </c>
      <c r="X126">
        <v>-430484415</v>
      </c>
      <c r="Y126">
        <f>(AT126*ROUND(1.05,7))</f>
        <v>2.1000000000000001E-2</v>
      </c>
      <c r="AA126">
        <v>0</v>
      </c>
      <c r="AB126">
        <v>1530.2</v>
      </c>
      <c r="AC126">
        <v>450.77</v>
      </c>
      <c r="AD126">
        <v>0</v>
      </c>
      <c r="AE126">
        <v>0</v>
      </c>
      <c r="AF126">
        <v>115.4</v>
      </c>
      <c r="AG126">
        <v>13.5</v>
      </c>
      <c r="AH126">
        <v>0</v>
      </c>
      <c r="AI126">
        <v>1</v>
      </c>
      <c r="AJ126">
        <v>13.26</v>
      </c>
      <c r="AK126">
        <v>33.39</v>
      </c>
      <c r="AL126">
        <v>1</v>
      </c>
      <c r="AM126">
        <v>4</v>
      </c>
      <c r="AN126">
        <v>0</v>
      </c>
      <c r="AO126">
        <v>1</v>
      </c>
      <c r="AP126">
        <v>1</v>
      </c>
      <c r="AQ126">
        <v>0</v>
      </c>
      <c r="AR126">
        <v>0</v>
      </c>
      <c r="AS126" t="s">
        <v>6</v>
      </c>
      <c r="AT126">
        <v>0.02</v>
      </c>
      <c r="AU126" t="s">
        <v>26</v>
      </c>
      <c r="AV126">
        <v>0</v>
      </c>
      <c r="AW126">
        <v>2</v>
      </c>
      <c r="AX126">
        <v>74764916</v>
      </c>
      <c r="AY126">
        <v>1</v>
      </c>
      <c r="AZ126">
        <v>0</v>
      </c>
      <c r="BA126">
        <v>120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f>ROUND(Y126*Source!I103*DO126,7)</f>
        <v>0</v>
      </c>
      <c r="CX126">
        <f>ROUND(Y126*Source!I103,7)</f>
        <v>0.39900000000000002</v>
      </c>
      <c r="CY126">
        <f>AB126</f>
        <v>1530.2</v>
      </c>
      <c r="CZ126">
        <f>AF126</f>
        <v>115.4</v>
      </c>
      <c r="DA126">
        <f>AJ126</f>
        <v>13.26</v>
      </c>
      <c r="DB126">
        <f>ROUND((ROUND(AT126*CZ126,2)*ROUND(1.05,7)),2)</f>
        <v>2.4300000000000002</v>
      </c>
      <c r="DC126">
        <f>ROUND((ROUND(AT126*AG126,2)*ROUND(1.05,7)),2)</f>
        <v>0.28000000000000003</v>
      </c>
      <c r="DD126" t="s">
        <v>6</v>
      </c>
      <c r="DE126" t="s">
        <v>6</v>
      </c>
      <c r="DF126">
        <f>ROUND(ROUND(AE126,0)*CX126,0)</f>
        <v>0</v>
      </c>
      <c r="DG126">
        <f>ROUND(ROUND(AF126*AJ126,0)*CX126,0)</f>
        <v>610</v>
      </c>
      <c r="DH126">
        <f>Source!I103*SmtRes!Y126</f>
        <v>0.39900000000000002</v>
      </c>
      <c r="DI126">
        <f>AB126</f>
        <v>1530.2</v>
      </c>
      <c r="DJ126">
        <f>EtalonRes!Z120</f>
        <v>115.4</v>
      </c>
      <c r="DK126">
        <f>Source!BB103</f>
        <v>13.26</v>
      </c>
      <c r="DL126" t="s">
        <v>6</v>
      </c>
      <c r="DM126">
        <v>0</v>
      </c>
      <c r="DN126" t="s">
        <v>6</v>
      </c>
      <c r="DO126">
        <v>0</v>
      </c>
      <c r="GQ126">
        <v>-1</v>
      </c>
      <c r="GR126">
        <v>-1</v>
      </c>
    </row>
    <row r="127" spans="1:200" x14ac:dyDescent="0.2">
      <c r="A127">
        <f>ROW(Source!A103)</f>
        <v>103</v>
      </c>
      <c r="B127">
        <v>74764386</v>
      </c>
      <c r="C127">
        <v>74764905</v>
      </c>
      <c r="D127">
        <v>49672695</v>
      </c>
      <c r="E127">
        <v>1</v>
      </c>
      <c r="F127">
        <v>1</v>
      </c>
      <c r="G127">
        <v>1</v>
      </c>
      <c r="H127">
        <v>2</v>
      </c>
      <c r="I127" t="s">
        <v>455</v>
      </c>
      <c r="J127" t="s">
        <v>456</v>
      </c>
      <c r="K127" t="s">
        <v>457</v>
      </c>
      <c r="L127">
        <v>1367</v>
      </c>
      <c r="N127">
        <v>1011</v>
      </c>
      <c r="O127" t="s">
        <v>454</v>
      </c>
      <c r="P127" t="s">
        <v>454</v>
      </c>
      <c r="Q127">
        <v>1</v>
      </c>
      <c r="W127">
        <v>0</v>
      </c>
      <c r="X127">
        <v>1063590936</v>
      </c>
      <c r="Y127">
        <f>(AT127*ROUND(1.05,7))</f>
        <v>0.81900000000000006</v>
      </c>
      <c r="AA127">
        <v>0</v>
      </c>
      <c r="AB127">
        <v>41.37</v>
      </c>
      <c r="AC127">
        <v>0</v>
      </c>
      <c r="AD127">
        <v>0</v>
      </c>
      <c r="AE127">
        <v>0</v>
      </c>
      <c r="AF127">
        <v>3.12</v>
      </c>
      <c r="AG127">
        <v>0</v>
      </c>
      <c r="AH127">
        <v>0</v>
      </c>
      <c r="AI127">
        <v>1</v>
      </c>
      <c r="AJ127">
        <v>13.26</v>
      </c>
      <c r="AK127">
        <v>33.39</v>
      </c>
      <c r="AL127">
        <v>1</v>
      </c>
      <c r="AM127">
        <v>4</v>
      </c>
      <c r="AN127">
        <v>0</v>
      </c>
      <c r="AO127">
        <v>1</v>
      </c>
      <c r="AP127">
        <v>1</v>
      </c>
      <c r="AQ127">
        <v>0</v>
      </c>
      <c r="AR127">
        <v>0</v>
      </c>
      <c r="AS127" t="s">
        <v>6</v>
      </c>
      <c r="AT127">
        <v>0.78</v>
      </c>
      <c r="AU127" t="s">
        <v>26</v>
      </c>
      <c r="AV127">
        <v>0</v>
      </c>
      <c r="AW127">
        <v>2</v>
      </c>
      <c r="AX127">
        <v>74764917</v>
      </c>
      <c r="AY127">
        <v>1</v>
      </c>
      <c r="AZ127">
        <v>0</v>
      </c>
      <c r="BA127">
        <v>121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CV127">
        <v>0</v>
      </c>
      <c r="CW127">
        <f>ROUND(Y127*Source!I103*DO127,7)</f>
        <v>0</v>
      </c>
      <c r="CX127">
        <f>ROUND(Y127*Source!I103,7)</f>
        <v>15.561</v>
      </c>
      <c r="CY127">
        <f>AB127</f>
        <v>41.37</v>
      </c>
      <c r="CZ127">
        <f>AF127</f>
        <v>3.12</v>
      </c>
      <c r="DA127">
        <f>AJ127</f>
        <v>13.26</v>
      </c>
      <c r="DB127">
        <f>ROUND((ROUND(AT127*CZ127,2)*ROUND(1.05,7)),2)</f>
        <v>2.5499999999999998</v>
      </c>
      <c r="DC127">
        <f>ROUND((ROUND(AT127*AG127,2)*ROUND(1.05,7)),2)</f>
        <v>0</v>
      </c>
      <c r="DD127" t="s">
        <v>6</v>
      </c>
      <c r="DE127" t="s">
        <v>6</v>
      </c>
      <c r="DF127">
        <f>ROUND(ROUND(AE127,0)*CX127,0)</f>
        <v>0</v>
      </c>
      <c r="DG127">
        <f>ROUND(ROUND(AF127*AJ127,0)*CX127,0)</f>
        <v>638</v>
      </c>
      <c r="DH127">
        <f>Source!I103*SmtRes!Y127</f>
        <v>15.561000000000002</v>
      </c>
      <c r="DI127">
        <f>AB127</f>
        <v>41.37</v>
      </c>
      <c r="DJ127">
        <f>EtalonRes!Z121</f>
        <v>3.12</v>
      </c>
      <c r="DK127">
        <f>Source!BB103</f>
        <v>13.26</v>
      </c>
      <c r="DL127" t="s">
        <v>6</v>
      </c>
      <c r="DM127">
        <v>0</v>
      </c>
      <c r="DN127" t="s">
        <v>6</v>
      </c>
      <c r="DO127">
        <v>0</v>
      </c>
      <c r="GQ127">
        <v>-1</v>
      </c>
      <c r="GR127">
        <v>-1</v>
      </c>
    </row>
    <row r="128" spans="1:200" x14ac:dyDescent="0.2">
      <c r="A128">
        <f>ROW(Source!A103)</f>
        <v>103</v>
      </c>
      <c r="B128">
        <v>74764386</v>
      </c>
      <c r="C128">
        <v>74764905</v>
      </c>
      <c r="D128">
        <v>49673503</v>
      </c>
      <c r="E128">
        <v>1</v>
      </c>
      <c r="F128">
        <v>1</v>
      </c>
      <c r="G128">
        <v>1</v>
      </c>
      <c r="H128">
        <v>2</v>
      </c>
      <c r="I128" t="s">
        <v>458</v>
      </c>
      <c r="J128" t="s">
        <v>459</v>
      </c>
      <c r="K128" t="s">
        <v>460</v>
      </c>
      <c r="L128">
        <v>1367</v>
      </c>
      <c r="N128">
        <v>1011</v>
      </c>
      <c r="O128" t="s">
        <v>454</v>
      </c>
      <c r="P128" t="s">
        <v>454</v>
      </c>
      <c r="Q128">
        <v>1</v>
      </c>
      <c r="W128">
        <v>0</v>
      </c>
      <c r="X128">
        <v>509054691</v>
      </c>
      <c r="Y128">
        <f>(AT128*ROUND(1.05,7))</f>
        <v>3.15E-2</v>
      </c>
      <c r="AA128">
        <v>0</v>
      </c>
      <c r="AB128">
        <v>871.31</v>
      </c>
      <c r="AC128">
        <v>387.32</v>
      </c>
      <c r="AD128">
        <v>0</v>
      </c>
      <c r="AE128">
        <v>0</v>
      </c>
      <c r="AF128">
        <v>65.709999999999994</v>
      </c>
      <c r="AG128">
        <v>11.6</v>
      </c>
      <c r="AH128">
        <v>0</v>
      </c>
      <c r="AI128">
        <v>1</v>
      </c>
      <c r="AJ128">
        <v>13.26</v>
      </c>
      <c r="AK128">
        <v>33.39</v>
      </c>
      <c r="AL128">
        <v>1</v>
      </c>
      <c r="AM128">
        <v>4</v>
      </c>
      <c r="AN128">
        <v>0</v>
      </c>
      <c r="AO128">
        <v>1</v>
      </c>
      <c r="AP128">
        <v>1</v>
      </c>
      <c r="AQ128">
        <v>0</v>
      </c>
      <c r="AR128">
        <v>0</v>
      </c>
      <c r="AS128" t="s">
        <v>6</v>
      </c>
      <c r="AT128">
        <v>0.03</v>
      </c>
      <c r="AU128" t="s">
        <v>26</v>
      </c>
      <c r="AV128">
        <v>0</v>
      </c>
      <c r="AW128">
        <v>2</v>
      </c>
      <c r="AX128">
        <v>74764918</v>
      </c>
      <c r="AY128">
        <v>1</v>
      </c>
      <c r="AZ128">
        <v>0</v>
      </c>
      <c r="BA128">
        <v>122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CV128">
        <v>0</v>
      </c>
      <c r="CW128">
        <f>ROUND(Y128*Source!I103*DO128,7)</f>
        <v>0</v>
      </c>
      <c r="CX128">
        <f>ROUND(Y128*Source!I103,7)</f>
        <v>0.59850000000000003</v>
      </c>
      <c r="CY128">
        <f>AB128</f>
        <v>871.31</v>
      </c>
      <c r="CZ128">
        <f>AF128</f>
        <v>65.709999999999994</v>
      </c>
      <c r="DA128">
        <f>AJ128</f>
        <v>13.26</v>
      </c>
      <c r="DB128">
        <f>ROUND((ROUND(AT128*CZ128,2)*ROUND(1.05,7)),2)</f>
        <v>2.0699999999999998</v>
      </c>
      <c r="DC128">
        <f>ROUND((ROUND(AT128*AG128,2)*ROUND(1.05,7)),2)</f>
        <v>0.37</v>
      </c>
      <c r="DD128" t="s">
        <v>6</v>
      </c>
      <c r="DE128" t="s">
        <v>6</v>
      </c>
      <c r="DF128">
        <f>ROUND(ROUND(AE128,0)*CX128,0)</f>
        <v>0</v>
      </c>
      <c r="DG128">
        <f>ROUND(ROUND(AF128*AJ128,0)*CX128,0)</f>
        <v>521</v>
      </c>
      <c r="DH128">
        <f>Source!I103*SmtRes!Y128</f>
        <v>0.59850000000000003</v>
      </c>
      <c r="DI128">
        <f>AB128</f>
        <v>871.31</v>
      </c>
      <c r="DJ128">
        <f>EtalonRes!Z122</f>
        <v>65.709999999999994</v>
      </c>
      <c r="DK128">
        <f>Source!BB103</f>
        <v>13.26</v>
      </c>
      <c r="DL128" t="s">
        <v>6</v>
      </c>
      <c r="DM128">
        <v>0</v>
      </c>
      <c r="DN128" t="s">
        <v>6</v>
      </c>
      <c r="DO128">
        <v>0</v>
      </c>
      <c r="GQ128">
        <v>-1</v>
      </c>
      <c r="GR128">
        <v>-1</v>
      </c>
    </row>
    <row r="129" spans="1:200" x14ac:dyDescent="0.2">
      <c r="A129">
        <f>ROW(Source!A103)</f>
        <v>103</v>
      </c>
      <c r="B129">
        <v>74764386</v>
      </c>
      <c r="C129">
        <v>74764905</v>
      </c>
      <c r="D129">
        <v>49525488</v>
      </c>
      <c r="E129">
        <v>1</v>
      </c>
      <c r="F129">
        <v>1</v>
      </c>
      <c r="G129">
        <v>1</v>
      </c>
      <c r="H129">
        <v>3</v>
      </c>
      <c r="I129" t="s">
        <v>465</v>
      </c>
      <c r="J129" t="s">
        <v>466</v>
      </c>
      <c r="K129" t="s">
        <v>467</v>
      </c>
      <c r="L129">
        <v>1346</v>
      </c>
      <c r="N129">
        <v>1009</v>
      </c>
      <c r="O129" t="s">
        <v>468</v>
      </c>
      <c r="P129" t="s">
        <v>468</v>
      </c>
      <c r="Q129">
        <v>1</v>
      </c>
      <c r="W129">
        <v>0</v>
      </c>
      <c r="X129">
        <v>-1864341761</v>
      </c>
      <c r="Y129" s="181" t="e">
        <f>#REF!</f>
        <v>#REF!</v>
      </c>
      <c r="AA129">
        <v>82.35</v>
      </c>
      <c r="AB129">
        <v>0</v>
      </c>
      <c r="AC129">
        <v>0</v>
      </c>
      <c r="AD129">
        <v>0</v>
      </c>
      <c r="AE129">
        <v>9.0399999999999991</v>
      </c>
      <c r="AF129">
        <v>0</v>
      </c>
      <c r="AG129">
        <v>0</v>
      </c>
      <c r="AH129">
        <v>0</v>
      </c>
      <c r="AI129">
        <v>9.11</v>
      </c>
      <c r="AJ129">
        <v>1</v>
      </c>
      <c r="AK129">
        <v>1</v>
      </c>
      <c r="AL129">
        <v>1</v>
      </c>
      <c r="AM129">
        <v>4</v>
      </c>
      <c r="AN129">
        <v>0</v>
      </c>
      <c r="AO129">
        <v>1</v>
      </c>
      <c r="AP129">
        <v>1</v>
      </c>
      <c r="AQ129">
        <v>0</v>
      </c>
      <c r="AR129">
        <v>0</v>
      </c>
      <c r="AS129" t="s">
        <v>6</v>
      </c>
      <c r="AT129">
        <v>0.6</v>
      </c>
      <c r="AU129" t="s">
        <v>6</v>
      </c>
      <c r="AV129">
        <v>0</v>
      </c>
      <c r="AW129">
        <v>2</v>
      </c>
      <c r="AX129">
        <v>74764919</v>
      </c>
      <c r="AY129">
        <v>1</v>
      </c>
      <c r="AZ129">
        <v>0</v>
      </c>
      <c r="BA129">
        <v>123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 t="e">
        <f>ROUND(Y129*Source!I103,7)</f>
        <v>#REF!</v>
      </c>
      <c r="CY129">
        <f>AA129</f>
        <v>82.35</v>
      </c>
      <c r="CZ129">
        <f>AE129</f>
        <v>9.0399999999999991</v>
      </c>
      <c r="DA129">
        <f>AI129</f>
        <v>9.11</v>
      </c>
      <c r="DB129">
        <f>ROUND(ROUND(AT129*CZ129,2),2)</f>
        <v>5.42</v>
      </c>
      <c r="DC129">
        <f>ROUND(ROUND(AT129*AG129,2),2)</f>
        <v>0</v>
      </c>
      <c r="DD129" t="s">
        <v>6</v>
      </c>
      <c r="DE129" t="s">
        <v>6</v>
      </c>
      <c r="DF129" t="e">
        <f>ROUND(ROUND(AE129*AI129,0)*CX129,0)</f>
        <v>#REF!</v>
      </c>
      <c r="DG129" t="e">
        <f>ROUND(ROUND(AF129,0)*CX129,0)</f>
        <v>#REF!</v>
      </c>
      <c r="DH129" t="e">
        <f>Source!I103*SmtRes!Y129</f>
        <v>#REF!</v>
      </c>
      <c r="DI129">
        <f>AA129</f>
        <v>82.35</v>
      </c>
      <c r="DJ129">
        <f>EtalonRes!Y123</f>
        <v>9.0399999999999991</v>
      </c>
      <c r="DK129">
        <f>Source!BC103</f>
        <v>9.11</v>
      </c>
      <c r="DL129" t="s">
        <v>6</v>
      </c>
      <c r="DM129">
        <v>0</v>
      </c>
      <c r="DN129" t="s">
        <v>6</v>
      </c>
      <c r="DO129">
        <v>0</v>
      </c>
      <c r="GQ129">
        <v>-1</v>
      </c>
      <c r="GR129">
        <v>-1</v>
      </c>
    </row>
    <row r="130" spans="1:200" x14ac:dyDescent="0.2">
      <c r="A130">
        <f>ROW(Source!A103)</f>
        <v>103</v>
      </c>
      <c r="B130">
        <v>74764386</v>
      </c>
      <c r="C130">
        <v>74764905</v>
      </c>
      <c r="D130">
        <v>49526492</v>
      </c>
      <c r="E130">
        <v>1</v>
      </c>
      <c r="F130">
        <v>1</v>
      </c>
      <c r="G130">
        <v>1</v>
      </c>
      <c r="H130">
        <v>3</v>
      </c>
      <c r="I130" t="s">
        <v>469</v>
      </c>
      <c r="J130" t="s">
        <v>470</v>
      </c>
      <c r="K130" t="s">
        <v>471</v>
      </c>
      <c r="L130">
        <v>1346</v>
      </c>
      <c r="N130">
        <v>1009</v>
      </c>
      <c r="O130" t="s">
        <v>468</v>
      </c>
      <c r="P130" t="s">
        <v>468</v>
      </c>
      <c r="Q130">
        <v>1</v>
      </c>
      <c r="W130">
        <v>0</v>
      </c>
      <c r="X130">
        <v>497341279</v>
      </c>
      <c r="Y130" s="181" t="e">
        <f>#REF!</f>
        <v>#REF!</v>
      </c>
      <c r="AA130">
        <v>210.35</v>
      </c>
      <c r="AB130">
        <v>0</v>
      </c>
      <c r="AC130">
        <v>0</v>
      </c>
      <c r="AD130">
        <v>0</v>
      </c>
      <c r="AE130">
        <v>23.09</v>
      </c>
      <c r="AF130">
        <v>0</v>
      </c>
      <c r="AG130">
        <v>0</v>
      </c>
      <c r="AH130">
        <v>0</v>
      </c>
      <c r="AI130">
        <v>9.11</v>
      </c>
      <c r="AJ130">
        <v>1</v>
      </c>
      <c r="AK130">
        <v>1</v>
      </c>
      <c r="AL130">
        <v>1</v>
      </c>
      <c r="AM130">
        <v>4</v>
      </c>
      <c r="AN130">
        <v>0</v>
      </c>
      <c r="AO130">
        <v>1</v>
      </c>
      <c r="AP130">
        <v>1</v>
      </c>
      <c r="AQ130">
        <v>0</v>
      </c>
      <c r="AR130">
        <v>0</v>
      </c>
      <c r="AS130" t="s">
        <v>6</v>
      </c>
      <c r="AT130">
        <v>1.63</v>
      </c>
      <c r="AU130" t="s">
        <v>6</v>
      </c>
      <c r="AV130">
        <v>0</v>
      </c>
      <c r="AW130">
        <v>2</v>
      </c>
      <c r="AX130">
        <v>74764920</v>
      </c>
      <c r="AY130">
        <v>1</v>
      </c>
      <c r="AZ130">
        <v>0</v>
      </c>
      <c r="BA130">
        <v>124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 t="e">
        <f>ROUND(Y130*Source!I103,7)</f>
        <v>#REF!</v>
      </c>
      <c r="CY130">
        <f>AA130</f>
        <v>210.35</v>
      </c>
      <c r="CZ130">
        <f>AE130</f>
        <v>23.09</v>
      </c>
      <c r="DA130">
        <f>AI130</f>
        <v>9.11</v>
      </c>
      <c r="DB130">
        <f>ROUND(ROUND(AT130*CZ130,2),2)</f>
        <v>37.64</v>
      </c>
      <c r="DC130">
        <f>ROUND(ROUND(AT130*AG130,2),2)</f>
        <v>0</v>
      </c>
      <c r="DD130" t="s">
        <v>6</v>
      </c>
      <c r="DE130" t="s">
        <v>6</v>
      </c>
      <c r="DF130" t="e">
        <f>ROUND(ROUND(AE130*AI130,0)*CX130,0)</f>
        <v>#REF!</v>
      </c>
      <c r="DG130" t="e">
        <f>ROUND(ROUND(AF130,0)*CX130,0)</f>
        <v>#REF!</v>
      </c>
      <c r="DH130" t="e">
        <f>Source!I103*SmtRes!Y130</f>
        <v>#REF!</v>
      </c>
      <c r="DI130">
        <f>AA130</f>
        <v>210.35</v>
      </c>
      <c r="DJ130">
        <f>EtalonRes!Y124</f>
        <v>23.09</v>
      </c>
      <c r="DK130">
        <f>Source!BC103</f>
        <v>9.11</v>
      </c>
      <c r="DL130" t="s">
        <v>6</v>
      </c>
      <c r="DM130">
        <v>0</v>
      </c>
      <c r="DN130" t="s">
        <v>6</v>
      </c>
      <c r="DO130">
        <v>0</v>
      </c>
      <c r="GQ130">
        <v>-1</v>
      </c>
      <c r="GR130">
        <v>-1</v>
      </c>
    </row>
    <row r="131" spans="1:200" x14ac:dyDescent="0.2">
      <c r="A131">
        <f>ROW(Source!A103)</f>
        <v>103</v>
      </c>
      <c r="B131">
        <v>74764386</v>
      </c>
      <c r="C131">
        <v>74764905</v>
      </c>
      <c r="D131">
        <v>0</v>
      </c>
      <c r="E131">
        <v>1</v>
      </c>
      <c r="F131">
        <v>1</v>
      </c>
      <c r="G131">
        <v>1</v>
      </c>
      <c r="H131">
        <v>3</v>
      </c>
      <c r="I131" t="s">
        <v>35</v>
      </c>
      <c r="J131" t="s">
        <v>6</v>
      </c>
      <c r="K131" t="s">
        <v>235</v>
      </c>
      <c r="L131">
        <v>1371</v>
      </c>
      <c r="N131">
        <v>1013</v>
      </c>
      <c r="O131" t="s">
        <v>23</v>
      </c>
      <c r="P131" t="s">
        <v>23</v>
      </c>
      <c r="Q131">
        <v>1</v>
      </c>
      <c r="W131">
        <v>0</v>
      </c>
      <c r="X131">
        <v>2083273760</v>
      </c>
      <c r="Y131">
        <f>AT131</f>
        <v>1</v>
      </c>
      <c r="AA131">
        <v>19822</v>
      </c>
      <c r="AB131">
        <v>0</v>
      </c>
      <c r="AC131">
        <v>0</v>
      </c>
      <c r="AD131">
        <v>0</v>
      </c>
      <c r="AE131">
        <v>20681.72</v>
      </c>
      <c r="AF131">
        <v>0</v>
      </c>
      <c r="AG131">
        <v>0</v>
      </c>
      <c r="AH131">
        <v>0</v>
      </c>
      <c r="AI131">
        <v>6.13</v>
      </c>
      <c r="AJ131">
        <v>1</v>
      </c>
      <c r="AK131">
        <v>1</v>
      </c>
      <c r="AL131">
        <v>1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 t="s">
        <v>6</v>
      </c>
      <c r="AT131">
        <v>1</v>
      </c>
      <c r="AU131" t="s">
        <v>6</v>
      </c>
      <c r="AV131">
        <v>0</v>
      </c>
      <c r="AW131">
        <v>1</v>
      </c>
      <c r="AX131">
        <v>-1</v>
      </c>
      <c r="AY131">
        <v>0</v>
      </c>
      <c r="AZ131">
        <v>0</v>
      </c>
      <c r="BA131" t="s">
        <v>6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CV131">
        <v>0</v>
      </c>
      <c r="CW131">
        <v>0</v>
      </c>
      <c r="CX131">
        <f>ROUND(Y131*Source!I103,7)</f>
        <v>19</v>
      </c>
      <c r="CY131">
        <f>AA131</f>
        <v>19822</v>
      </c>
      <c r="CZ131">
        <f>AE131</f>
        <v>20681.72</v>
      </c>
      <c r="DA131">
        <f>AI131</f>
        <v>6.13</v>
      </c>
      <c r="DB131">
        <f>ROUND(ROUND(AT131*CZ131,2),2)</f>
        <v>20681.72</v>
      </c>
      <c r="DC131">
        <f>ROUND(ROUND(AT131*AG131,2),2)</f>
        <v>0</v>
      </c>
      <c r="DD131" t="s">
        <v>6</v>
      </c>
      <c r="DE131" t="s">
        <v>6</v>
      </c>
      <c r="DF131">
        <f>ROUND(ROUND(AE131*AI131,0)*CX131,0)</f>
        <v>2408801</v>
      </c>
      <c r="DG131">
        <f>ROUND(ROUND(AF131,0)*CX131,0)</f>
        <v>0</v>
      </c>
      <c r="DH131">
        <f>Source!I103*SmtRes!Y131</f>
        <v>19</v>
      </c>
      <c r="DI131">
        <f>AA131</f>
        <v>19822</v>
      </c>
      <c r="DJ131">
        <f>DF131</f>
        <v>2408801</v>
      </c>
      <c r="DK131">
        <f>Source!BC103</f>
        <v>9.11</v>
      </c>
      <c r="DL131" t="s">
        <v>6</v>
      </c>
      <c r="DM131">
        <v>0</v>
      </c>
      <c r="DN131" t="s">
        <v>6</v>
      </c>
      <c r="DO131">
        <v>0</v>
      </c>
      <c r="GP131">
        <v>1</v>
      </c>
      <c r="GQ131">
        <v>-1</v>
      </c>
      <c r="GR131">
        <v>-1</v>
      </c>
    </row>
    <row r="132" spans="1:200" x14ac:dyDescent="0.2">
      <c r="A132">
        <f>ROW(Source!A105)</f>
        <v>105</v>
      </c>
      <c r="B132">
        <v>74764386</v>
      </c>
      <c r="C132">
        <v>74940443</v>
      </c>
      <c r="D132">
        <v>49510723</v>
      </c>
      <c r="E132">
        <v>70</v>
      </c>
      <c r="F132">
        <v>1</v>
      </c>
      <c r="G132">
        <v>1</v>
      </c>
      <c r="H132">
        <v>1</v>
      </c>
      <c r="I132" t="s">
        <v>474</v>
      </c>
      <c r="J132" t="s">
        <v>6</v>
      </c>
      <c r="K132" t="s">
        <v>475</v>
      </c>
      <c r="L132">
        <v>1191</v>
      </c>
      <c r="N132">
        <v>1013</v>
      </c>
      <c r="O132" t="s">
        <v>448</v>
      </c>
      <c r="P132" t="s">
        <v>448</v>
      </c>
      <c r="Q132">
        <v>1</v>
      </c>
      <c r="W132">
        <v>0</v>
      </c>
      <c r="X132">
        <v>-112797078</v>
      </c>
      <c r="Y132">
        <f>(AT132*ROUND(1.05,7))</f>
        <v>2.1</v>
      </c>
      <c r="AA132">
        <v>0</v>
      </c>
      <c r="AB132">
        <v>0</v>
      </c>
      <c r="AC132">
        <v>0</v>
      </c>
      <c r="AD132">
        <v>299.51</v>
      </c>
      <c r="AE132">
        <v>0</v>
      </c>
      <c r="AF132">
        <v>0</v>
      </c>
      <c r="AG132">
        <v>0</v>
      </c>
      <c r="AH132">
        <v>8.9700000000000006</v>
      </c>
      <c r="AI132">
        <v>1</v>
      </c>
      <c r="AJ132">
        <v>1</v>
      </c>
      <c r="AK132">
        <v>1</v>
      </c>
      <c r="AL132">
        <v>33.39</v>
      </c>
      <c r="AM132">
        <v>4</v>
      </c>
      <c r="AN132">
        <v>0</v>
      </c>
      <c r="AO132">
        <v>1</v>
      </c>
      <c r="AP132">
        <v>1</v>
      </c>
      <c r="AQ132">
        <v>0</v>
      </c>
      <c r="AR132">
        <v>0</v>
      </c>
      <c r="AS132" t="s">
        <v>6</v>
      </c>
      <c r="AT132">
        <v>2</v>
      </c>
      <c r="AU132" t="s">
        <v>78</v>
      </c>
      <c r="AV132">
        <v>1</v>
      </c>
      <c r="AW132">
        <v>2</v>
      </c>
      <c r="AX132">
        <v>74940444</v>
      </c>
      <c r="AY132">
        <v>1</v>
      </c>
      <c r="AZ132">
        <v>0</v>
      </c>
      <c r="BA132">
        <v>126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U132">
        <f>ROUND(AT132*Source!I105*AH132*AL132,0)</f>
        <v>599</v>
      </c>
      <c r="CV132">
        <f>ROUND(Y132*Source!I105,7)</f>
        <v>2.1</v>
      </c>
      <c r="CW132">
        <v>0</v>
      </c>
      <c r="CX132">
        <f>ROUND(Y132*Source!I105,7)</f>
        <v>2.1</v>
      </c>
      <c r="CY132">
        <f>AD132</f>
        <v>299.51</v>
      </c>
      <c r="CZ132">
        <f>AH132</f>
        <v>8.9700000000000006</v>
      </c>
      <c r="DA132">
        <f>AL132</f>
        <v>33.39</v>
      </c>
      <c r="DB132">
        <f>ROUND((ROUND(AT132*CZ132,2)*ROUND(1.05,7)),2)</f>
        <v>18.84</v>
      </c>
      <c r="DC132">
        <f>ROUND((ROUND(AT132*AG132,2)*ROUND(1.05,7)),2)</f>
        <v>0</v>
      </c>
      <c r="DD132" t="s">
        <v>6</v>
      </c>
      <c r="DE132" t="s">
        <v>6</v>
      </c>
      <c r="DF132">
        <f>ROUND(ROUND(AE132,0)*CX132,0)</f>
        <v>0</v>
      </c>
      <c r="DG132">
        <f>ROUND(ROUND(AF132,0)*CX132,0)</f>
        <v>0</v>
      </c>
      <c r="DH132">
        <f>Source!I105*SmtRes!Y132</f>
        <v>2.1</v>
      </c>
      <c r="DI132">
        <f>AD132</f>
        <v>299.51</v>
      </c>
      <c r="DJ132">
        <f>EtalonRes!AB126</f>
        <v>8.9700000000000006</v>
      </c>
      <c r="DK132">
        <f>Source!BA105</f>
        <v>33.39</v>
      </c>
      <c r="DL132" t="s">
        <v>6</v>
      </c>
      <c r="DM132">
        <v>0</v>
      </c>
      <c r="DN132" t="s">
        <v>6</v>
      </c>
      <c r="DO132">
        <v>0</v>
      </c>
      <c r="GQ132">
        <v>-1</v>
      </c>
      <c r="GR132">
        <v>-1</v>
      </c>
    </row>
    <row r="133" spans="1:200" x14ac:dyDescent="0.2">
      <c r="A133">
        <f>ROW(Source!A105)</f>
        <v>105</v>
      </c>
      <c r="B133">
        <v>74764386</v>
      </c>
      <c r="C133">
        <v>74940443</v>
      </c>
      <c r="D133">
        <v>49510905</v>
      </c>
      <c r="E133">
        <v>70</v>
      </c>
      <c r="F133">
        <v>1</v>
      </c>
      <c r="G133">
        <v>1</v>
      </c>
      <c r="H133">
        <v>1</v>
      </c>
      <c r="I133" t="s">
        <v>449</v>
      </c>
      <c r="J133" t="s">
        <v>6</v>
      </c>
      <c r="K133" t="s">
        <v>450</v>
      </c>
      <c r="L133">
        <v>1191</v>
      </c>
      <c r="N133">
        <v>1013</v>
      </c>
      <c r="O133" t="s">
        <v>448</v>
      </c>
      <c r="P133" t="s">
        <v>448</v>
      </c>
      <c r="Q133">
        <v>1</v>
      </c>
      <c r="W133">
        <v>0</v>
      </c>
      <c r="X133">
        <v>-1417349443</v>
      </c>
      <c r="Y133">
        <f>(AT133*ROUND(1.05,7))</f>
        <v>1.0500000000000001E-2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1</v>
      </c>
      <c r="AJ133">
        <v>1</v>
      </c>
      <c r="AK133">
        <v>33.39</v>
      </c>
      <c r="AL133">
        <v>1</v>
      </c>
      <c r="AM133">
        <v>4</v>
      </c>
      <c r="AN133">
        <v>0</v>
      </c>
      <c r="AO133">
        <v>1</v>
      </c>
      <c r="AP133">
        <v>1</v>
      </c>
      <c r="AQ133">
        <v>0</v>
      </c>
      <c r="AR133">
        <v>0</v>
      </c>
      <c r="AS133" t="s">
        <v>6</v>
      </c>
      <c r="AT133">
        <v>0.01</v>
      </c>
      <c r="AU133" t="s">
        <v>78</v>
      </c>
      <c r="AV133">
        <v>2</v>
      </c>
      <c r="AW133">
        <v>2</v>
      </c>
      <c r="AX133">
        <v>74940445</v>
      </c>
      <c r="AY133">
        <v>1</v>
      </c>
      <c r="AZ133">
        <v>0</v>
      </c>
      <c r="BA133">
        <v>127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CV133">
        <v>0</v>
      </c>
      <c r="CW133">
        <v>0</v>
      </c>
      <c r="CX133">
        <f>ROUND(Y133*Source!I105,7)</f>
        <v>1.0500000000000001E-2</v>
      </c>
      <c r="CY133">
        <f>AD133</f>
        <v>0</v>
      </c>
      <c r="CZ133">
        <f>AH133</f>
        <v>0</v>
      </c>
      <c r="DA133">
        <f>AL133</f>
        <v>1</v>
      </c>
      <c r="DB133">
        <f>ROUND((ROUND(AT133*CZ133,2)*ROUND(1.05,7)),2)</f>
        <v>0</v>
      </c>
      <c r="DC133">
        <f>ROUND((ROUND(AT133*AG133,2)*ROUND(1.05,7)),2)</f>
        <v>0</v>
      </c>
      <c r="DD133" t="s">
        <v>6</v>
      </c>
      <c r="DE133" t="s">
        <v>6</v>
      </c>
      <c r="DF133">
        <f>ROUND(ROUND(AE133,0)*CX133,0)</f>
        <v>0</v>
      </c>
      <c r="DG133">
        <f>ROUND(ROUND(AF133,0)*CX133,0)</f>
        <v>0</v>
      </c>
      <c r="DH133">
        <f>Source!I105*SmtRes!Y133</f>
        <v>1.0500000000000001E-2</v>
      </c>
      <c r="DI133">
        <f>AD133</f>
        <v>0</v>
      </c>
      <c r="DJ133">
        <f>EtalonRes!AB127</f>
        <v>0</v>
      </c>
      <c r="DK133">
        <f>Source!BA105</f>
        <v>33.39</v>
      </c>
      <c r="DL133" t="s">
        <v>6</v>
      </c>
      <c r="DM133">
        <v>0</v>
      </c>
      <c r="DN133" t="s">
        <v>6</v>
      </c>
      <c r="DO133">
        <v>0</v>
      </c>
      <c r="GQ133">
        <v>-1</v>
      </c>
      <c r="GR133">
        <v>-1</v>
      </c>
    </row>
    <row r="134" spans="1:200" x14ac:dyDescent="0.2">
      <c r="A134">
        <f>ROW(Source!A105)</f>
        <v>105</v>
      </c>
      <c r="B134">
        <v>74764386</v>
      </c>
      <c r="C134">
        <v>74940443</v>
      </c>
      <c r="D134">
        <v>49672695</v>
      </c>
      <c r="E134">
        <v>1</v>
      </c>
      <c r="F134">
        <v>1</v>
      </c>
      <c r="G134">
        <v>1</v>
      </c>
      <c r="H134">
        <v>2</v>
      </c>
      <c r="I134" t="s">
        <v>455</v>
      </c>
      <c r="J134" t="s">
        <v>456</v>
      </c>
      <c r="K134" t="s">
        <v>457</v>
      </c>
      <c r="L134">
        <v>1367</v>
      </c>
      <c r="N134">
        <v>1011</v>
      </c>
      <c r="O134" t="s">
        <v>454</v>
      </c>
      <c r="P134" t="s">
        <v>454</v>
      </c>
      <c r="Q134">
        <v>1</v>
      </c>
      <c r="W134">
        <v>0</v>
      </c>
      <c r="X134">
        <v>1063590936</v>
      </c>
      <c r="Y134">
        <f>(AT134*ROUND(1.05,7))</f>
        <v>0.52500000000000002</v>
      </c>
      <c r="AA134">
        <v>0</v>
      </c>
      <c r="AB134">
        <v>41.37</v>
      </c>
      <c r="AC134">
        <v>0</v>
      </c>
      <c r="AD134">
        <v>0</v>
      </c>
      <c r="AE134">
        <v>0</v>
      </c>
      <c r="AF134">
        <v>3.12</v>
      </c>
      <c r="AG134">
        <v>0</v>
      </c>
      <c r="AH134">
        <v>0</v>
      </c>
      <c r="AI134">
        <v>1</v>
      </c>
      <c r="AJ134">
        <v>13.26</v>
      </c>
      <c r="AK134">
        <v>33.39</v>
      </c>
      <c r="AL134">
        <v>1</v>
      </c>
      <c r="AM134">
        <v>4</v>
      </c>
      <c r="AN134">
        <v>0</v>
      </c>
      <c r="AO134">
        <v>1</v>
      </c>
      <c r="AP134">
        <v>1</v>
      </c>
      <c r="AQ134">
        <v>0</v>
      </c>
      <c r="AR134">
        <v>0</v>
      </c>
      <c r="AS134" t="s">
        <v>6</v>
      </c>
      <c r="AT134">
        <v>0.5</v>
      </c>
      <c r="AU134" t="s">
        <v>26</v>
      </c>
      <c r="AV134">
        <v>0</v>
      </c>
      <c r="AW134">
        <v>2</v>
      </c>
      <c r="AX134">
        <v>74940446</v>
      </c>
      <c r="AY134">
        <v>1</v>
      </c>
      <c r="AZ134">
        <v>0</v>
      </c>
      <c r="BA134">
        <v>128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CV134">
        <v>0</v>
      </c>
      <c r="CW134">
        <f>ROUND(Y134*Source!I105*DO134,7)</f>
        <v>0</v>
      </c>
      <c r="CX134">
        <f>ROUND(Y134*Source!I105,7)</f>
        <v>0.52500000000000002</v>
      </c>
      <c r="CY134">
        <f>AB134</f>
        <v>41.37</v>
      </c>
      <c r="CZ134">
        <f>AF134</f>
        <v>3.12</v>
      </c>
      <c r="DA134">
        <f>AJ134</f>
        <v>13.26</v>
      </c>
      <c r="DB134">
        <f>ROUND((ROUND(AT134*CZ134,2)*ROUND(1.05,7)),2)</f>
        <v>1.64</v>
      </c>
      <c r="DC134">
        <f>ROUND((ROUND(AT134*AG134,2)*ROUND(1.05,7)),2)</f>
        <v>0</v>
      </c>
      <c r="DD134" t="s">
        <v>6</v>
      </c>
      <c r="DE134" t="s">
        <v>6</v>
      </c>
      <c r="DF134">
        <f>ROUND(ROUND(AE134,0)*CX134,0)</f>
        <v>0</v>
      </c>
      <c r="DG134">
        <f>ROUND(ROUND(AF134*AJ134,0)*CX134,0)</f>
        <v>22</v>
      </c>
      <c r="DH134">
        <f>Source!I105*SmtRes!Y134</f>
        <v>0.52500000000000002</v>
      </c>
      <c r="DI134">
        <f>AB134</f>
        <v>41.37</v>
      </c>
      <c r="DJ134">
        <f>EtalonRes!Z128</f>
        <v>3.12</v>
      </c>
      <c r="DK134">
        <f>Source!BB105</f>
        <v>13.26</v>
      </c>
      <c r="DL134" t="s">
        <v>6</v>
      </c>
      <c r="DM134">
        <v>0</v>
      </c>
      <c r="DN134" t="s">
        <v>6</v>
      </c>
      <c r="DO134">
        <v>0</v>
      </c>
      <c r="GQ134">
        <v>-1</v>
      </c>
      <c r="GR134">
        <v>-1</v>
      </c>
    </row>
    <row r="135" spans="1:200" x14ac:dyDescent="0.2">
      <c r="A135">
        <f>ROW(Source!A105)</f>
        <v>105</v>
      </c>
      <c r="B135">
        <v>74764386</v>
      </c>
      <c r="C135">
        <v>74940443</v>
      </c>
      <c r="D135">
        <v>49673503</v>
      </c>
      <c r="E135">
        <v>1</v>
      </c>
      <c r="F135">
        <v>1</v>
      </c>
      <c r="G135">
        <v>1</v>
      </c>
      <c r="H135">
        <v>2</v>
      </c>
      <c r="I135" t="s">
        <v>458</v>
      </c>
      <c r="J135" t="s">
        <v>459</v>
      </c>
      <c r="K135" t="s">
        <v>460</v>
      </c>
      <c r="L135">
        <v>1367</v>
      </c>
      <c r="N135">
        <v>1011</v>
      </c>
      <c r="O135" t="s">
        <v>454</v>
      </c>
      <c r="P135" t="s">
        <v>454</v>
      </c>
      <c r="Q135">
        <v>1</v>
      </c>
      <c r="W135">
        <v>0</v>
      </c>
      <c r="X135">
        <v>509054691</v>
      </c>
      <c r="Y135">
        <f>(AT135*ROUND(1.05,7))</f>
        <v>1.0500000000000001E-2</v>
      </c>
      <c r="AA135">
        <v>0</v>
      </c>
      <c r="AB135">
        <v>871.31</v>
      </c>
      <c r="AC135">
        <v>387.32</v>
      </c>
      <c r="AD135">
        <v>0</v>
      </c>
      <c r="AE135">
        <v>0</v>
      </c>
      <c r="AF135">
        <v>65.709999999999994</v>
      </c>
      <c r="AG135">
        <v>11.6</v>
      </c>
      <c r="AH135">
        <v>0</v>
      </c>
      <c r="AI135">
        <v>1</v>
      </c>
      <c r="AJ135">
        <v>13.26</v>
      </c>
      <c r="AK135">
        <v>33.39</v>
      </c>
      <c r="AL135">
        <v>1</v>
      </c>
      <c r="AM135">
        <v>4</v>
      </c>
      <c r="AN135">
        <v>0</v>
      </c>
      <c r="AO135">
        <v>1</v>
      </c>
      <c r="AP135">
        <v>1</v>
      </c>
      <c r="AQ135">
        <v>0</v>
      </c>
      <c r="AR135">
        <v>0</v>
      </c>
      <c r="AS135" t="s">
        <v>6</v>
      </c>
      <c r="AT135">
        <v>0.01</v>
      </c>
      <c r="AU135" t="s">
        <v>26</v>
      </c>
      <c r="AV135">
        <v>0</v>
      </c>
      <c r="AW135">
        <v>2</v>
      </c>
      <c r="AX135">
        <v>74940447</v>
      </c>
      <c r="AY135">
        <v>1</v>
      </c>
      <c r="AZ135">
        <v>0</v>
      </c>
      <c r="BA135">
        <v>129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f>ROUND(Y135*Source!I105*DO135,7)</f>
        <v>0</v>
      </c>
      <c r="CX135">
        <f>ROUND(Y135*Source!I105,7)</f>
        <v>1.0500000000000001E-2</v>
      </c>
      <c r="CY135">
        <f>AB135</f>
        <v>871.31</v>
      </c>
      <c r="CZ135">
        <f>AF135</f>
        <v>65.709999999999994</v>
      </c>
      <c r="DA135">
        <f>AJ135</f>
        <v>13.26</v>
      </c>
      <c r="DB135">
        <f>ROUND((ROUND(AT135*CZ135,2)*ROUND(1.05,7)),2)</f>
        <v>0.69</v>
      </c>
      <c r="DC135">
        <f>ROUND((ROUND(AT135*AG135,2)*ROUND(1.05,7)),2)</f>
        <v>0.13</v>
      </c>
      <c r="DD135" t="s">
        <v>6</v>
      </c>
      <c r="DE135" t="s">
        <v>6</v>
      </c>
      <c r="DF135">
        <f>ROUND(ROUND(AE135,0)*CX135,0)</f>
        <v>0</v>
      </c>
      <c r="DG135">
        <f>ROUND(ROUND(AF135*AJ135,0)*CX135,0)</f>
        <v>9</v>
      </c>
      <c r="DH135">
        <f>Source!I105*SmtRes!Y135</f>
        <v>1.0500000000000001E-2</v>
      </c>
      <c r="DI135">
        <f>AB135</f>
        <v>871.31</v>
      </c>
      <c r="DJ135">
        <f>EtalonRes!Z129</f>
        <v>65.709999999999994</v>
      </c>
      <c r="DK135">
        <f>Source!BB105</f>
        <v>13.26</v>
      </c>
      <c r="DL135" t="s">
        <v>6</v>
      </c>
      <c r="DM135">
        <v>0</v>
      </c>
      <c r="DN135" t="s">
        <v>6</v>
      </c>
      <c r="DO135">
        <v>0</v>
      </c>
      <c r="GQ135">
        <v>-1</v>
      </c>
      <c r="GR135">
        <v>-1</v>
      </c>
    </row>
    <row r="136" spans="1:200" x14ac:dyDescent="0.2">
      <c r="A136">
        <f>ROW(Source!A105)</f>
        <v>105</v>
      </c>
      <c r="B136">
        <v>74764386</v>
      </c>
      <c r="C136">
        <v>74940443</v>
      </c>
      <c r="D136">
        <v>49525488</v>
      </c>
      <c r="E136">
        <v>1</v>
      </c>
      <c r="F136">
        <v>1</v>
      </c>
      <c r="G136">
        <v>1</v>
      </c>
      <c r="H136">
        <v>3</v>
      </c>
      <c r="I136" t="s">
        <v>465</v>
      </c>
      <c r="J136" t="s">
        <v>466</v>
      </c>
      <c r="K136" t="s">
        <v>467</v>
      </c>
      <c r="L136">
        <v>1346</v>
      </c>
      <c r="N136">
        <v>1009</v>
      </c>
      <c r="O136" t="s">
        <v>468</v>
      </c>
      <c r="P136" t="s">
        <v>468</v>
      </c>
      <c r="Q136">
        <v>1</v>
      </c>
      <c r="W136">
        <v>0</v>
      </c>
      <c r="X136">
        <v>-1864341761</v>
      </c>
      <c r="Y136" s="181" t="e">
        <f>#REF!</f>
        <v>#REF!</v>
      </c>
      <c r="AA136">
        <v>82.35</v>
      </c>
      <c r="AB136">
        <v>0</v>
      </c>
      <c r="AC136">
        <v>0</v>
      </c>
      <c r="AD136">
        <v>0</v>
      </c>
      <c r="AE136">
        <v>9.0399999999999991</v>
      </c>
      <c r="AF136">
        <v>0</v>
      </c>
      <c r="AG136">
        <v>0</v>
      </c>
      <c r="AH136">
        <v>0</v>
      </c>
      <c r="AI136">
        <v>9.11</v>
      </c>
      <c r="AJ136">
        <v>1</v>
      </c>
      <c r="AK136">
        <v>1</v>
      </c>
      <c r="AL136">
        <v>1</v>
      </c>
      <c r="AM136">
        <v>4</v>
      </c>
      <c r="AN136">
        <v>0</v>
      </c>
      <c r="AO136">
        <v>1</v>
      </c>
      <c r="AP136">
        <v>1</v>
      </c>
      <c r="AQ136">
        <v>0</v>
      </c>
      <c r="AR136">
        <v>0</v>
      </c>
      <c r="AS136" t="s">
        <v>6</v>
      </c>
      <c r="AT136">
        <v>0.4</v>
      </c>
      <c r="AU136" t="s">
        <v>6</v>
      </c>
      <c r="AV136">
        <v>0</v>
      </c>
      <c r="AW136">
        <v>2</v>
      </c>
      <c r="AX136">
        <v>74940448</v>
      </c>
      <c r="AY136">
        <v>1</v>
      </c>
      <c r="AZ136">
        <v>0</v>
      </c>
      <c r="BA136">
        <v>130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 t="e">
        <f>ROUND(Y136*Source!I105,7)</f>
        <v>#REF!</v>
      </c>
      <c r="CY136">
        <f>AA136</f>
        <v>82.35</v>
      </c>
      <c r="CZ136">
        <f>AE136</f>
        <v>9.0399999999999991</v>
      </c>
      <c r="DA136">
        <f>AI136</f>
        <v>9.11</v>
      </c>
      <c r="DB136">
        <f>ROUND(ROUND(AT136*CZ136,2),2)</f>
        <v>3.62</v>
      </c>
      <c r="DC136">
        <f>ROUND(ROUND(AT136*AG136,2),2)</f>
        <v>0</v>
      </c>
      <c r="DD136" t="s">
        <v>6</v>
      </c>
      <c r="DE136" t="s">
        <v>6</v>
      </c>
      <c r="DF136" t="e">
        <f>ROUND(ROUND(AE136*AI136,0)*CX136,0)</f>
        <v>#REF!</v>
      </c>
      <c r="DG136" t="e">
        <f>ROUND(ROUND(AF136,0)*CX136,0)</f>
        <v>#REF!</v>
      </c>
      <c r="DH136" t="e">
        <f>Source!I105*SmtRes!Y136</f>
        <v>#REF!</v>
      </c>
      <c r="DI136">
        <f>AA136</f>
        <v>82.35</v>
      </c>
      <c r="DJ136">
        <f>EtalonRes!Y130</f>
        <v>9.0399999999999991</v>
      </c>
      <c r="DK136">
        <f>Source!BC105</f>
        <v>9.11</v>
      </c>
      <c r="DL136" t="s">
        <v>6</v>
      </c>
      <c r="DM136">
        <v>0</v>
      </c>
      <c r="DN136" t="s">
        <v>6</v>
      </c>
      <c r="DO136">
        <v>0</v>
      </c>
      <c r="GQ136">
        <v>-1</v>
      </c>
      <c r="GR136">
        <v>-1</v>
      </c>
    </row>
    <row r="137" spans="1:200" x14ac:dyDescent="0.2">
      <c r="A137">
        <f>ROW(Source!A105)</f>
        <v>105</v>
      </c>
      <c r="B137">
        <v>74764386</v>
      </c>
      <c r="C137">
        <v>74940443</v>
      </c>
      <c r="D137">
        <v>49526492</v>
      </c>
      <c r="E137">
        <v>1</v>
      </c>
      <c r="F137">
        <v>1</v>
      </c>
      <c r="G137">
        <v>1</v>
      </c>
      <c r="H137">
        <v>3</v>
      </c>
      <c r="I137" t="s">
        <v>469</v>
      </c>
      <c r="J137" t="s">
        <v>470</v>
      </c>
      <c r="K137" t="s">
        <v>471</v>
      </c>
      <c r="L137">
        <v>1346</v>
      </c>
      <c r="N137">
        <v>1009</v>
      </c>
      <c r="O137" t="s">
        <v>468</v>
      </c>
      <c r="P137" t="s">
        <v>468</v>
      </c>
      <c r="Q137">
        <v>1</v>
      </c>
      <c r="W137">
        <v>0</v>
      </c>
      <c r="X137">
        <v>497341279</v>
      </c>
      <c r="Y137" s="181" t="e">
        <f>#REF!</f>
        <v>#REF!</v>
      </c>
      <c r="AA137">
        <v>210.35</v>
      </c>
      <c r="AB137">
        <v>0</v>
      </c>
      <c r="AC137">
        <v>0</v>
      </c>
      <c r="AD137">
        <v>0</v>
      </c>
      <c r="AE137">
        <v>23.09</v>
      </c>
      <c r="AF137">
        <v>0</v>
      </c>
      <c r="AG137">
        <v>0</v>
      </c>
      <c r="AH137">
        <v>0</v>
      </c>
      <c r="AI137">
        <v>9.11</v>
      </c>
      <c r="AJ137">
        <v>1</v>
      </c>
      <c r="AK137">
        <v>1</v>
      </c>
      <c r="AL137">
        <v>1</v>
      </c>
      <c r="AM137">
        <v>4</v>
      </c>
      <c r="AN137">
        <v>0</v>
      </c>
      <c r="AO137">
        <v>1</v>
      </c>
      <c r="AP137">
        <v>1</v>
      </c>
      <c r="AQ137">
        <v>0</v>
      </c>
      <c r="AR137">
        <v>0</v>
      </c>
      <c r="AS137" t="s">
        <v>6</v>
      </c>
      <c r="AT137">
        <v>1.05</v>
      </c>
      <c r="AU137" t="s">
        <v>6</v>
      </c>
      <c r="AV137">
        <v>0</v>
      </c>
      <c r="AW137">
        <v>2</v>
      </c>
      <c r="AX137">
        <v>74940449</v>
      </c>
      <c r="AY137">
        <v>1</v>
      </c>
      <c r="AZ137">
        <v>0</v>
      </c>
      <c r="BA137">
        <v>131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CV137">
        <v>0</v>
      </c>
      <c r="CW137">
        <v>0</v>
      </c>
      <c r="CX137" t="e">
        <f>ROUND(Y137*Source!I105,7)</f>
        <v>#REF!</v>
      </c>
      <c r="CY137">
        <f>AA137</f>
        <v>210.35</v>
      </c>
      <c r="CZ137">
        <f>AE137</f>
        <v>23.09</v>
      </c>
      <c r="DA137">
        <f>AI137</f>
        <v>9.11</v>
      </c>
      <c r="DB137">
        <f>ROUND(ROUND(AT137*CZ137,2),2)</f>
        <v>24.24</v>
      </c>
      <c r="DC137">
        <f>ROUND(ROUND(AT137*AG137,2),2)</f>
        <v>0</v>
      </c>
      <c r="DD137" t="s">
        <v>6</v>
      </c>
      <c r="DE137" t="s">
        <v>6</v>
      </c>
      <c r="DF137" t="e">
        <f>ROUND(ROUND(AE137*AI137,0)*CX137,0)</f>
        <v>#REF!</v>
      </c>
      <c r="DG137" t="e">
        <f>ROUND(ROUND(AF137,0)*CX137,0)</f>
        <v>#REF!</v>
      </c>
      <c r="DH137" t="e">
        <f>Source!I105*SmtRes!Y137</f>
        <v>#REF!</v>
      </c>
      <c r="DI137">
        <f>AA137</f>
        <v>210.35</v>
      </c>
      <c r="DJ137">
        <f>EtalonRes!Y131</f>
        <v>23.09</v>
      </c>
      <c r="DK137">
        <f>Source!BC105</f>
        <v>9.11</v>
      </c>
      <c r="DL137" t="s">
        <v>6</v>
      </c>
      <c r="DM137">
        <v>0</v>
      </c>
      <c r="DN137" t="s">
        <v>6</v>
      </c>
      <c r="DO137">
        <v>0</v>
      </c>
      <c r="GQ137">
        <v>-1</v>
      </c>
      <c r="GR137">
        <v>-1</v>
      </c>
    </row>
    <row r="138" spans="1:200" x14ac:dyDescent="0.2">
      <c r="A138">
        <f>ROW(Source!A105)</f>
        <v>105</v>
      </c>
      <c r="B138">
        <v>74764386</v>
      </c>
      <c r="C138">
        <v>74940443</v>
      </c>
      <c r="D138">
        <v>0</v>
      </c>
      <c r="E138">
        <v>1</v>
      </c>
      <c r="F138">
        <v>1</v>
      </c>
      <c r="G138">
        <v>1</v>
      </c>
      <c r="H138">
        <v>3</v>
      </c>
      <c r="I138" t="s">
        <v>35</v>
      </c>
      <c r="J138" t="s">
        <v>6</v>
      </c>
      <c r="K138" t="s">
        <v>242</v>
      </c>
      <c r="L138">
        <v>1371</v>
      </c>
      <c r="N138">
        <v>1013</v>
      </c>
      <c r="O138" t="s">
        <v>23</v>
      </c>
      <c r="P138" t="s">
        <v>23</v>
      </c>
      <c r="Q138">
        <v>1</v>
      </c>
      <c r="W138">
        <v>0</v>
      </c>
      <c r="X138">
        <v>396821257</v>
      </c>
      <c r="Y138">
        <f>AT138</f>
        <v>1</v>
      </c>
      <c r="AA138">
        <v>16214</v>
      </c>
      <c r="AB138">
        <v>0</v>
      </c>
      <c r="AC138">
        <v>0</v>
      </c>
      <c r="AD138">
        <v>0</v>
      </c>
      <c r="AE138">
        <v>16917.23</v>
      </c>
      <c r="AF138">
        <v>0</v>
      </c>
      <c r="AG138">
        <v>0</v>
      </c>
      <c r="AH138">
        <v>0</v>
      </c>
      <c r="AI138">
        <v>6.13</v>
      </c>
      <c r="AJ138">
        <v>1</v>
      </c>
      <c r="AK138">
        <v>1</v>
      </c>
      <c r="AL138">
        <v>1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 t="s">
        <v>6</v>
      </c>
      <c r="AT138">
        <v>1</v>
      </c>
      <c r="AU138" t="s">
        <v>6</v>
      </c>
      <c r="AV138">
        <v>0</v>
      </c>
      <c r="AW138">
        <v>1</v>
      </c>
      <c r="AX138">
        <v>-1</v>
      </c>
      <c r="AY138">
        <v>0</v>
      </c>
      <c r="AZ138">
        <v>0</v>
      </c>
      <c r="BA138" t="s">
        <v>6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ROUND(Y138*Source!I105,7)</f>
        <v>1</v>
      </c>
      <c r="CY138">
        <f>AA138</f>
        <v>16214</v>
      </c>
      <c r="CZ138">
        <f>AE138</f>
        <v>16917.23</v>
      </c>
      <c r="DA138">
        <f>AI138</f>
        <v>6.13</v>
      </c>
      <c r="DB138">
        <f>ROUND(ROUND(AT138*CZ138,2),2)</f>
        <v>16917.23</v>
      </c>
      <c r="DC138">
        <f>ROUND(ROUND(AT138*AG138,2),2)</f>
        <v>0</v>
      </c>
      <c r="DD138" t="s">
        <v>6</v>
      </c>
      <c r="DE138" t="s">
        <v>6</v>
      </c>
      <c r="DF138">
        <f>ROUND(ROUND(AE138*AI138,0)*CX138,0)</f>
        <v>103703</v>
      </c>
      <c r="DG138">
        <f>ROUND(ROUND(AF138,0)*CX138,0)</f>
        <v>0</v>
      </c>
      <c r="DH138">
        <f>Source!I105*SmtRes!Y138</f>
        <v>1</v>
      </c>
      <c r="DI138">
        <f>AA138</f>
        <v>16214</v>
      </c>
      <c r="DJ138">
        <f>DF138</f>
        <v>103703</v>
      </c>
      <c r="DK138">
        <f>Source!BC105</f>
        <v>9.11</v>
      </c>
      <c r="DL138" t="s">
        <v>6</v>
      </c>
      <c r="DM138">
        <v>0</v>
      </c>
      <c r="DN138" t="s">
        <v>6</v>
      </c>
      <c r="DO138">
        <v>0</v>
      </c>
      <c r="GP138">
        <v>1</v>
      </c>
      <c r="GQ138">
        <v>-1</v>
      </c>
      <c r="GR138">
        <v>-1</v>
      </c>
    </row>
    <row r="139" spans="1:200" x14ac:dyDescent="0.2">
      <c r="A139">
        <f>ROW(Source!A107)</f>
        <v>107</v>
      </c>
      <c r="B139">
        <v>74764386</v>
      </c>
      <c r="C139">
        <v>74940455</v>
      </c>
      <c r="D139">
        <v>49510723</v>
      </c>
      <c r="E139">
        <v>70</v>
      </c>
      <c r="F139">
        <v>1</v>
      </c>
      <c r="G139">
        <v>1</v>
      </c>
      <c r="H139">
        <v>1</v>
      </c>
      <c r="I139" t="s">
        <v>474</v>
      </c>
      <c r="J139" t="s">
        <v>6</v>
      </c>
      <c r="K139" t="s">
        <v>475</v>
      </c>
      <c r="L139">
        <v>1191</v>
      </c>
      <c r="N139">
        <v>1013</v>
      </c>
      <c r="O139" t="s">
        <v>448</v>
      </c>
      <c r="P139" t="s">
        <v>448</v>
      </c>
      <c r="Q139">
        <v>1</v>
      </c>
      <c r="W139">
        <v>0</v>
      </c>
      <c r="X139">
        <v>-112797078</v>
      </c>
      <c r="Y139">
        <f>(AT139*ROUND(1.05,7))</f>
        <v>2.8560000000000003</v>
      </c>
      <c r="AA139">
        <v>0</v>
      </c>
      <c r="AB139">
        <v>0</v>
      </c>
      <c r="AC139">
        <v>0</v>
      </c>
      <c r="AD139">
        <v>299.51</v>
      </c>
      <c r="AE139">
        <v>0</v>
      </c>
      <c r="AF139">
        <v>0</v>
      </c>
      <c r="AG139">
        <v>0</v>
      </c>
      <c r="AH139">
        <v>8.9700000000000006</v>
      </c>
      <c r="AI139">
        <v>1</v>
      </c>
      <c r="AJ139">
        <v>1</v>
      </c>
      <c r="AK139">
        <v>1</v>
      </c>
      <c r="AL139">
        <v>33.39</v>
      </c>
      <c r="AM139">
        <v>4</v>
      </c>
      <c r="AN139">
        <v>0</v>
      </c>
      <c r="AO139">
        <v>1</v>
      </c>
      <c r="AP139">
        <v>1</v>
      </c>
      <c r="AQ139">
        <v>0</v>
      </c>
      <c r="AR139">
        <v>0</v>
      </c>
      <c r="AS139" t="s">
        <v>6</v>
      </c>
      <c r="AT139">
        <v>2.72</v>
      </c>
      <c r="AU139" t="s">
        <v>78</v>
      </c>
      <c r="AV139">
        <v>1</v>
      </c>
      <c r="AW139">
        <v>2</v>
      </c>
      <c r="AX139">
        <v>74940456</v>
      </c>
      <c r="AY139">
        <v>1</v>
      </c>
      <c r="AZ139">
        <v>0</v>
      </c>
      <c r="BA139">
        <v>133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CU139">
        <f>ROUND(AT139*Source!I107*AH139*AL139,0)</f>
        <v>1629</v>
      </c>
      <c r="CV139">
        <f>ROUND(Y139*Source!I107,7)</f>
        <v>5.7119999999999997</v>
      </c>
      <c r="CW139">
        <v>0</v>
      </c>
      <c r="CX139">
        <f>ROUND(Y139*Source!I107,7)</f>
        <v>5.7119999999999997</v>
      </c>
      <c r="CY139">
        <f>AD139</f>
        <v>299.51</v>
      </c>
      <c r="CZ139">
        <f>AH139</f>
        <v>8.9700000000000006</v>
      </c>
      <c r="DA139">
        <f>AL139</f>
        <v>33.39</v>
      </c>
      <c r="DB139">
        <f>ROUND((ROUND(AT139*CZ139,2)*ROUND(1.05,7)),2)</f>
        <v>25.62</v>
      </c>
      <c r="DC139">
        <f>ROUND((ROUND(AT139*AG139,2)*ROUND(1.05,7)),2)</f>
        <v>0</v>
      </c>
      <c r="DD139" t="s">
        <v>6</v>
      </c>
      <c r="DE139" t="s">
        <v>6</v>
      </c>
      <c r="DF139">
        <f>ROUND(ROUND(AE139,0)*CX139,0)</f>
        <v>0</v>
      </c>
      <c r="DG139">
        <f>ROUND(ROUND(AF139,0)*CX139,0)</f>
        <v>0</v>
      </c>
      <c r="DH139">
        <f>Source!I107*SmtRes!Y139</f>
        <v>5.7120000000000006</v>
      </c>
      <c r="DI139">
        <f>AD139</f>
        <v>299.51</v>
      </c>
      <c r="DJ139">
        <f>EtalonRes!AB133</f>
        <v>8.9700000000000006</v>
      </c>
      <c r="DK139">
        <f>Source!BA107</f>
        <v>33.39</v>
      </c>
      <c r="DL139" t="s">
        <v>6</v>
      </c>
      <c r="DM139">
        <v>0</v>
      </c>
      <c r="DN139" t="s">
        <v>6</v>
      </c>
      <c r="DO139">
        <v>0</v>
      </c>
      <c r="GQ139">
        <v>-1</v>
      </c>
      <c r="GR139">
        <v>-1</v>
      </c>
    </row>
    <row r="140" spans="1:200" x14ac:dyDescent="0.2">
      <c r="A140">
        <f>ROW(Source!A107)</f>
        <v>107</v>
      </c>
      <c r="B140">
        <v>74764386</v>
      </c>
      <c r="C140">
        <v>74940455</v>
      </c>
      <c r="D140">
        <v>49510905</v>
      </c>
      <c r="E140">
        <v>70</v>
      </c>
      <c r="F140">
        <v>1</v>
      </c>
      <c r="G140">
        <v>1</v>
      </c>
      <c r="H140">
        <v>1</v>
      </c>
      <c r="I140" t="s">
        <v>449</v>
      </c>
      <c r="J140" t="s">
        <v>6</v>
      </c>
      <c r="K140" t="s">
        <v>450</v>
      </c>
      <c r="L140">
        <v>1191</v>
      </c>
      <c r="N140">
        <v>1013</v>
      </c>
      <c r="O140" t="s">
        <v>448</v>
      </c>
      <c r="P140" t="s">
        <v>448</v>
      </c>
      <c r="Q140">
        <v>1</v>
      </c>
      <c r="W140">
        <v>0</v>
      </c>
      <c r="X140">
        <v>-1417349443</v>
      </c>
      <c r="Y140">
        <f>(AT140*ROUND(1.05,7))</f>
        <v>3.15E-2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1</v>
      </c>
      <c r="AK140">
        <v>33.39</v>
      </c>
      <c r="AL140">
        <v>1</v>
      </c>
      <c r="AM140">
        <v>4</v>
      </c>
      <c r="AN140">
        <v>0</v>
      </c>
      <c r="AO140">
        <v>1</v>
      </c>
      <c r="AP140">
        <v>1</v>
      </c>
      <c r="AQ140">
        <v>0</v>
      </c>
      <c r="AR140">
        <v>0</v>
      </c>
      <c r="AS140" t="s">
        <v>6</v>
      </c>
      <c r="AT140">
        <v>0.03</v>
      </c>
      <c r="AU140" t="s">
        <v>78</v>
      </c>
      <c r="AV140">
        <v>2</v>
      </c>
      <c r="AW140">
        <v>2</v>
      </c>
      <c r="AX140">
        <v>74940457</v>
      </c>
      <c r="AY140">
        <v>1</v>
      </c>
      <c r="AZ140">
        <v>0</v>
      </c>
      <c r="BA140">
        <v>134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CV140">
        <v>0</v>
      </c>
      <c r="CW140">
        <v>0</v>
      </c>
      <c r="CX140">
        <f>ROUND(Y140*Source!I107,7)</f>
        <v>6.3E-2</v>
      </c>
      <c r="CY140">
        <f>AD140</f>
        <v>0</v>
      </c>
      <c r="CZ140">
        <f>AH140</f>
        <v>0</v>
      </c>
      <c r="DA140">
        <f>AL140</f>
        <v>1</v>
      </c>
      <c r="DB140">
        <f>ROUND((ROUND(AT140*CZ140,2)*ROUND(1.05,7)),2)</f>
        <v>0</v>
      </c>
      <c r="DC140">
        <f>ROUND((ROUND(AT140*AG140,2)*ROUND(1.05,7)),2)</f>
        <v>0</v>
      </c>
      <c r="DD140" t="s">
        <v>6</v>
      </c>
      <c r="DE140" t="s">
        <v>6</v>
      </c>
      <c r="DF140">
        <f>ROUND(ROUND(AE140,0)*CX140,0)</f>
        <v>0</v>
      </c>
      <c r="DG140">
        <f>ROUND(ROUND(AF140,0)*CX140,0)</f>
        <v>0</v>
      </c>
      <c r="DH140">
        <f>Source!I107*SmtRes!Y140</f>
        <v>6.3E-2</v>
      </c>
      <c r="DI140">
        <f>AD140</f>
        <v>0</v>
      </c>
      <c r="DJ140">
        <f>EtalonRes!AB134</f>
        <v>0</v>
      </c>
      <c r="DK140">
        <f>Source!BA107</f>
        <v>33.39</v>
      </c>
      <c r="DL140" t="s">
        <v>6</v>
      </c>
      <c r="DM140">
        <v>0</v>
      </c>
      <c r="DN140" t="s">
        <v>6</v>
      </c>
      <c r="DO140">
        <v>0</v>
      </c>
      <c r="GQ140">
        <v>-1</v>
      </c>
      <c r="GR140">
        <v>-1</v>
      </c>
    </row>
    <row r="141" spans="1:200" x14ac:dyDescent="0.2">
      <c r="A141">
        <f>ROW(Source!A107)</f>
        <v>107</v>
      </c>
      <c r="B141">
        <v>74764386</v>
      </c>
      <c r="C141">
        <v>74940455</v>
      </c>
      <c r="D141">
        <v>49672573</v>
      </c>
      <c r="E141">
        <v>1</v>
      </c>
      <c r="F141">
        <v>1</v>
      </c>
      <c r="G141">
        <v>1</v>
      </c>
      <c r="H141">
        <v>2</v>
      </c>
      <c r="I141" t="s">
        <v>451</v>
      </c>
      <c r="J141" t="s">
        <v>452</v>
      </c>
      <c r="K141" t="s">
        <v>453</v>
      </c>
      <c r="L141">
        <v>1367</v>
      </c>
      <c r="N141">
        <v>1011</v>
      </c>
      <c r="O141" t="s">
        <v>454</v>
      </c>
      <c r="P141" t="s">
        <v>454</v>
      </c>
      <c r="Q141">
        <v>1</v>
      </c>
      <c r="W141">
        <v>0</v>
      </c>
      <c r="X141">
        <v>-430484415</v>
      </c>
      <c r="Y141">
        <f>(AT141*ROUND(1.05,7))</f>
        <v>1.0500000000000001E-2</v>
      </c>
      <c r="AA141">
        <v>0</v>
      </c>
      <c r="AB141">
        <v>1530.2</v>
      </c>
      <c r="AC141">
        <v>450.77</v>
      </c>
      <c r="AD141">
        <v>0</v>
      </c>
      <c r="AE141">
        <v>0</v>
      </c>
      <c r="AF141">
        <v>115.4</v>
      </c>
      <c r="AG141">
        <v>13.5</v>
      </c>
      <c r="AH141">
        <v>0</v>
      </c>
      <c r="AI141">
        <v>1</v>
      </c>
      <c r="AJ141">
        <v>13.26</v>
      </c>
      <c r="AK141">
        <v>33.39</v>
      </c>
      <c r="AL141">
        <v>1</v>
      </c>
      <c r="AM141">
        <v>4</v>
      </c>
      <c r="AN141">
        <v>0</v>
      </c>
      <c r="AO141">
        <v>1</v>
      </c>
      <c r="AP141">
        <v>1</v>
      </c>
      <c r="AQ141">
        <v>0</v>
      </c>
      <c r="AR141">
        <v>0</v>
      </c>
      <c r="AS141" t="s">
        <v>6</v>
      </c>
      <c r="AT141">
        <v>0.01</v>
      </c>
      <c r="AU141" t="s">
        <v>26</v>
      </c>
      <c r="AV141">
        <v>0</v>
      </c>
      <c r="AW141">
        <v>2</v>
      </c>
      <c r="AX141">
        <v>74940458</v>
      </c>
      <c r="AY141">
        <v>1</v>
      </c>
      <c r="AZ141">
        <v>0</v>
      </c>
      <c r="BA141">
        <v>135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CV141">
        <v>0</v>
      </c>
      <c r="CW141">
        <f>ROUND(Y141*Source!I107*DO141,7)</f>
        <v>0</v>
      </c>
      <c r="CX141">
        <f>ROUND(Y141*Source!I107,7)</f>
        <v>2.1000000000000001E-2</v>
      </c>
      <c r="CY141">
        <f>AB141</f>
        <v>1530.2</v>
      </c>
      <c r="CZ141">
        <f>AF141</f>
        <v>115.4</v>
      </c>
      <c r="DA141">
        <f>AJ141</f>
        <v>13.26</v>
      </c>
      <c r="DB141">
        <f>ROUND((ROUND(AT141*CZ141,2)*ROUND(1.05,7)),2)</f>
        <v>1.21</v>
      </c>
      <c r="DC141">
        <f>ROUND((ROUND(AT141*AG141,2)*ROUND(1.05,7)),2)</f>
        <v>0.15</v>
      </c>
      <c r="DD141" t="s">
        <v>6</v>
      </c>
      <c r="DE141" t="s">
        <v>6</v>
      </c>
      <c r="DF141">
        <f>ROUND(ROUND(AE141,0)*CX141,0)</f>
        <v>0</v>
      </c>
      <c r="DG141">
        <f>ROUND(ROUND(AF141*AJ141,0)*CX141,0)</f>
        <v>32</v>
      </c>
      <c r="DH141">
        <f>Source!I107*SmtRes!Y141</f>
        <v>2.1000000000000001E-2</v>
      </c>
      <c r="DI141">
        <f>AB141</f>
        <v>1530.2</v>
      </c>
      <c r="DJ141">
        <f>EtalonRes!Z135</f>
        <v>115.4</v>
      </c>
      <c r="DK141">
        <f>Source!BB107</f>
        <v>13.26</v>
      </c>
      <c r="DL141" t="s">
        <v>6</v>
      </c>
      <c r="DM141">
        <v>0</v>
      </c>
      <c r="DN141" t="s">
        <v>6</v>
      </c>
      <c r="DO141">
        <v>0</v>
      </c>
      <c r="GQ141">
        <v>-1</v>
      </c>
      <c r="GR141">
        <v>-1</v>
      </c>
    </row>
    <row r="142" spans="1:200" x14ac:dyDescent="0.2">
      <c r="A142">
        <f>ROW(Source!A107)</f>
        <v>107</v>
      </c>
      <c r="B142">
        <v>74764386</v>
      </c>
      <c r="C142">
        <v>74940455</v>
      </c>
      <c r="D142">
        <v>49672695</v>
      </c>
      <c r="E142">
        <v>1</v>
      </c>
      <c r="F142">
        <v>1</v>
      </c>
      <c r="G142">
        <v>1</v>
      </c>
      <c r="H142">
        <v>2</v>
      </c>
      <c r="I142" t="s">
        <v>455</v>
      </c>
      <c r="J142" t="s">
        <v>456</v>
      </c>
      <c r="K142" t="s">
        <v>457</v>
      </c>
      <c r="L142">
        <v>1367</v>
      </c>
      <c r="N142">
        <v>1011</v>
      </c>
      <c r="O142" t="s">
        <v>454</v>
      </c>
      <c r="P142" t="s">
        <v>454</v>
      </c>
      <c r="Q142">
        <v>1</v>
      </c>
      <c r="W142">
        <v>0</v>
      </c>
      <c r="X142">
        <v>1063590936</v>
      </c>
      <c r="Y142">
        <f>(AT142*ROUND(1.05,7))</f>
        <v>0.71400000000000008</v>
      </c>
      <c r="AA142">
        <v>0</v>
      </c>
      <c r="AB142">
        <v>41.37</v>
      </c>
      <c r="AC142">
        <v>0</v>
      </c>
      <c r="AD142">
        <v>0</v>
      </c>
      <c r="AE142">
        <v>0</v>
      </c>
      <c r="AF142">
        <v>3.12</v>
      </c>
      <c r="AG142">
        <v>0</v>
      </c>
      <c r="AH142">
        <v>0</v>
      </c>
      <c r="AI142">
        <v>1</v>
      </c>
      <c r="AJ142">
        <v>13.26</v>
      </c>
      <c r="AK142">
        <v>33.39</v>
      </c>
      <c r="AL142">
        <v>1</v>
      </c>
      <c r="AM142">
        <v>4</v>
      </c>
      <c r="AN142">
        <v>0</v>
      </c>
      <c r="AO142">
        <v>1</v>
      </c>
      <c r="AP142">
        <v>1</v>
      </c>
      <c r="AQ142">
        <v>0</v>
      </c>
      <c r="AR142">
        <v>0</v>
      </c>
      <c r="AS142" t="s">
        <v>6</v>
      </c>
      <c r="AT142">
        <v>0.68</v>
      </c>
      <c r="AU142" t="s">
        <v>26</v>
      </c>
      <c r="AV142">
        <v>0</v>
      </c>
      <c r="AW142">
        <v>2</v>
      </c>
      <c r="AX142">
        <v>74940459</v>
      </c>
      <c r="AY142">
        <v>1</v>
      </c>
      <c r="AZ142">
        <v>0</v>
      </c>
      <c r="BA142">
        <v>136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f>ROUND(Y142*Source!I107*DO142,7)</f>
        <v>0</v>
      </c>
      <c r="CX142">
        <f>ROUND(Y142*Source!I107,7)</f>
        <v>1.4279999999999999</v>
      </c>
      <c r="CY142">
        <f>AB142</f>
        <v>41.37</v>
      </c>
      <c r="CZ142">
        <f>AF142</f>
        <v>3.12</v>
      </c>
      <c r="DA142">
        <f>AJ142</f>
        <v>13.26</v>
      </c>
      <c r="DB142">
        <f>ROUND((ROUND(AT142*CZ142,2)*ROUND(1.05,7)),2)</f>
        <v>2.23</v>
      </c>
      <c r="DC142">
        <f>ROUND((ROUND(AT142*AG142,2)*ROUND(1.05,7)),2)</f>
        <v>0</v>
      </c>
      <c r="DD142" t="s">
        <v>6</v>
      </c>
      <c r="DE142" t="s">
        <v>6</v>
      </c>
      <c r="DF142">
        <f>ROUND(ROUND(AE142,0)*CX142,0)</f>
        <v>0</v>
      </c>
      <c r="DG142">
        <f>ROUND(ROUND(AF142*AJ142,0)*CX142,0)</f>
        <v>59</v>
      </c>
      <c r="DH142">
        <f>Source!I107*SmtRes!Y142</f>
        <v>1.4280000000000002</v>
      </c>
      <c r="DI142">
        <f>AB142</f>
        <v>41.37</v>
      </c>
      <c r="DJ142">
        <f>EtalonRes!Z136</f>
        <v>3.12</v>
      </c>
      <c r="DK142">
        <f>Source!BB107</f>
        <v>13.26</v>
      </c>
      <c r="DL142" t="s">
        <v>6</v>
      </c>
      <c r="DM142">
        <v>0</v>
      </c>
      <c r="DN142" t="s">
        <v>6</v>
      </c>
      <c r="DO142">
        <v>0</v>
      </c>
      <c r="GQ142">
        <v>-1</v>
      </c>
      <c r="GR142">
        <v>-1</v>
      </c>
    </row>
    <row r="143" spans="1:200" x14ac:dyDescent="0.2">
      <c r="A143">
        <f>ROW(Source!A107)</f>
        <v>107</v>
      </c>
      <c r="B143">
        <v>74764386</v>
      </c>
      <c r="C143">
        <v>74940455</v>
      </c>
      <c r="D143">
        <v>49673503</v>
      </c>
      <c r="E143">
        <v>1</v>
      </c>
      <c r="F143">
        <v>1</v>
      </c>
      <c r="G143">
        <v>1</v>
      </c>
      <c r="H143">
        <v>2</v>
      </c>
      <c r="I143" t="s">
        <v>458</v>
      </c>
      <c r="J143" t="s">
        <v>459</v>
      </c>
      <c r="K143" t="s">
        <v>460</v>
      </c>
      <c r="L143">
        <v>1367</v>
      </c>
      <c r="N143">
        <v>1011</v>
      </c>
      <c r="O143" t="s">
        <v>454</v>
      </c>
      <c r="P143" t="s">
        <v>454</v>
      </c>
      <c r="Q143">
        <v>1</v>
      </c>
      <c r="W143">
        <v>0</v>
      </c>
      <c r="X143">
        <v>509054691</v>
      </c>
      <c r="Y143">
        <f>(AT143*ROUND(1.05,7))</f>
        <v>2.1000000000000001E-2</v>
      </c>
      <c r="AA143">
        <v>0</v>
      </c>
      <c r="AB143">
        <v>871.31</v>
      </c>
      <c r="AC143">
        <v>387.32</v>
      </c>
      <c r="AD143">
        <v>0</v>
      </c>
      <c r="AE143">
        <v>0</v>
      </c>
      <c r="AF143">
        <v>65.709999999999994</v>
      </c>
      <c r="AG143">
        <v>11.6</v>
      </c>
      <c r="AH143">
        <v>0</v>
      </c>
      <c r="AI143">
        <v>1</v>
      </c>
      <c r="AJ143">
        <v>13.26</v>
      </c>
      <c r="AK143">
        <v>33.39</v>
      </c>
      <c r="AL143">
        <v>1</v>
      </c>
      <c r="AM143">
        <v>4</v>
      </c>
      <c r="AN143">
        <v>0</v>
      </c>
      <c r="AO143">
        <v>1</v>
      </c>
      <c r="AP143">
        <v>1</v>
      </c>
      <c r="AQ143">
        <v>0</v>
      </c>
      <c r="AR143">
        <v>0</v>
      </c>
      <c r="AS143" t="s">
        <v>6</v>
      </c>
      <c r="AT143">
        <v>0.02</v>
      </c>
      <c r="AU143" t="s">
        <v>26</v>
      </c>
      <c r="AV143">
        <v>0</v>
      </c>
      <c r="AW143">
        <v>2</v>
      </c>
      <c r="AX143">
        <v>74940460</v>
      </c>
      <c r="AY143">
        <v>1</v>
      </c>
      <c r="AZ143">
        <v>0</v>
      </c>
      <c r="BA143">
        <v>137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CV143">
        <v>0</v>
      </c>
      <c r="CW143">
        <f>ROUND(Y143*Source!I107*DO143,7)</f>
        <v>0</v>
      </c>
      <c r="CX143">
        <f>ROUND(Y143*Source!I107,7)</f>
        <v>4.2000000000000003E-2</v>
      </c>
      <c r="CY143">
        <f>AB143</f>
        <v>871.31</v>
      </c>
      <c r="CZ143">
        <f>AF143</f>
        <v>65.709999999999994</v>
      </c>
      <c r="DA143">
        <f>AJ143</f>
        <v>13.26</v>
      </c>
      <c r="DB143">
        <f>ROUND((ROUND(AT143*CZ143,2)*ROUND(1.05,7)),2)</f>
        <v>1.38</v>
      </c>
      <c r="DC143">
        <f>ROUND((ROUND(AT143*AG143,2)*ROUND(1.05,7)),2)</f>
        <v>0.24</v>
      </c>
      <c r="DD143" t="s">
        <v>6</v>
      </c>
      <c r="DE143" t="s">
        <v>6</v>
      </c>
      <c r="DF143">
        <f>ROUND(ROUND(AE143,0)*CX143,0)</f>
        <v>0</v>
      </c>
      <c r="DG143">
        <f>ROUND(ROUND(AF143*AJ143,0)*CX143,0)</f>
        <v>37</v>
      </c>
      <c r="DH143">
        <f>Source!I107*SmtRes!Y143</f>
        <v>4.2000000000000003E-2</v>
      </c>
      <c r="DI143">
        <f>AB143</f>
        <v>871.31</v>
      </c>
      <c r="DJ143">
        <f>EtalonRes!Z137</f>
        <v>65.709999999999994</v>
      </c>
      <c r="DK143">
        <f>Source!BB107</f>
        <v>13.26</v>
      </c>
      <c r="DL143" t="s">
        <v>6</v>
      </c>
      <c r="DM143">
        <v>0</v>
      </c>
      <c r="DN143" t="s">
        <v>6</v>
      </c>
      <c r="DO143">
        <v>0</v>
      </c>
      <c r="GQ143">
        <v>-1</v>
      </c>
      <c r="GR143">
        <v>-1</v>
      </c>
    </row>
    <row r="144" spans="1:200" x14ac:dyDescent="0.2">
      <c r="A144">
        <f>ROW(Source!A107)</f>
        <v>107</v>
      </c>
      <c r="B144">
        <v>74764386</v>
      </c>
      <c r="C144">
        <v>74940455</v>
      </c>
      <c r="D144">
        <v>49525488</v>
      </c>
      <c r="E144">
        <v>1</v>
      </c>
      <c r="F144">
        <v>1</v>
      </c>
      <c r="G144">
        <v>1</v>
      </c>
      <c r="H144">
        <v>3</v>
      </c>
      <c r="I144" t="s">
        <v>465</v>
      </c>
      <c r="J144" t="s">
        <v>466</v>
      </c>
      <c r="K144" t="s">
        <v>467</v>
      </c>
      <c r="L144">
        <v>1346</v>
      </c>
      <c r="N144">
        <v>1009</v>
      </c>
      <c r="O144" t="s">
        <v>468</v>
      </c>
      <c r="P144" t="s">
        <v>468</v>
      </c>
      <c r="Q144">
        <v>1</v>
      </c>
      <c r="W144">
        <v>0</v>
      </c>
      <c r="X144">
        <v>-1864341761</v>
      </c>
      <c r="Y144" s="181" t="e">
        <f>#REF!</f>
        <v>#REF!</v>
      </c>
      <c r="AA144">
        <v>82.35</v>
      </c>
      <c r="AB144">
        <v>0</v>
      </c>
      <c r="AC144">
        <v>0</v>
      </c>
      <c r="AD144">
        <v>0</v>
      </c>
      <c r="AE144">
        <v>9.0399999999999991</v>
      </c>
      <c r="AF144">
        <v>0</v>
      </c>
      <c r="AG144">
        <v>0</v>
      </c>
      <c r="AH144">
        <v>0</v>
      </c>
      <c r="AI144">
        <v>9.11</v>
      </c>
      <c r="AJ144">
        <v>1</v>
      </c>
      <c r="AK144">
        <v>1</v>
      </c>
      <c r="AL144">
        <v>1</v>
      </c>
      <c r="AM144">
        <v>4</v>
      </c>
      <c r="AN144">
        <v>0</v>
      </c>
      <c r="AO144">
        <v>1</v>
      </c>
      <c r="AP144">
        <v>1</v>
      </c>
      <c r="AQ144">
        <v>0</v>
      </c>
      <c r="AR144">
        <v>0</v>
      </c>
      <c r="AS144" t="s">
        <v>6</v>
      </c>
      <c r="AT144">
        <v>0.5</v>
      </c>
      <c r="AU144" t="s">
        <v>6</v>
      </c>
      <c r="AV144">
        <v>0</v>
      </c>
      <c r="AW144">
        <v>2</v>
      </c>
      <c r="AX144">
        <v>74940461</v>
      </c>
      <c r="AY144">
        <v>1</v>
      </c>
      <c r="AZ144">
        <v>0</v>
      </c>
      <c r="BA144">
        <v>138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CV144">
        <v>0</v>
      </c>
      <c r="CW144">
        <v>0</v>
      </c>
      <c r="CX144" t="e">
        <f>ROUND(Y144*Source!I107,7)</f>
        <v>#REF!</v>
      </c>
      <c r="CY144">
        <f>AA144</f>
        <v>82.35</v>
      </c>
      <c r="CZ144">
        <f>AE144</f>
        <v>9.0399999999999991</v>
      </c>
      <c r="DA144">
        <f>AI144</f>
        <v>9.11</v>
      </c>
      <c r="DB144">
        <f>ROUND(ROUND(AT144*CZ144,2),2)</f>
        <v>4.5199999999999996</v>
      </c>
      <c r="DC144">
        <f>ROUND(ROUND(AT144*AG144,2),2)</f>
        <v>0</v>
      </c>
      <c r="DD144" t="s">
        <v>6</v>
      </c>
      <c r="DE144" t="s">
        <v>6</v>
      </c>
      <c r="DF144" t="e">
        <f>ROUND(ROUND(AE144*AI144,0)*CX144,0)</f>
        <v>#REF!</v>
      </c>
      <c r="DG144" t="e">
        <f>ROUND(ROUND(AF144,0)*CX144,0)</f>
        <v>#REF!</v>
      </c>
      <c r="DH144" t="e">
        <f>Source!I107*SmtRes!Y144</f>
        <v>#REF!</v>
      </c>
      <c r="DI144">
        <f>AA144</f>
        <v>82.35</v>
      </c>
      <c r="DJ144">
        <f>EtalonRes!Y138</f>
        <v>9.0399999999999991</v>
      </c>
      <c r="DK144">
        <f>Source!BC107</f>
        <v>9.11</v>
      </c>
      <c r="DL144" t="s">
        <v>6</v>
      </c>
      <c r="DM144">
        <v>0</v>
      </c>
      <c r="DN144" t="s">
        <v>6</v>
      </c>
      <c r="DO144">
        <v>0</v>
      </c>
      <c r="GQ144">
        <v>-1</v>
      </c>
      <c r="GR144">
        <v>-1</v>
      </c>
    </row>
    <row r="145" spans="1:200" x14ac:dyDescent="0.2">
      <c r="A145">
        <f>ROW(Source!A107)</f>
        <v>107</v>
      </c>
      <c r="B145">
        <v>74764386</v>
      </c>
      <c r="C145">
        <v>74940455</v>
      </c>
      <c r="D145">
        <v>49526492</v>
      </c>
      <c r="E145">
        <v>1</v>
      </c>
      <c r="F145">
        <v>1</v>
      </c>
      <c r="G145">
        <v>1</v>
      </c>
      <c r="H145">
        <v>3</v>
      </c>
      <c r="I145" t="s">
        <v>469</v>
      </c>
      <c r="J145" t="s">
        <v>470</v>
      </c>
      <c r="K145" t="s">
        <v>471</v>
      </c>
      <c r="L145">
        <v>1346</v>
      </c>
      <c r="N145">
        <v>1009</v>
      </c>
      <c r="O145" t="s">
        <v>468</v>
      </c>
      <c r="P145" t="s">
        <v>468</v>
      </c>
      <c r="Q145">
        <v>1</v>
      </c>
      <c r="W145">
        <v>0</v>
      </c>
      <c r="X145">
        <v>497341279</v>
      </c>
      <c r="Y145" s="181" t="e">
        <f>#REF!</f>
        <v>#REF!</v>
      </c>
      <c r="AA145">
        <v>210.35</v>
      </c>
      <c r="AB145">
        <v>0</v>
      </c>
      <c r="AC145">
        <v>0</v>
      </c>
      <c r="AD145">
        <v>0</v>
      </c>
      <c r="AE145">
        <v>23.09</v>
      </c>
      <c r="AF145">
        <v>0</v>
      </c>
      <c r="AG145">
        <v>0</v>
      </c>
      <c r="AH145">
        <v>0</v>
      </c>
      <c r="AI145">
        <v>9.11</v>
      </c>
      <c r="AJ145">
        <v>1</v>
      </c>
      <c r="AK145">
        <v>1</v>
      </c>
      <c r="AL145">
        <v>1</v>
      </c>
      <c r="AM145">
        <v>4</v>
      </c>
      <c r="AN145">
        <v>0</v>
      </c>
      <c r="AO145">
        <v>1</v>
      </c>
      <c r="AP145">
        <v>1</v>
      </c>
      <c r="AQ145">
        <v>0</v>
      </c>
      <c r="AR145">
        <v>0</v>
      </c>
      <c r="AS145" t="s">
        <v>6</v>
      </c>
      <c r="AT145">
        <v>0.92</v>
      </c>
      <c r="AU145" t="s">
        <v>6</v>
      </c>
      <c r="AV145">
        <v>0</v>
      </c>
      <c r="AW145">
        <v>2</v>
      </c>
      <c r="AX145">
        <v>74940462</v>
      </c>
      <c r="AY145">
        <v>1</v>
      </c>
      <c r="AZ145">
        <v>0</v>
      </c>
      <c r="BA145">
        <v>139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CV145">
        <v>0</v>
      </c>
      <c r="CW145">
        <v>0</v>
      </c>
      <c r="CX145" t="e">
        <f>ROUND(Y145*Source!I107,7)</f>
        <v>#REF!</v>
      </c>
      <c r="CY145">
        <f>AA145</f>
        <v>210.35</v>
      </c>
      <c r="CZ145">
        <f>AE145</f>
        <v>23.09</v>
      </c>
      <c r="DA145">
        <f>AI145</f>
        <v>9.11</v>
      </c>
      <c r="DB145">
        <f>ROUND(ROUND(AT145*CZ145,2),2)</f>
        <v>21.24</v>
      </c>
      <c r="DC145">
        <f>ROUND(ROUND(AT145*AG145,2),2)</f>
        <v>0</v>
      </c>
      <c r="DD145" t="s">
        <v>6</v>
      </c>
      <c r="DE145" t="s">
        <v>6</v>
      </c>
      <c r="DF145" t="e">
        <f>ROUND(ROUND(AE145*AI145,0)*CX145,0)</f>
        <v>#REF!</v>
      </c>
      <c r="DG145" t="e">
        <f>ROUND(ROUND(AF145,0)*CX145,0)</f>
        <v>#REF!</v>
      </c>
      <c r="DH145" t="e">
        <f>Source!I107*SmtRes!Y145</f>
        <v>#REF!</v>
      </c>
      <c r="DI145">
        <f>AA145</f>
        <v>210.35</v>
      </c>
      <c r="DJ145">
        <f>EtalonRes!Y139</f>
        <v>23.09</v>
      </c>
      <c r="DK145">
        <f>Source!BC107</f>
        <v>9.11</v>
      </c>
      <c r="DL145" t="s">
        <v>6</v>
      </c>
      <c r="DM145">
        <v>0</v>
      </c>
      <c r="DN145" t="s">
        <v>6</v>
      </c>
      <c r="DO145">
        <v>0</v>
      </c>
      <c r="GQ145">
        <v>-1</v>
      </c>
      <c r="GR145">
        <v>-1</v>
      </c>
    </row>
    <row r="146" spans="1:200" x14ac:dyDescent="0.2">
      <c r="A146">
        <f>ROW(Source!A107)</f>
        <v>107</v>
      </c>
      <c r="B146">
        <v>74764386</v>
      </c>
      <c r="C146">
        <v>74940455</v>
      </c>
      <c r="D146">
        <v>0</v>
      </c>
      <c r="E146">
        <v>1</v>
      </c>
      <c r="F146">
        <v>1</v>
      </c>
      <c r="G146">
        <v>1</v>
      </c>
      <c r="H146">
        <v>3</v>
      </c>
      <c r="I146" t="s">
        <v>35</v>
      </c>
      <c r="J146" t="s">
        <v>6</v>
      </c>
      <c r="K146" t="s">
        <v>249</v>
      </c>
      <c r="L146">
        <v>1371</v>
      </c>
      <c r="N146">
        <v>1013</v>
      </c>
      <c r="O146" t="s">
        <v>23</v>
      </c>
      <c r="P146" t="s">
        <v>23</v>
      </c>
      <c r="Q146">
        <v>1</v>
      </c>
      <c r="W146">
        <v>0</v>
      </c>
      <c r="X146">
        <v>-957338726</v>
      </c>
      <c r="Y146">
        <f>AT146</f>
        <v>1</v>
      </c>
      <c r="AA146">
        <v>20196</v>
      </c>
      <c r="AB146">
        <v>0</v>
      </c>
      <c r="AC146">
        <v>0</v>
      </c>
      <c r="AD146">
        <v>0</v>
      </c>
      <c r="AE146">
        <v>21071.940000000002</v>
      </c>
      <c r="AF146">
        <v>0</v>
      </c>
      <c r="AG146">
        <v>0</v>
      </c>
      <c r="AH146">
        <v>0</v>
      </c>
      <c r="AI146">
        <v>6.13</v>
      </c>
      <c r="AJ146">
        <v>1</v>
      </c>
      <c r="AK146">
        <v>1</v>
      </c>
      <c r="AL146">
        <v>1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 t="s">
        <v>6</v>
      </c>
      <c r="AT146">
        <v>1</v>
      </c>
      <c r="AU146" t="s">
        <v>6</v>
      </c>
      <c r="AV146">
        <v>0</v>
      </c>
      <c r="AW146">
        <v>1</v>
      </c>
      <c r="AX146">
        <v>-1</v>
      </c>
      <c r="AY146">
        <v>0</v>
      </c>
      <c r="AZ146">
        <v>0</v>
      </c>
      <c r="BA146" t="s">
        <v>6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ROUND(Y146*Source!I107,7)</f>
        <v>2</v>
      </c>
      <c r="CY146">
        <f>AA146</f>
        <v>20196</v>
      </c>
      <c r="CZ146">
        <f>AE146</f>
        <v>21071.940000000002</v>
      </c>
      <c r="DA146">
        <f>AI146</f>
        <v>6.13</v>
      </c>
      <c r="DB146">
        <f>ROUND(ROUND(AT146*CZ146,2),2)</f>
        <v>21071.94</v>
      </c>
      <c r="DC146">
        <f>ROUND(ROUND(AT146*AG146,2),2)</f>
        <v>0</v>
      </c>
      <c r="DD146" t="s">
        <v>6</v>
      </c>
      <c r="DE146" t="s">
        <v>6</v>
      </c>
      <c r="DF146">
        <f>ROUND(ROUND(AE146*AI146,0)*CX146,0)</f>
        <v>258342</v>
      </c>
      <c r="DG146">
        <f>ROUND(ROUND(AF146,0)*CX146,0)</f>
        <v>0</v>
      </c>
      <c r="DH146">
        <f>Source!I107*SmtRes!Y146</f>
        <v>2</v>
      </c>
      <c r="DI146">
        <f>AA146</f>
        <v>20196</v>
      </c>
      <c r="DJ146">
        <f>DF146</f>
        <v>258342</v>
      </c>
      <c r="DK146">
        <f>Source!BC107</f>
        <v>9.11</v>
      </c>
      <c r="DL146" t="s">
        <v>6</v>
      </c>
      <c r="DM146">
        <v>0</v>
      </c>
      <c r="DN146" t="s">
        <v>6</v>
      </c>
      <c r="DO146">
        <v>0</v>
      </c>
      <c r="GP146">
        <v>1</v>
      </c>
      <c r="GQ146">
        <v>-1</v>
      </c>
      <c r="GR146">
        <v>-1</v>
      </c>
    </row>
    <row r="147" spans="1:200" x14ac:dyDescent="0.2">
      <c r="A147">
        <f>ROW(Source!A109)</f>
        <v>109</v>
      </c>
      <c r="B147">
        <v>74764386</v>
      </c>
      <c r="C147">
        <v>74940665</v>
      </c>
      <c r="D147">
        <v>31714704</v>
      </c>
      <c r="E147">
        <v>70</v>
      </c>
      <c r="F147">
        <v>1</v>
      </c>
      <c r="G147">
        <v>1</v>
      </c>
      <c r="H147">
        <v>1</v>
      </c>
      <c r="I147" t="s">
        <v>474</v>
      </c>
      <c r="J147" t="s">
        <v>6</v>
      </c>
      <c r="K147" t="s">
        <v>475</v>
      </c>
      <c r="L147">
        <v>1191</v>
      </c>
      <c r="N147">
        <v>1013</v>
      </c>
      <c r="O147" t="s">
        <v>448</v>
      </c>
      <c r="P147" t="s">
        <v>448</v>
      </c>
      <c r="Q147">
        <v>1</v>
      </c>
      <c r="W147">
        <v>0</v>
      </c>
      <c r="X147">
        <v>-112797078</v>
      </c>
      <c r="Y147">
        <f>(AT147*ROUND(1.05,7))</f>
        <v>1.1235000000000002</v>
      </c>
      <c r="AA147">
        <v>0</v>
      </c>
      <c r="AB147">
        <v>0</v>
      </c>
      <c r="AC147">
        <v>0</v>
      </c>
      <c r="AD147">
        <v>299.51</v>
      </c>
      <c r="AE147">
        <v>0</v>
      </c>
      <c r="AF147">
        <v>0</v>
      </c>
      <c r="AG147">
        <v>0</v>
      </c>
      <c r="AH147">
        <v>8.9700000000000006</v>
      </c>
      <c r="AI147">
        <v>1</v>
      </c>
      <c r="AJ147">
        <v>1</v>
      </c>
      <c r="AK147">
        <v>1</v>
      </c>
      <c r="AL147">
        <v>33.39</v>
      </c>
      <c r="AM147">
        <v>4</v>
      </c>
      <c r="AN147">
        <v>0</v>
      </c>
      <c r="AO147">
        <v>1</v>
      </c>
      <c r="AP147">
        <v>1</v>
      </c>
      <c r="AQ147">
        <v>0</v>
      </c>
      <c r="AR147">
        <v>0</v>
      </c>
      <c r="AS147" t="s">
        <v>6</v>
      </c>
      <c r="AT147">
        <v>1.07</v>
      </c>
      <c r="AU147" t="s">
        <v>26</v>
      </c>
      <c r="AV147">
        <v>1</v>
      </c>
      <c r="AW147">
        <v>2</v>
      </c>
      <c r="AX147">
        <v>74940675</v>
      </c>
      <c r="AY147">
        <v>1</v>
      </c>
      <c r="AZ147">
        <v>0</v>
      </c>
      <c r="BA147">
        <v>141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CU147">
        <f>ROUND(AT147*Source!I109*AH147*AL147,0)</f>
        <v>17626</v>
      </c>
      <c r="CV147">
        <f>ROUND(Y147*Source!I109,7)</f>
        <v>61.792499999999997</v>
      </c>
      <c r="CW147">
        <v>0</v>
      </c>
      <c r="CX147">
        <f>ROUND(Y147*Source!I109,7)</f>
        <v>61.792499999999997</v>
      </c>
      <c r="CY147">
        <f>AD147</f>
        <v>299.51</v>
      </c>
      <c r="CZ147">
        <f>AH147</f>
        <v>8.9700000000000006</v>
      </c>
      <c r="DA147">
        <f>AL147</f>
        <v>33.39</v>
      </c>
      <c r="DB147">
        <f>ROUND((ROUND(AT147*CZ147,2)*ROUND(1.05,7)),2)</f>
        <v>10.08</v>
      </c>
      <c r="DC147">
        <f>ROUND((ROUND(AT147*AG147,2)*ROUND(1.05,7)),2)</f>
        <v>0</v>
      </c>
      <c r="DD147" t="s">
        <v>6</v>
      </c>
      <c r="DE147" t="s">
        <v>6</v>
      </c>
      <c r="DF147">
        <f>ROUND(ROUND(AE147,0)*CX147,0)</f>
        <v>0</v>
      </c>
      <c r="DG147">
        <f>ROUND(ROUND(AF147,0)*CX147,0)</f>
        <v>0</v>
      </c>
      <c r="DH147">
        <f>Source!I109*SmtRes!Y147</f>
        <v>61.792500000000011</v>
      </c>
      <c r="DI147">
        <f>AD147</f>
        <v>299.51</v>
      </c>
      <c r="DJ147">
        <f>EtalonRes!AB141</f>
        <v>8.9700000000000006</v>
      </c>
      <c r="DK147">
        <f>Source!BA109</f>
        <v>33.39</v>
      </c>
      <c r="DL147" t="s">
        <v>6</v>
      </c>
      <c r="DM147">
        <v>0</v>
      </c>
      <c r="DN147" t="s">
        <v>6</v>
      </c>
      <c r="DO147">
        <v>0</v>
      </c>
      <c r="GQ147">
        <v>-1</v>
      </c>
      <c r="GR147">
        <v>-1</v>
      </c>
    </row>
    <row r="148" spans="1:200" x14ac:dyDescent="0.2">
      <c r="A148">
        <f>ROW(Source!A109)</f>
        <v>109</v>
      </c>
      <c r="B148">
        <v>74764386</v>
      </c>
      <c r="C148">
        <v>74940665</v>
      </c>
      <c r="D148">
        <v>31709492</v>
      </c>
      <c r="E148">
        <v>70</v>
      </c>
      <c r="F148">
        <v>1</v>
      </c>
      <c r="G148">
        <v>1</v>
      </c>
      <c r="H148">
        <v>1</v>
      </c>
      <c r="I148" t="s">
        <v>449</v>
      </c>
      <c r="J148" t="s">
        <v>6</v>
      </c>
      <c r="K148" t="s">
        <v>450</v>
      </c>
      <c r="L148">
        <v>1191</v>
      </c>
      <c r="N148">
        <v>1013</v>
      </c>
      <c r="O148" t="s">
        <v>448</v>
      </c>
      <c r="P148" t="s">
        <v>448</v>
      </c>
      <c r="Q148">
        <v>1</v>
      </c>
      <c r="W148">
        <v>0</v>
      </c>
      <c r="X148">
        <v>-1417349443</v>
      </c>
      <c r="Y148">
        <f>(AT148*ROUND(1.05,7))</f>
        <v>1.0500000000000001E-2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1</v>
      </c>
      <c r="AJ148">
        <v>1</v>
      </c>
      <c r="AK148">
        <v>33.39</v>
      </c>
      <c r="AL148">
        <v>1</v>
      </c>
      <c r="AM148">
        <v>4</v>
      </c>
      <c r="AN148">
        <v>0</v>
      </c>
      <c r="AO148">
        <v>1</v>
      </c>
      <c r="AP148">
        <v>1</v>
      </c>
      <c r="AQ148">
        <v>0</v>
      </c>
      <c r="AR148">
        <v>0</v>
      </c>
      <c r="AS148" t="s">
        <v>6</v>
      </c>
      <c r="AT148">
        <v>0.01</v>
      </c>
      <c r="AU148" t="s">
        <v>26</v>
      </c>
      <c r="AV148">
        <v>2</v>
      </c>
      <c r="AW148">
        <v>2</v>
      </c>
      <c r="AX148">
        <v>74940676</v>
      </c>
      <c r="AY148">
        <v>1</v>
      </c>
      <c r="AZ148">
        <v>0</v>
      </c>
      <c r="BA148">
        <v>142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CV148">
        <v>0</v>
      </c>
      <c r="CW148">
        <v>0</v>
      </c>
      <c r="CX148">
        <f>ROUND(Y148*Source!I109,7)</f>
        <v>0.57750000000000001</v>
      </c>
      <c r="CY148">
        <f>AD148</f>
        <v>0</v>
      </c>
      <c r="CZ148">
        <f>AH148</f>
        <v>0</v>
      </c>
      <c r="DA148">
        <f>AL148</f>
        <v>1</v>
      </c>
      <c r="DB148">
        <f>ROUND((ROUND(AT148*CZ148,2)*ROUND(1.05,7)),2)</f>
        <v>0</v>
      </c>
      <c r="DC148">
        <f>ROUND((ROUND(AT148*AG148,2)*ROUND(1.05,7)),2)</f>
        <v>0</v>
      </c>
      <c r="DD148" t="s">
        <v>6</v>
      </c>
      <c r="DE148" t="s">
        <v>6</v>
      </c>
      <c r="DF148">
        <f>ROUND(ROUND(AE148,0)*CX148,0)</f>
        <v>0</v>
      </c>
      <c r="DG148">
        <f>ROUND(ROUND(AF148,0)*CX148,0)</f>
        <v>0</v>
      </c>
      <c r="DH148">
        <f>Source!I109*SmtRes!Y148</f>
        <v>0.57750000000000001</v>
      </c>
      <c r="DI148">
        <f>AD148</f>
        <v>0</v>
      </c>
      <c r="DJ148">
        <f>EtalonRes!AB142</f>
        <v>0</v>
      </c>
      <c r="DK148">
        <f>Source!BA109</f>
        <v>33.39</v>
      </c>
      <c r="DL148" t="s">
        <v>6</v>
      </c>
      <c r="DM148">
        <v>0</v>
      </c>
      <c r="DN148" t="s">
        <v>6</v>
      </c>
      <c r="DO148">
        <v>0</v>
      </c>
      <c r="GQ148">
        <v>-1</v>
      </c>
      <c r="GR148">
        <v>-1</v>
      </c>
    </row>
    <row r="149" spans="1:200" x14ac:dyDescent="0.2">
      <c r="A149">
        <f>ROW(Source!A109)</f>
        <v>109</v>
      </c>
      <c r="B149">
        <v>74764386</v>
      </c>
      <c r="C149">
        <v>74940665</v>
      </c>
      <c r="D149">
        <v>49673503</v>
      </c>
      <c r="E149">
        <v>1</v>
      </c>
      <c r="F149">
        <v>1</v>
      </c>
      <c r="G149">
        <v>1</v>
      </c>
      <c r="H149">
        <v>2</v>
      </c>
      <c r="I149" t="s">
        <v>458</v>
      </c>
      <c r="J149" t="s">
        <v>459</v>
      </c>
      <c r="K149" t="s">
        <v>460</v>
      </c>
      <c r="L149">
        <v>1367</v>
      </c>
      <c r="N149">
        <v>1011</v>
      </c>
      <c r="O149" t="s">
        <v>454</v>
      </c>
      <c r="P149" t="s">
        <v>454</v>
      </c>
      <c r="Q149">
        <v>1</v>
      </c>
      <c r="W149">
        <v>0</v>
      </c>
      <c r="X149">
        <v>509054691</v>
      </c>
      <c r="Y149">
        <f>(AT149*ROUND(1.05,7))</f>
        <v>1.0500000000000001E-2</v>
      </c>
      <c r="AA149">
        <v>0</v>
      </c>
      <c r="AB149">
        <v>871.31</v>
      </c>
      <c r="AC149">
        <v>387.32</v>
      </c>
      <c r="AD149">
        <v>0</v>
      </c>
      <c r="AE149">
        <v>0</v>
      </c>
      <c r="AF149">
        <v>65.709999999999994</v>
      </c>
      <c r="AG149">
        <v>11.6</v>
      </c>
      <c r="AH149">
        <v>0</v>
      </c>
      <c r="AI149">
        <v>1</v>
      </c>
      <c r="AJ149">
        <v>13.26</v>
      </c>
      <c r="AK149">
        <v>33.39</v>
      </c>
      <c r="AL149">
        <v>1</v>
      </c>
      <c r="AM149">
        <v>4</v>
      </c>
      <c r="AN149">
        <v>0</v>
      </c>
      <c r="AO149">
        <v>1</v>
      </c>
      <c r="AP149">
        <v>1</v>
      </c>
      <c r="AQ149">
        <v>0</v>
      </c>
      <c r="AR149">
        <v>0</v>
      </c>
      <c r="AS149" t="s">
        <v>6</v>
      </c>
      <c r="AT149">
        <v>0.01</v>
      </c>
      <c r="AU149" t="s">
        <v>26</v>
      </c>
      <c r="AV149">
        <v>0</v>
      </c>
      <c r="AW149">
        <v>2</v>
      </c>
      <c r="AX149">
        <v>74940677</v>
      </c>
      <c r="AY149">
        <v>1</v>
      </c>
      <c r="AZ149">
        <v>0</v>
      </c>
      <c r="BA149">
        <v>143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CV149">
        <v>0</v>
      </c>
      <c r="CW149">
        <f>ROUND(Y149*Source!I109*DO149,7)</f>
        <v>0</v>
      </c>
      <c r="CX149">
        <f>ROUND(Y149*Source!I109,7)</f>
        <v>0.57750000000000001</v>
      </c>
      <c r="CY149">
        <f>AB149</f>
        <v>871.31</v>
      </c>
      <c r="CZ149">
        <f>AF149</f>
        <v>65.709999999999994</v>
      </c>
      <c r="DA149">
        <f>AJ149</f>
        <v>13.26</v>
      </c>
      <c r="DB149">
        <f>ROUND((ROUND(AT149*CZ149,2)*ROUND(1.05,7)),2)</f>
        <v>0.69</v>
      </c>
      <c r="DC149">
        <f>ROUND((ROUND(AT149*AG149,2)*ROUND(1.05,7)),2)</f>
        <v>0.13</v>
      </c>
      <c r="DD149" t="s">
        <v>6</v>
      </c>
      <c r="DE149" t="s">
        <v>6</v>
      </c>
      <c r="DF149">
        <f>ROUND(ROUND(AE149,0)*CX149,0)</f>
        <v>0</v>
      </c>
      <c r="DG149">
        <f>ROUND(ROUND(AF149*AJ149,0)*CX149,0)</f>
        <v>503</v>
      </c>
      <c r="DH149">
        <f>Source!I109*SmtRes!Y149</f>
        <v>0.57750000000000001</v>
      </c>
      <c r="DI149">
        <f>AB149</f>
        <v>871.31</v>
      </c>
      <c r="DJ149">
        <f>EtalonRes!Z143</f>
        <v>65.709999999999994</v>
      </c>
      <c r="DK149">
        <f>Source!BB109</f>
        <v>13.26</v>
      </c>
      <c r="DL149" t="s">
        <v>6</v>
      </c>
      <c r="DM149">
        <v>0</v>
      </c>
      <c r="DN149" t="s">
        <v>6</v>
      </c>
      <c r="DO149">
        <v>0</v>
      </c>
      <c r="GQ149">
        <v>-1</v>
      </c>
      <c r="GR149">
        <v>-1</v>
      </c>
    </row>
    <row r="150" spans="1:200" x14ac:dyDescent="0.2">
      <c r="A150">
        <f>ROW(Source!A109)</f>
        <v>109</v>
      </c>
      <c r="B150">
        <v>74764386</v>
      </c>
      <c r="C150">
        <v>74940665</v>
      </c>
      <c r="D150">
        <v>49673715</v>
      </c>
      <c r="E150">
        <v>1</v>
      </c>
      <c r="F150">
        <v>1</v>
      </c>
      <c r="G150">
        <v>1</v>
      </c>
      <c r="H150">
        <v>2</v>
      </c>
      <c r="I150" t="s">
        <v>476</v>
      </c>
      <c r="J150" t="s">
        <v>477</v>
      </c>
      <c r="K150" t="s">
        <v>478</v>
      </c>
      <c r="L150">
        <v>1367</v>
      </c>
      <c r="N150">
        <v>1011</v>
      </c>
      <c r="O150" t="s">
        <v>454</v>
      </c>
      <c r="P150" t="s">
        <v>454</v>
      </c>
      <c r="Q150">
        <v>1</v>
      </c>
      <c r="W150">
        <v>0</v>
      </c>
      <c r="X150">
        <v>829370094</v>
      </c>
      <c r="Y150">
        <f>(AT150*ROUND(1.05,7))</f>
        <v>0.10500000000000001</v>
      </c>
      <c r="AA150">
        <v>0</v>
      </c>
      <c r="AB150">
        <v>107.41</v>
      </c>
      <c r="AC150">
        <v>0</v>
      </c>
      <c r="AD150">
        <v>0</v>
      </c>
      <c r="AE150">
        <v>0</v>
      </c>
      <c r="AF150">
        <v>8.1</v>
      </c>
      <c r="AG150">
        <v>0</v>
      </c>
      <c r="AH150">
        <v>0</v>
      </c>
      <c r="AI150">
        <v>1</v>
      </c>
      <c r="AJ150">
        <v>13.26</v>
      </c>
      <c r="AK150">
        <v>33.39</v>
      </c>
      <c r="AL150">
        <v>1</v>
      </c>
      <c r="AM150">
        <v>4</v>
      </c>
      <c r="AN150">
        <v>0</v>
      </c>
      <c r="AO150">
        <v>1</v>
      </c>
      <c r="AP150">
        <v>1</v>
      </c>
      <c r="AQ150">
        <v>0</v>
      </c>
      <c r="AR150">
        <v>0</v>
      </c>
      <c r="AS150" t="s">
        <v>6</v>
      </c>
      <c r="AT150">
        <v>0.1</v>
      </c>
      <c r="AU150" t="s">
        <v>26</v>
      </c>
      <c r="AV150">
        <v>0</v>
      </c>
      <c r="AW150">
        <v>2</v>
      </c>
      <c r="AX150">
        <v>74940678</v>
      </c>
      <c r="AY150">
        <v>1</v>
      </c>
      <c r="AZ150">
        <v>0</v>
      </c>
      <c r="BA150">
        <v>144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f>ROUND(Y150*Source!I109*DO150,7)</f>
        <v>0</v>
      </c>
      <c r="CX150">
        <f>ROUND(Y150*Source!I109,7)</f>
        <v>5.7750000000000004</v>
      </c>
      <c r="CY150">
        <f>AB150</f>
        <v>107.41</v>
      </c>
      <c r="CZ150">
        <f>AF150</f>
        <v>8.1</v>
      </c>
      <c r="DA150">
        <f>AJ150</f>
        <v>13.26</v>
      </c>
      <c r="DB150">
        <f>ROUND((ROUND(AT150*CZ150,2)*ROUND(1.05,7)),2)</f>
        <v>0.85</v>
      </c>
      <c r="DC150">
        <f>ROUND((ROUND(AT150*AG150,2)*ROUND(1.05,7)),2)</f>
        <v>0</v>
      </c>
      <c r="DD150" t="s">
        <v>6</v>
      </c>
      <c r="DE150" t="s">
        <v>6</v>
      </c>
      <c r="DF150">
        <f>ROUND(ROUND(AE150,0)*CX150,0)</f>
        <v>0</v>
      </c>
      <c r="DG150">
        <f>ROUND(ROUND(AF150*AJ150,0)*CX150,0)</f>
        <v>618</v>
      </c>
      <c r="DH150">
        <f>Source!I109*SmtRes!Y150</f>
        <v>5.7750000000000004</v>
      </c>
      <c r="DI150">
        <f>AB150</f>
        <v>107.41</v>
      </c>
      <c r="DJ150">
        <f>EtalonRes!Z144</f>
        <v>8.1</v>
      </c>
      <c r="DK150">
        <f>Source!BB109</f>
        <v>13.26</v>
      </c>
      <c r="DL150" t="s">
        <v>6</v>
      </c>
      <c r="DM150">
        <v>0</v>
      </c>
      <c r="DN150" t="s">
        <v>6</v>
      </c>
      <c r="DO150">
        <v>0</v>
      </c>
      <c r="GQ150">
        <v>-1</v>
      </c>
      <c r="GR150">
        <v>-1</v>
      </c>
    </row>
    <row r="151" spans="1:200" x14ac:dyDescent="0.2">
      <c r="A151">
        <f>ROW(Source!A109)</f>
        <v>109</v>
      </c>
      <c r="B151">
        <v>74764386</v>
      </c>
      <c r="C151">
        <v>74940665</v>
      </c>
      <c r="D151">
        <v>49523218</v>
      </c>
      <c r="E151">
        <v>1</v>
      </c>
      <c r="F151">
        <v>1</v>
      </c>
      <c r="G151">
        <v>1</v>
      </c>
      <c r="H151">
        <v>3</v>
      </c>
      <c r="I151" t="s">
        <v>90</v>
      </c>
      <c r="J151" t="s">
        <v>93</v>
      </c>
      <c r="K151" t="s">
        <v>91</v>
      </c>
      <c r="L151">
        <v>1374</v>
      </c>
      <c r="N151">
        <v>1013</v>
      </c>
      <c r="O151" t="s">
        <v>92</v>
      </c>
      <c r="P151" t="s">
        <v>92</v>
      </c>
      <c r="Q151">
        <v>1</v>
      </c>
      <c r="W151">
        <v>0</v>
      </c>
      <c r="X151">
        <v>-1743999360</v>
      </c>
      <c r="Y151">
        <f t="shared" ref="Y151:Y156" si="55">AT151</f>
        <v>0.1</v>
      </c>
      <c r="AA151">
        <v>9.11</v>
      </c>
      <c r="AB151">
        <v>0</v>
      </c>
      <c r="AC151">
        <v>0</v>
      </c>
      <c r="AD151">
        <v>0</v>
      </c>
      <c r="AE151">
        <v>1</v>
      </c>
      <c r="AF151">
        <v>0</v>
      </c>
      <c r="AG151">
        <v>0</v>
      </c>
      <c r="AH151">
        <v>0</v>
      </c>
      <c r="AI151">
        <v>9.11</v>
      </c>
      <c r="AJ151">
        <v>1</v>
      </c>
      <c r="AK151">
        <v>1</v>
      </c>
      <c r="AL151">
        <v>1</v>
      </c>
      <c r="AM151">
        <v>0</v>
      </c>
      <c r="AN151">
        <v>0</v>
      </c>
      <c r="AO151">
        <v>0</v>
      </c>
      <c r="AP151">
        <v>1</v>
      </c>
      <c r="AQ151">
        <v>0</v>
      </c>
      <c r="AR151">
        <v>0</v>
      </c>
      <c r="AS151" t="s">
        <v>6</v>
      </c>
      <c r="AT151">
        <v>0.1</v>
      </c>
      <c r="AU151" t="s">
        <v>6</v>
      </c>
      <c r="AV151">
        <v>0</v>
      </c>
      <c r="AW151">
        <v>2</v>
      </c>
      <c r="AX151">
        <v>74940679</v>
      </c>
      <c r="AY151">
        <v>1</v>
      </c>
      <c r="AZ151">
        <v>0</v>
      </c>
      <c r="BA151">
        <v>145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CV151">
        <v>0</v>
      </c>
      <c r="CW151">
        <v>0</v>
      </c>
      <c r="CX151">
        <f>ROUND(Y151*Source!I109,7)</f>
        <v>5.5</v>
      </c>
      <c r="CY151">
        <f t="shared" ref="CY151:CY156" si="56">AA151</f>
        <v>9.11</v>
      </c>
      <c r="CZ151">
        <f t="shared" ref="CZ151:CZ156" si="57">AE151</f>
        <v>1</v>
      </c>
      <c r="DA151">
        <f t="shared" ref="DA151:DA156" si="58">AI151</f>
        <v>9.11</v>
      </c>
      <c r="DB151">
        <f t="shared" ref="DB151:DB156" si="59">ROUND(ROUND(AT151*CZ151,2),2)</f>
        <v>0.1</v>
      </c>
      <c r="DC151">
        <f t="shared" ref="DC151:DC156" si="60">ROUND(ROUND(AT151*AG151,2),2)</f>
        <v>0</v>
      </c>
      <c r="DD151" t="s">
        <v>6</v>
      </c>
      <c r="DE151" t="s">
        <v>6</v>
      </c>
      <c r="DF151">
        <f t="shared" ref="DF151:DF156" si="61">ROUND(ROUND(AE151*AI151,0)*CX151,0)</f>
        <v>50</v>
      </c>
      <c r="DG151">
        <f t="shared" ref="DG151:DG158" si="62">ROUND(ROUND(AF151,0)*CX151,0)</f>
        <v>0</v>
      </c>
      <c r="DH151">
        <f>Source!I109*SmtRes!Y151</f>
        <v>5.5</v>
      </c>
      <c r="DI151">
        <f t="shared" ref="DI151:DI156" si="63">AA151</f>
        <v>9.11</v>
      </c>
      <c r="DJ151">
        <f>EtalonRes!Y145</f>
        <v>1</v>
      </c>
      <c r="DK151">
        <f>Source!BC109</f>
        <v>9.11</v>
      </c>
      <c r="DL151" t="s">
        <v>6</v>
      </c>
      <c r="DM151">
        <v>0</v>
      </c>
      <c r="DN151" t="s">
        <v>6</v>
      </c>
      <c r="DO151">
        <v>0</v>
      </c>
      <c r="GP151">
        <v>1</v>
      </c>
      <c r="GQ151">
        <v>-1</v>
      </c>
      <c r="GR151">
        <v>-1</v>
      </c>
    </row>
    <row r="152" spans="1:200" x14ac:dyDescent="0.2">
      <c r="A152">
        <f>ROW(Source!A109)</f>
        <v>109</v>
      </c>
      <c r="B152">
        <v>74764386</v>
      </c>
      <c r="C152">
        <v>74940665</v>
      </c>
      <c r="D152">
        <v>49524301</v>
      </c>
      <c r="E152">
        <v>1</v>
      </c>
      <c r="F152">
        <v>1</v>
      </c>
      <c r="G152">
        <v>1</v>
      </c>
      <c r="H152">
        <v>3</v>
      </c>
      <c r="I152" t="s">
        <v>479</v>
      </c>
      <c r="J152" t="s">
        <v>480</v>
      </c>
      <c r="K152" t="s">
        <v>481</v>
      </c>
      <c r="L152">
        <v>1348</v>
      </c>
      <c r="N152">
        <v>1009</v>
      </c>
      <c r="O152" t="s">
        <v>464</v>
      </c>
      <c r="P152" t="s">
        <v>464</v>
      </c>
      <c r="Q152">
        <v>1000</v>
      </c>
      <c r="W152">
        <v>0</v>
      </c>
      <c r="X152">
        <v>1824693337</v>
      </c>
      <c r="Y152" s="181" t="e">
        <f>#REF!</f>
        <v>#REF!</v>
      </c>
      <c r="AA152">
        <v>94397.82</v>
      </c>
      <c r="AB152">
        <v>0</v>
      </c>
      <c r="AC152">
        <v>0</v>
      </c>
      <c r="AD152">
        <v>0</v>
      </c>
      <c r="AE152">
        <v>10362</v>
      </c>
      <c r="AF152">
        <v>0</v>
      </c>
      <c r="AG152">
        <v>0</v>
      </c>
      <c r="AH152">
        <v>0</v>
      </c>
      <c r="AI152">
        <v>9.11</v>
      </c>
      <c r="AJ152">
        <v>1</v>
      </c>
      <c r="AK152">
        <v>1</v>
      </c>
      <c r="AL152">
        <v>1</v>
      </c>
      <c r="AM152">
        <v>4</v>
      </c>
      <c r="AN152">
        <v>0</v>
      </c>
      <c r="AO152">
        <v>1</v>
      </c>
      <c r="AP152">
        <v>1</v>
      </c>
      <c r="AQ152">
        <v>0</v>
      </c>
      <c r="AR152">
        <v>0</v>
      </c>
      <c r="AS152" t="s">
        <v>6</v>
      </c>
      <c r="AT152">
        <v>1.1E-4</v>
      </c>
      <c r="AU152" t="s">
        <v>6</v>
      </c>
      <c r="AV152">
        <v>0</v>
      </c>
      <c r="AW152">
        <v>2</v>
      </c>
      <c r="AX152">
        <v>74940680</v>
      </c>
      <c r="AY152">
        <v>1</v>
      </c>
      <c r="AZ152">
        <v>0</v>
      </c>
      <c r="BA152">
        <v>146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CV152">
        <v>0</v>
      </c>
      <c r="CW152">
        <v>0</v>
      </c>
      <c r="CX152" t="e">
        <f>ROUND(Y152*Source!I109,7)</f>
        <v>#REF!</v>
      </c>
      <c r="CY152">
        <f t="shared" si="56"/>
        <v>94397.82</v>
      </c>
      <c r="CZ152">
        <f t="shared" si="57"/>
        <v>10362</v>
      </c>
      <c r="DA152">
        <f t="shared" si="58"/>
        <v>9.11</v>
      </c>
      <c r="DB152">
        <f t="shared" si="59"/>
        <v>1.1399999999999999</v>
      </c>
      <c r="DC152">
        <f t="shared" si="60"/>
        <v>0</v>
      </c>
      <c r="DD152" t="s">
        <v>6</v>
      </c>
      <c r="DE152" t="s">
        <v>6</v>
      </c>
      <c r="DF152" t="e">
        <f t="shared" si="61"/>
        <v>#REF!</v>
      </c>
      <c r="DG152" t="e">
        <f t="shared" si="62"/>
        <v>#REF!</v>
      </c>
      <c r="DH152" t="e">
        <f>Source!I109*SmtRes!Y152</f>
        <v>#REF!</v>
      </c>
      <c r="DI152">
        <f t="shared" si="63"/>
        <v>94397.82</v>
      </c>
      <c r="DJ152">
        <f>EtalonRes!Y146</f>
        <v>10362</v>
      </c>
      <c r="DK152">
        <f>Source!BC109</f>
        <v>9.11</v>
      </c>
      <c r="DL152" t="s">
        <v>6</v>
      </c>
      <c r="DM152">
        <v>0</v>
      </c>
      <c r="DN152" t="s">
        <v>6</v>
      </c>
      <c r="DO152">
        <v>0</v>
      </c>
      <c r="GQ152">
        <v>-1</v>
      </c>
      <c r="GR152">
        <v>-1</v>
      </c>
    </row>
    <row r="153" spans="1:200" x14ac:dyDescent="0.2">
      <c r="A153">
        <f>ROW(Source!A109)</f>
        <v>109</v>
      </c>
      <c r="B153">
        <v>74764386</v>
      </c>
      <c r="C153">
        <v>74940665</v>
      </c>
      <c r="D153">
        <v>49528527</v>
      </c>
      <c r="E153">
        <v>1</v>
      </c>
      <c r="F153">
        <v>1</v>
      </c>
      <c r="G153">
        <v>1</v>
      </c>
      <c r="H153">
        <v>3</v>
      </c>
      <c r="I153" t="s">
        <v>482</v>
      </c>
      <c r="J153" t="s">
        <v>483</v>
      </c>
      <c r="K153" t="s">
        <v>484</v>
      </c>
      <c r="L153">
        <v>1339</v>
      </c>
      <c r="N153">
        <v>1007</v>
      </c>
      <c r="O153" t="s">
        <v>485</v>
      </c>
      <c r="P153" t="s">
        <v>485</v>
      </c>
      <c r="Q153">
        <v>1</v>
      </c>
      <c r="W153">
        <v>0</v>
      </c>
      <c r="X153">
        <v>461598558</v>
      </c>
      <c r="Y153" s="181" t="e">
        <f>#REF!</f>
        <v>#REF!</v>
      </c>
      <c r="AA153">
        <v>4735.38</v>
      </c>
      <c r="AB153">
        <v>0</v>
      </c>
      <c r="AC153">
        <v>0</v>
      </c>
      <c r="AD153">
        <v>0</v>
      </c>
      <c r="AE153">
        <v>519.79999999999995</v>
      </c>
      <c r="AF153">
        <v>0</v>
      </c>
      <c r="AG153">
        <v>0</v>
      </c>
      <c r="AH153">
        <v>0</v>
      </c>
      <c r="AI153">
        <v>9.11</v>
      </c>
      <c r="AJ153">
        <v>1</v>
      </c>
      <c r="AK153">
        <v>1</v>
      </c>
      <c r="AL153">
        <v>1</v>
      </c>
      <c r="AM153">
        <v>4</v>
      </c>
      <c r="AN153">
        <v>0</v>
      </c>
      <c r="AO153">
        <v>1</v>
      </c>
      <c r="AP153">
        <v>1</v>
      </c>
      <c r="AQ153">
        <v>0</v>
      </c>
      <c r="AR153">
        <v>0</v>
      </c>
      <c r="AS153" t="s">
        <v>6</v>
      </c>
      <c r="AT153">
        <v>2.9999999999999997E-4</v>
      </c>
      <c r="AU153" t="s">
        <v>6</v>
      </c>
      <c r="AV153">
        <v>0</v>
      </c>
      <c r="AW153">
        <v>2</v>
      </c>
      <c r="AX153">
        <v>74940681</v>
      </c>
      <c r="AY153">
        <v>1</v>
      </c>
      <c r="AZ153">
        <v>0</v>
      </c>
      <c r="BA153">
        <v>147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CV153">
        <v>0</v>
      </c>
      <c r="CW153">
        <v>0</v>
      </c>
      <c r="CX153" t="e">
        <f>ROUND(Y153*Source!I109,7)</f>
        <v>#REF!</v>
      </c>
      <c r="CY153">
        <f t="shared" si="56"/>
        <v>4735.38</v>
      </c>
      <c r="CZ153">
        <f t="shared" si="57"/>
        <v>519.79999999999995</v>
      </c>
      <c r="DA153">
        <f t="shared" si="58"/>
        <v>9.11</v>
      </c>
      <c r="DB153">
        <f t="shared" si="59"/>
        <v>0.16</v>
      </c>
      <c r="DC153">
        <f t="shared" si="60"/>
        <v>0</v>
      </c>
      <c r="DD153" t="s">
        <v>6</v>
      </c>
      <c r="DE153" t="s">
        <v>6</v>
      </c>
      <c r="DF153" t="e">
        <f t="shared" si="61"/>
        <v>#REF!</v>
      </c>
      <c r="DG153" t="e">
        <f t="shared" si="62"/>
        <v>#REF!</v>
      </c>
      <c r="DH153" t="e">
        <f>Source!I109*SmtRes!Y153</f>
        <v>#REF!</v>
      </c>
      <c r="DI153">
        <f t="shared" si="63"/>
        <v>4735.38</v>
      </c>
      <c r="DJ153">
        <f>EtalonRes!Y147</f>
        <v>519.79999999999995</v>
      </c>
      <c r="DK153">
        <f>Source!BC109</f>
        <v>9.11</v>
      </c>
      <c r="DL153" t="s">
        <v>6</v>
      </c>
      <c r="DM153">
        <v>0</v>
      </c>
      <c r="DN153" t="s">
        <v>6</v>
      </c>
      <c r="DO153">
        <v>0</v>
      </c>
      <c r="GQ153">
        <v>-1</v>
      </c>
      <c r="GR153">
        <v>-1</v>
      </c>
    </row>
    <row r="154" spans="1:200" x14ac:dyDescent="0.2">
      <c r="A154">
        <f>ROW(Source!A109)</f>
        <v>109</v>
      </c>
      <c r="B154">
        <v>74764386</v>
      </c>
      <c r="C154">
        <v>74940665</v>
      </c>
      <c r="D154">
        <v>49543539</v>
      </c>
      <c r="E154">
        <v>1</v>
      </c>
      <c r="F154">
        <v>1</v>
      </c>
      <c r="G154">
        <v>1</v>
      </c>
      <c r="H154">
        <v>3</v>
      </c>
      <c r="I154" t="s">
        <v>486</v>
      </c>
      <c r="J154" t="s">
        <v>487</v>
      </c>
      <c r="K154" t="s">
        <v>488</v>
      </c>
      <c r="L154">
        <v>1348</v>
      </c>
      <c r="N154">
        <v>1009</v>
      </c>
      <c r="O154" t="s">
        <v>464</v>
      </c>
      <c r="P154" t="s">
        <v>464</v>
      </c>
      <c r="Q154">
        <v>1000</v>
      </c>
      <c r="W154">
        <v>0</v>
      </c>
      <c r="X154">
        <v>-2055168211</v>
      </c>
      <c r="Y154" s="181" t="e">
        <f>#REF!</f>
        <v>#REF!</v>
      </c>
      <c r="AA154">
        <v>59294.71</v>
      </c>
      <c r="AB154">
        <v>0</v>
      </c>
      <c r="AC154">
        <v>0</v>
      </c>
      <c r="AD154">
        <v>0</v>
      </c>
      <c r="AE154">
        <v>6508.75</v>
      </c>
      <c r="AF154">
        <v>0</v>
      </c>
      <c r="AG154">
        <v>0</v>
      </c>
      <c r="AH154">
        <v>0</v>
      </c>
      <c r="AI154">
        <v>9.11</v>
      </c>
      <c r="AJ154">
        <v>1</v>
      </c>
      <c r="AK154">
        <v>1</v>
      </c>
      <c r="AL154">
        <v>1</v>
      </c>
      <c r="AM154">
        <v>4</v>
      </c>
      <c r="AN154">
        <v>0</v>
      </c>
      <c r="AO154">
        <v>1</v>
      </c>
      <c r="AP154">
        <v>1</v>
      </c>
      <c r="AQ154">
        <v>0</v>
      </c>
      <c r="AR154">
        <v>0</v>
      </c>
      <c r="AS154" t="s">
        <v>6</v>
      </c>
      <c r="AT154">
        <v>4.2999999999999999E-4</v>
      </c>
      <c r="AU154" t="s">
        <v>6</v>
      </c>
      <c r="AV154">
        <v>0</v>
      </c>
      <c r="AW154">
        <v>2</v>
      </c>
      <c r="AX154">
        <v>74940682</v>
      </c>
      <c r="AY154">
        <v>1</v>
      </c>
      <c r="AZ154">
        <v>0</v>
      </c>
      <c r="BA154">
        <v>148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 t="e">
        <f>ROUND(Y154*Source!I109,7)</f>
        <v>#REF!</v>
      </c>
      <c r="CY154">
        <f t="shared" si="56"/>
        <v>59294.71</v>
      </c>
      <c r="CZ154">
        <f t="shared" si="57"/>
        <v>6508.75</v>
      </c>
      <c r="DA154">
        <f t="shared" si="58"/>
        <v>9.11</v>
      </c>
      <c r="DB154">
        <f t="shared" si="59"/>
        <v>2.8</v>
      </c>
      <c r="DC154">
        <f t="shared" si="60"/>
        <v>0</v>
      </c>
      <c r="DD154" t="s">
        <v>6</v>
      </c>
      <c r="DE154" t="s">
        <v>6</v>
      </c>
      <c r="DF154" t="e">
        <f t="shared" si="61"/>
        <v>#REF!</v>
      </c>
      <c r="DG154" t="e">
        <f t="shared" si="62"/>
        <v>#REF!</v>
      </c>
      <c r="DH154" t="e">
        <f>Source!I109*SmtRes!Y154</f>
        <v>#REF!</v>
      </c>
      <c r="DI154">
        <f t="shared" si="63"/>
        <v>59294.71</v>
      </c>
      <c r="DJ154">
        <f>EtalonRes!Y148</f>
        <v>6508.75</v>
      </c>
      <c r="DK154">
        <f>Source!BC109</f>
        <v>9.11</v>
      </c>
      <c r="DL154" t="s">
        <v>6</v>
      </c>
      <c r="DM154">
        <v>0</v>
      </c>
      <c r="DN154" t="s">
        <v>6</v>
      </c>
      <c r="DO154">
        <v>0</v>
      </c>
      <c r="GQ154">
        <v>-1</v>
      </c>
      <c r="GR154">
        <v>-1</v>
      </c>
    </row>
    <row r="155" spans="1:200" x14ac:dyDescent="0.2">
      <c r="A155">
        <f>ROW(Source!A109)</f>
        <v>109</v>
      </c>
      <c r="B155">
        <v>74764386</v>
      </c>
      <c r="C155">
        <v>74940665</v>
      </c>
      <c r="D155">
        <v>49565227</v>
      </c>
      <c r="E155">
        <v>1</v>
      </c>
      <c r="F155">
        <v>1</v>
      </c>
      <c r="G155">
        <v>1</v>
      </c>
      <c r="H155">
        <v>3</v>
      </c>
      <c r="I155" t="s">
        <v>35</v>
      </c>
      <c r="J155" t="s">
        <v>96</v>
      </c>
      <c r="K155" t="s">
        <v>254</v>
      </c>
      <c r="L155">
        <v>1371</v>
      </c>
      <c r="N155">
        <v>1013</v>
      </c>
      <c r="O155" t="s">
        <v>23</v>
      </c>
      <c r="P155" t="s">
        <v>23</v>
      </c>
      <c r="Q155">
        <v>1</v>
      </c>
      <c r="W155">
        <v>0</v>
      </c>
      <c r="X155">
        <v>-2128939522</v>
      </c>
      <c r="Y155">
        <f t="shared" si="55"/>
        <v>0.65454545500000005</v>
      </c>
      <c r="AA155">
        <v>2376</v>
      </c>
      <c r="AB155">
        <v>0</v>
      </c>
      <c r="AC155">
        <v>0</v>
      </c>
      <c r="AD155">
        <v>0</v>
      </c>
      <c r="AE155">
        <v>2498.6499999999996</v>
      </c>
      <c r="AF155">
        <v>0</v>
      </c>
      <c r="AG155">
        <v>0</v>
      </c>
      <c r="AH155">
        <v>0</v>
      </c>
      <c r="AI155">
        <v>9.11</v>
      </c>
      <c r="AJ155">
        <v>1</v>
      </c>
      <c r="AK155">
        <v>1</v>
      </c>
      <c r="AL155">
        <v>1</v>
      </c>
      <c r="AM155">
        <v>0</v>
      </c>
      <c r="AN155">
        <v>0</v>
      </c>
      <c r="AO155">
        <v>0</v>
      </c>
      <c r="AP155">
        <v>1</v>
      </c>
      <c r="AQ155">
        <v>0</v>
      </c>
      <c r="AR155">
        <v>0</v>
      </c>
      <c r="AS155" t="s">
        <v>6</v>
      </c>
      <c r="AT155">
        <v>0.65454545500000005</v>
      </c>
      <c r="AU155" t="s">
        <v>6</v>
      </c>
      <c r="AV155">
        <v>0</v>
      </c>
      <c r="AW155">
        <v>1</v>
      </c>
      <c r="AX155">
        <v>-1</v>
      </c>
      <c r="AY155">
        <v>0</v>
      </c>
      <c r="AZ155">
        <v>0</v>
      </c>
      <c r="BA155" t="s">
        <v>6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CV155">
        <v>0</v>
      </c>
      <c r="CW155">
        <v>0</v>
      </c>
      <c r="CX155">
        <f>ROUND(Y155*Source!I109,7)</f>
        <v>36</v>
      </c>
      <c r="CY155">
        <f t="shared" si="56"/>
        <v>2376</v>
      </c>
      <c r="CZ155">
        <f t="shared" si="57"/>
        <v>2498.6499999999996</v>
      </c>
      <c r="DA155">
        <f t="shared" si="58"/>
        <v>9.11</v>
      </c>
      <c r="DB155">
        <f t="shared" si="59"/>
        <v>1635.48</v>
      </c>
      <c r="DC155">
        <f t="shared" si="60"/>
        <v>0</v>
      </c>
      <c r="DD155" t="s">
        <v>6</v>
      </c>
      <c r="DE155" t="s">
        <v>6</v>
      </c>
      <c r="DF155">
        <f t="shared" si="61"/>
        <v>819468</v>
      </c>
      <c r="DG155">
        <f t="shared" si="62"/>
        <v>0</v>
      </c>
      <c r="DH155">
        <f>Source!I109*SmtRes!Y155</f>
        <v>36.000000025000006</v>
      </c>
      <c r="DI155">
        <f t="shared" si="63"/>
        <v>2376</v>
      </c>
      <c r="DJ155">
        <f t="shared" ref="DJ155:DJ156" si="64">DF155</f>
        <v>819468</v>
      </c>
      <c r="DK155">
        <f>Source!BC109</f>
        <v>9.11</v>
      </c>
      <c r="DL155" t="s">
        <v>6</v>
      </c>
      <c r="DM155">
        <v>0</v>
      </c>
      <c r="DN155" t="s">
        <v>6</v>
      </c>
      <c r="DO155">
        <v>0</v>
      </c>
      <c r="GP155">
        <v>1</v>
      </c>
      <c r="GQ155">
        <v>-1</v>
      </c>
      <c r="GR155">
        <v>-1</v>
      </c>
    </row>
    <row r="156" spans="1:200" x14ac:dyDescent="0.2">
      <c r="A156">
        <f>ROW(Source!A109)</f>
        <v>109</v>
      </c>
      <c r="B156">
        <v>74764386</v>
      </c>
      <c r="C156">
        <v>74940665</v>
      </c>
      <c r="D156">
        <v>49565227</v>
      </c>
      <c r="E156">
        <v>1</v>
      </c>
      <c r="F156">
        <v>1</v>
      </c>
      <c r="G156">
        <v>1</v>
      </c>
      <c r="H156">
        <v>3</v>
      </c>
      <c r="I156" t="s">
        <v>35</v>
      </c>
      <c r="J156" t="s">
        <v>96</v>
      </c>
      <c r="K156" t="s">
        <v>95</v>
      </c>
      <c r="L156">
        <v>1371</v>
      </c>
      <c r="N156">
        <v>1013</v>
      </c>
      <c r="O156" t="s">
        <v>23</v>
      </c>
      <c r="P156" t="s">
        <v>23</v>
      </c>
      <c r="Q156">
        <v>1</v>
      </c>
      <c r="W156">
        <v>0</v>
      </c>
      <c r="X156">
        <v>1849709912</v>
      </c>
      <c r="Y156">
        <f t="shared" si="55"/>
        <v>0.345454545</v>
      </c>
      <c r="AA156">
        <v>3597</v>
      </c>
      <c r="AB156">
        <v>0</v>
      </c>
      <c r="AC156">
        <v>0</v>
      </c>
      <c r="AD156">
        <v>0</v>
      </c>
      <c r="AE156">
        <v>3782.6800000000003</v>
      </c>
      <c r="AF156">
        <v>0</v>
      </c>
      <c r="AG156">
        <v>0</v>
      </c>
      <c r="AH156">
        <v>0</v>
      </c>
      <c r="AI156">
        <v>9.11</v>
      </c>
      <c r="AJ156">
        <v>1</v>
      </c>
      <c r="AK156">
        <v>1</v>
      </c>
      <c r="AL156">
        <v>1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 t="s">
        <v>6</v>
      </c>
      <c r="AT156">
        <v>0.345454545</v>
      </c>
      <c r="AU156" t="s">
        <v>6</v>
      </c>
      <c r="AV156">
        <v>0</v>
      </c>
      <c r="AW156">
        <v>1</v>
      </c>
      <c r="AX156">
        <v>-1</v>
      </c>
      <c r="AY156">
        <v>0</v>
      </c>
      <c r="AZ156">
        <v>0</v>
      </c>
      <c r="BA156" t="s">
        <v>6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CV156">
        <v>0</v>
      </c>
      <c r="CW156">
        <v>0</v>
      </c>
      <c r="CX156">
        <f>ROUND(Y156*Source!I109,7)</f>
        <v>19</v>
      </c>
      <c r="CY156">
        <f t="shared" si="56"/>
        <v>3597</v>
      </c>
      <c r="CZ156">
        <f t="shared" si="57"/>
        <v>3782.6800000000003</v>
      </c>
      <c r="DA156">
        <f t="shared" si="58"/>
        <v>9.11</v>
      </c>
      <c r="DB156">
        <f t="shared" si="59"/>
        <v>1306.74</v>
      </c>
      <c r="DC156">
        <f t="shared" si="60"/>
        <v>0</v>
      </c>
      <c r="DD156" t="s">
        <v>6</v>
      </c>
      <c r="DE156" t="s">
        <v>6</v>
      </c>
      <c r="DF156">
        <f t="shared" si="61"/>
        <v>654740</v>
      </c>
      <c r="DG156">
        <f t="shared" si="62"/>
        <v>0</v>
      </c>
      <c r="DH156">
        <f>Source!I109*SmtRes!Y156</f>
        <v>18.999999975000001</v>
      </c>
      <c r="DI156">
        <f t="shared" si="63"/>
        <v>3597</v>
      </c>
      <c r="DJ156">
        <f t="shared" si="64"/>
        <v>654740</v>
      </c>
      <c r="DK156">
        <f>Source!BC109</f>
        <v>9.11</v>
      </c>
      <c r="DL156" t="s">
        <v>6</v>
      </c>
      <c r="DM156">
        <v>0</v>
      </c>
      <c r="DN156" t="s">
        <v>6</v>
      </c>
      <c r="DO156">
        <v>0</v>
      </c>
      <c r="GP156">
        <v>1</v>
      </c>
      <c r="GQ156">
        <v>-1</v>
      </c>
      <c r="GR156">
        <v>-1</v>
      </c>
    </row>
    <row r="157" spans="1:200" x14ac:dyDescent="0.2">
      <c r="A157">
        <f>ROW(Source!A113)</f>
        <v>113</v>
      </c>
      <c r="B157">
        <v>74764386</v>
      </c>
      <c r="C157">
        <v>74942177</v>
      </c>
      <c r="D157">
        <v>31715109</v>
      </c>
      <c r="E157">
        <v>70</v>
      </c>
      <c r="F157">
        <v>1</v>
      </c>
      <c r="G157">
        <v>1</v>
      </c>
      <c r="H157">
        <v>1</v>
      </c>
      <c r="I157" t="s">
        <v>472</v>
      </c>
      <c r="J157" t="s">
        <v>6</v>
      </c>
      <c r="K157" t="s">
        <v>473</v>
      </c>
      <c r="L157">
        <v>1191</v>
      </c>
      <c r="N157">
        <v>1013</v>
      </c>
      <c r="O157" t="s">
        <v>448</v>
      </c>
      <c r="P157" t="s">
        <v>448</v>
      </c>
      <c r="Q157">
        <v>1</v>
      </c>
      <c r="W157">
        <v>0</v>
      </c>
      <c r="X157">
        <v>784619160</v>
      </c>
      <c r="Y157">
        <f t="shared" ref="Y157:Y163" si="65">(AT157*ROUND(1.05,7))</f>
        <v>65.52</v>
      </c>
      <c r="AA157">
        <v>0</v>
      </c>
      <c r="AB157">
        <v>0</v>
      </c>
      <c r="AC157">
        <v>0</v>
      </c>
      <c r="AD157">
        <v>291.83</v>
      </c>
      <c r="AE157">
        <v>0</v>
      </c>
      <c r="AF157">
        <v>0</v>
      </c>
      <c r="AG157">
        <v>0</v>
      </c>
      <c r="AH157">
        <v>8.74</v>
      </c>
      <c r="AI157">
        <v>1</v>
      </c>
      <c r="AJ157">
        <v>1</v>
      </c>
      <c r="AK157">
        <v>1</v>
      </c>
      <c r="AL157">
        <v>33.39</v>
      </c>
      <c r="AM157">
        <v>4</v>
      </c>
      <c r="AN157">
        <v>0</v>
      </c>
      <c r="AO157">
        <v>1</v>
      </c>
      <c r="AP157">
        <v>1</v>
      </c>
      <c r="AQ157">
        <v>0</v>
      </c>
      <c r="AR157">
        <v>0</v>
      </c>
      <c r="AS157" t="s">
        <v>6</v>
      </c>
      <c r="AT157">
        <v>62.4</v>
      </c>
      <c r="AU157" t="s">
        <v>78</v>
      </c>
      <c r="AV157">
        <v>1</v>
      </c>
      <c r="AW157">
        <v>2</v>
      </c>
      <c r="AX157">
        <v>74942190</v>
      </c>
      <c r="AY157">
        <v>1</v>
      </c>
      <c r="AZ157">
        <v>0</v>
      </c>
      <c r="BA157">
        <v>150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U157">
        <f>ROUND(AT157*Source!I113*AH157*AL157,0)</f>
        <v>38788</v>
      </c>
      <c r="CV157">
        <f>ROUND(Y157*Source!I113,7)</f>
        <v>139.55760000000001</v>
      </c>
      <c r="CW157">
        <v>0</v>
      </c>
      <c r="CX157">
        <f>ROUND(Y157*Source!I113,7)</f>
        <v>139.55760000000001</v>
      </c>
      <c r="CY157">
        <f>AD157</f>
        <v>291.83</v>
      </c>
      <c r="CZ157">
        <f>AH157</f>
        <v>8.74</v>
      </c>
      <c r="DA157">
        <f>AL157</f>
        <v>33.39</v>
      </c>
      <c r="DB157">
        <f t="shared" ref="DB157:DB163" si="66">ROUND((ROUND(AT157*CZ157,2)*ROUND(1.05,7)),2)</f>
        <v>572.65</v>
      </c>
      <c r="DC157">
        <f t="shared" ref="DC157:DC163" si="67">ROUND((ROUND(AT157*AG157,2)*ROUND(1.05,7)),2)</f>
        <v>0</v>
      </c>
      <c r="DD157" t="s">
        <v>6</v>
      </c>
      <c r="DE157" t="s">
        <v>6</v>
      </c>
      <c r="DF157">
        <f t="shared" ref="DF157:DF163" si="68">ROUND(ROUND(AE157,0)*CX157,0)</f>
        <v>0</v>
      </c>
      <c r="DG157">
        <f t="shared" si="62"/>
        <v>0</v>
      </c>
      <c r="DH157">
        <f>Source!I113*SmtRes!Y157</f>
        <v>139.55759999999998</v>
      </c>
      <c r="DI157">
        <f>AD157</f>
        <v>291.83</v>
      </c>
      <c r="DJ157">
        <f>EtalonRes!AB150</f>
        <v>8.74</v>
      </c>
      <c r="DK157">
        <f>Source!BA113</f>
        <v>33.39</v>
      </c>
      <c r="DL157" t="s">
        <v>6</v>
      </c>
      <c r="DM157">
        <v>0</v>
      </c>
      <c r="DN157" t="s">
        <v>6</v>
      </c>
      <c r="DO157">
        <v>0</v>
      </c>
      <c r="GQ157">
        <v>-1</v>
      </c>
      <c r="GR157">
        <v>-1</v>
      </c>
    </row>
    <row r="158" spans="1:200" x14ac:dyDescent="0.2">
      <c r="A158">
        <f>ROW(Source!A113)</f>
        <v>113</v>
      </c>
      <c r="B158">
        <v>74764386</v>
      </c>
      <c r="C158">
        <v>74942177</v>
      </c>
      <c r="D158">
        <v>31709492</v>
      </c>
      <c r="E158">
        <v>70</v>
      </c>
      <c r="F158">
        <v>1</v>
      </c>
      <c r="G158">
        <v>1</v>
      </c>
      <c r="H158">
        <v>1</v>
      </c>
      <c r="I158" t="s">
        <v>449</v>
      </c>
      <c r="J158" t="s">
        <v>6</v>
      </c>
      <c r="K158" t="s">
        <v>450</v>
      </c>
      <c r="L158">
        <v>1191</v>
      </c>
      <c r="N158">
        <v>1013</v>
      </c>
      <c r="O158" t="s">
        <v>448</v>
      </c>
      <c r="P158" t="s">
        <v>448</v>
      </c>
      <c r="Q158">
        <v>1</v>
      </c>
      <c r="W158">
        <v>0</v>
      </c>
      <c r="X158">
        <v>-1417349443</v>
      </c>
      <c r="Y158">
        <f t="shared" si="65"/>
        <v>0.69300000000000006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1</v>
      </c>
      <c r="AJ158">
        <v>1</v>
      </c>
      <c r="AK158">
        <v>33.39</v>
      </c>
      <c r="AL158">
        <v>1</v>
      </c>
      <c r="AM158">
        <v>4</v>
      </c>
      <c r="AN158">
        <v>0</v>
      </c>
      <c r="AO158">
        <v>1</v>
      </c>
      <c r="AP158">
        <v>1</v>
      </c>
      <c r="AQ158">
        <v>0</v>
      </c>
      <c r="AR158">
        <v>0</v>
      </c>
      <c r="AS158" t="s">
        <v>6</v>
      </c>
      <c r="AT158">
        <v>0.66</v>
      </c>
      <c r="AU158" t="s">
        <v>78</v>
      </c>
      <c r="AV158">
        <v>2</v>
      </c>
      <c r="AW158">
        <v>2</v>
      </c>
      <c r="AX158">
        <v>74942191</v>
      </c>
      <c r="AY158">
        <v>1</v>
      </c>
      <c r="AZ158">
        <v>0</v>
      </c>
      <c r="BA158">
        <v>151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CV158">
        <v>0</v>
      </c>
      <c r="CW158">
        <v>0</v>
      </c>
      <c r="CX158">
        <f>ROUND(Y158*Source!I113,7)</f>
        <v>1.4760899999999999</v>
      </c>
      <c r="CY158">
        <f>AD158</f>
        <v>0</v>
      </c>
      <c r="CZ158">
        <f>AH158</f>
        <v>0</v>
      </c>
      <c r="DA158">
        <f>AL158</f>
        <v>1</v>
      </c>
      <c r="DB158">
        <f t="shared" si="66"/>
        <v>0</v>
      </c>
      <c r="DC158">
        <f t="shared" si="67"/>
        <v>0</v>
      </c>
      <c r="DD158" t="s">
        <v>6</v>
      </c>
      <c r="DE158" t="s">
        <v>6</v>
      </c>
      <c r="DF158">
        <f t="shared" si="68"/>
        <v>0</v>
      </c>
      <c r="DG158">
        <f t="shared" si="62"/>
        <v>0</v>
      </c>
      <c r="DH158">
        <f>Source!I113*SmtRes!Y158</f>
        <v>1.4760900000000001</v>
      </c>
      <c r="DI158">
        <f>AD158</f>
        <v>0</v>
      </c>
      <c r="DJ158">
        <f>EtalonRes!AB151</f>
        <v>0</v>
      </c>
      <c r="DK158">
        <f>Source!BA113</f>
        <v>33.39</v>
      </c>
      <c r="DL158" t="s">
        <v>6</v>
      </c>
      <c r="DM158">
        <v>0</v>
      </c>
      <c r="DN158" t="s">
        <v>6</v>
      </c>
      <c r="DO158">
        <v>0</v>
      </c>
      <c r="GQ158">
        <v>-1</v>
      </c>
      <c r="GR158">
        <v>-1</v>
      </c>
    </row>
    <row r="159" spans="1:200" x14ac:dyDescent="0.2">
      <c r="A159">
        <f>ROW(Source!A113)</f>
        <v>113</v>
      </c>
      <c r="B159">
        <v>74764386</v>
      </c>
      <c r="C159">
        <v>74942177</v>
      </c>
      <c r="D159">
        <v>49672573</v>
      </c>
      <c r="E159">
        <v>1</v>
      </c>
      <c r="F159">
        <v>1</v>
      </c>
      <c r="G159">
        <v>1</v>
      </c>
      <c r="H159">
        <v>2</v>
      </c>
      <c r="I159" t="s">
        <v>451</v>
      </c>
      <c r="J159" t="s">
        <v>452</v>
      </c>
      <c r="K159" t="s">
        <v>453</v>
      </c>
      <c r="L159">
        <v>1367</v>
      </c>
      <c r="N159">
        <v>1011</v>
      </c>
      <c r="O159" t="s">
        <v>454</v>
      </c>
      <c r="P159" t="s">
        <v>454</v>
      </c>
      <c r="Q159">
        <v>1</v>
      </c>
      <c r="W159">
        <v>0</v>
      </c>
      <c r="X159">
        <v>-430484415</v>
      </c>
      <c r="Y159">
        <f t="shared" si="65"/>
        <v>0.28350000000000003</v>
      </c>
      <c r="AA159">
        <v>0</v>
      </c>
      <c r="AB159">
        <v>1530.2</v>
      </c>
      <c r="AC159">
        <v>450.77</v>
      </c>
      <c r="AD159">
        <v>0</v>
      </c>
      <c r="AE159">
        <v>0</v>
      </c>
      <c r="AF159">
        <v>115.4</v>
      </c>
      <c r="AG159">
        <v>13.5</v>
      </c>
      <c r="AH159">
        <v>0</v>
      </c>
      <c r="AI159">
        <v>1</v>
      </c>
      <c r="AJ159">
        <v>13.26</v>
      </c>
      <c r="AK159">
        <v>33.39</v>
      </c>
      <c r="AL159">
        <v>1</v>
      </c>
      <c r="AM159">
        <v>4</v>
      </c>
      <c r="AN159">
        <v>0</v>
      </c>
      <c r="AO159">
        <v>1</v>
      </c>
      <c r="AP159">
        <v>1</v>
      </c>
      <c r="AQ159">
        <v>0</v>
      </c>
      <c r="AR159">
        <v>0</v>
      </c>
      <c r="AS159" t="s">
        <v>6</v>
      </c>
      <c r="AT159">
        <v>0.27</v>
      </c>
      <c r="AU159" t="s">
        <v>26</v>
      </c>
      <c r="AV159">
        <v>0</v>
      </c>
      <c r="AW159">
        <v>2</v>
      </c>
      <c r="AX159">
        <v>74942192</v>
      </c>
      <c r="AY159">
        <v>1</v>
      </c>
      <c r="AZ159">
        <v>0</v>
      </c>
      <c r="BA159">
        <v>152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CV159">
        <v>0</v>
      </c>
      <c r="CW159">
        <f>ROUND(Y159*Source!I113*DO159,7)</f>
        <v>0</v>
      </c>
      <c r="CX159">
        <f>ROUND(Y159*Source!I113,7)</f>
        <v>0.60385500000000003</v>
      </c>
      <c r="CY159">
        <f>AB159</f>
        <v>1530.2</v>
      </c>
      <c r="CZ159">
        <f>AF159</f>
        <v>115.4</v>
      </c>
      <c r="DA159">
        <f>AJ159</f>
        <v>13.26</v>
      </c>
      <c r="DB159">
        <f t="shared" si="66"/>
        <v>32.72</v>
      </c>
      <c r="DC159">
        <f t="shared" si="67"/>
        <v>3.83</v>
      </c>
      <c r="DD159" t="s">
        <v>6</v>
      </c>
      <c r="DE159" t="s">
        <v>6</v>
      </c>
      <c r="DF159">
        <f t="shared" si="68"/>
        <v>0</v>
      </c>
      <c r="DG159">
        <f>ROUND(ROUND(AF159*AJ159,0)*CX159,0)</f>
        <v>924</v>
      </c>
      <c r="DH159">
        <f>Source!I113*SmtRes!Y159</f>
        <v>0.60385500000000003</v>
      </c>
      <c r="DI159">
        <f>AB159</f>
        <v>1530.2</v>
      </c>
      <c r="DJ159">
        <f>EtalonRes!Z152</f>
        <v>115.4</v>
      </c>
      <c r="DK159">
        <f>Source!BB113</f>
        <v>13.26</v>
      </c>
      <c r="DL159" t="s">
        <v>6</v>
      </c>
      <c r="DM159">
        <v>0</v>
      </c>
      <c r="DN159" t="s">
        <v>6</v>
      </c>
      <c r="DO159">
        <v>0</v>
      </c>
      <c r="GQ159">
        <v>-1</v>
      </c>
      <c r="GR159">
        <v>-1</v>
      </c>
    </row>
    <row r="160" spans="1:200" x14ac:dyDescent="0.2">
      <c r="A160">
        <f>ROW(Source!A113)</f>
        <v>113</v>
      </c>
      <c r="B160">
        <v>74764386</v>
      </c>
      <c r="C160">
        <v>74942177</v>
      </c>
      <c r="D160">
        <v>49672695</v>
      </c>
      <c r="E160">
        <v>1</v>
      </c>
      <c r="F160">
        <v>1</v>
      </c>
      <c r="G160">
        <v>1</v>
      </c>
      <c r="H160">
        <v>2</v>
      </c>
      <c r="I160" t="s">
        <v>455</v>
      </c>
      <c r="J160" t="s">
        <v>456</v>
      </c>
      <c r="K160" t="s">
        <v>457</v>
      </c>
      <c r="L160">
        <v>1367</v>
      </c>
      <c r="N160">
        <v>1011</v>
      </c>
      <c r="O160" t="s">
        <v>454</v>
      </c>
      <c r="P160" t="s">
        <v>454</v>
      </c>
      <c r="Q160">
        <v>1</v>
      </c>
      <c r="W160">
        <v>0</v>
      </c>
      <c r="X160">
        <v>1063590936</v>
      </c>
      <c r="Y160">
        <f t="shared" si="65"/>
        <v>9.1244999999999994</v>
      </c>
      <c r="AA160">
        <v>0</v>
      </c>
      <c r="AB160">
        <v>41.37</v>
      </c>
      <c r="AC160">
        <v>0</v>
      </c>
      <c r="AD160">
        <v>0</v>
      </c>
      <c r="AE160">
        <v>0</v>
      </c>
      <c r="AF160">
        <v>3.12</v>
      </c>
      <c r="AG160">
        <v>0</v>
      </c>
      <c r="AH160">
        <v>0</v>
      </c>
      <c r="AI160">
        <v>1</v>
      </c>
      <c r="AJ160">
        <v>13.26</v>
      </c>
      <c r="AK160">
        <v>33.39</v>
      </c>
      <c r="AL160">
        <v>1</v>
      </c>
      <c r="AM160">
        <v>4</v>
      </c>
      <c r="AN160">
        <v>0</v>
      </c>
      <c r="AO160">
        <v>1</v>
      </c>
      <c r="AP160">
        <v>1</v>
      </c>
      <c r="AQ160">
        <v>0</v>
      </c>
      <c r="AR160">
        <v>0</v>
      </c>
      <c r="AS160" t="s">
        <v>6</v>
      </c>
      <c r="AT160">
        <v>8.69</v>
      </c>
      <c r="AU160" t="s">
        <v>26</v>
      </c>
      <c r="AV160">
        <v>0</v>
      </c>
      <c r="AW160">
        <v>2</v>
      </c>
      <c r="AX160">
        <v>74942193</v>
      </c>
      <c r="AY160">
        <v>1</v>
      </c>
      <c r="AZ160">
        <v>0</v>
      </c>
      <c r="BA160">
        <v>153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f>ROUND(Y160*Source!I113*DO160,7)</f>
        <v>0</v>
      </c>
      <c r="CX160">
        <f>ROUND(Y160*Source!I113,7)</f>
        <v>19.435185000000001</v>
      </c>
      <c r="CY160">
        <f>AB160</f>
        <v>41.37</v>
      </c>
      <c r="CZ160">
        <f>AF160</f>
        <v>3.12</v>
      </c>
      <c r="DA160">
        <f>AJ160</f>
        <v>13.26</v>
      </c>
      <c r="DB160">
        <f t="shared" si="66"/>
        <v>28.47</v>
      </c>
      <c r="DC160">
        <f t="shared" si="67"/>
        <v>0</v>
      </c>
      <c r="DD160" t="s">
        <v>6</v>
      </c>
      <c r="DE160" t="s">
        <v>6</v>
      </c>
      <c r="DF160">
        <f t="shared" si="68"/>
        <v>0</v>
      </c>
      <c r="DG160">
        <f>ROUND(ROUND(AF160*AJ160,0)*CX160,0)</f>
        <v>797</v>
      </c>
      <c r="DH160">
        <f>Source!I113*SmtRes!Y160</f>
        <v>19.435184999999997</v>
      </c>
      <c r="DI160">
        <f>AB160</f>
        <v>41.37</v>
      </c>
      <c r="DJ160">
        <f>EtalonRes!Z153</f>
        <v>3.12</v>
      </c>
      <c r="DK160">
        <f>Source!BB113</f>
        <v>13.26</v>
      </c>
      <c r="DL160" t="s">
        <v>6</v>
      </c>
      <c r="DM160">
        <v>0</v>
      </c>
      <c r="DN160" t="s">
        <v>6</v>
      </c>
      <c r="DO160">
        <v>0</v>
      </c>
      <c r="GQ160">
        <v>-1</v>
      </c>
      <c r="GR160">
        <v>-1</v>
      </c>
    </row>
    <row r="161" spans="1:200" x14ac:dyDescent="0.2">
      <c r="A161">
        <f>ROW(Source!A113)</f>
        <v>113</v>
      </c>
      <c r="B161">
        <v>74764386</v>
      </c>
      <c r="C161">
        <v>74942177</v>
      </c>
      <c r="D161">
        <v>49672703</v>
      </c>
      <c r="E161">
        <v>1</v>
      </c>
      <c r="F161">
        <v>1</v>
      </c>
      <c r="G161">
        <v>1</v>
      </c>
      <c r="H161">
        <v>2</v>
      </c>
      <c r="I161" t="s">
        <v>489</v>
      </c>
      <c r="J161" t="s">
        <v>490</v>
      </c>
      <c r="K161" t="s">
        <v>491</v>
      </c>
      <c r="L161">
        <v>1367</v>
      </c>
      <c r="N161">
        <v>1011</v>
      </c>
      <c r="O161" t="s">
        <v>454</v>
      </c>
      <c r="P161" t="s">
        <v>454</v>
      </c>
      <c r="Q161">
        <v>1</v>
      </c>
      <c r="W161">
        <v>0</v>
      </c>
      <c r="X161">
        <v>-1424865896</v>
      </c>
      <c r="Y161">
        <f t="shared" si="65"/>
        <v>0.1575</v>
      </c>
      <c r="AA161">
        <v>0</v>
      </c>
      <c r="AB161">
        <v>88.31</v>
      </c>
      <c r="AC161">
        <v>0</v>
      </c>
      <c r="AD161">
        <v>0</v>
      </c>
      <c r="AE161">
        <v>0</v>
      </c>
      <c r="AF161">
        <v>6.66</v>
      </c>
      <c r="AG161">
        <v>0</v>
      </c>
      <c r="AH161">
        <v>0</v>
      </c>
      <c r="AI161">
        <v>1</v>
      </c>
      <c r="AJ161">
        <v>13.26</v>
      </c>
      <c r="AK161">
        <v>33.39</v>
      </c>
      <c r="AL161">
        <v>1</v>
      </c>
      <c r="AM161">
        <v>4</v>
      </c>
      <c r="AN161">
        <v>0</v>
      </c>
      <c r="AO161">
        <v>1</v>
      </c>
      <c r="AP161">
        <v>1</v>
      </c>
      <c r="AQ161">
        <v>0</v>
      </c>
      <c r="AR161">
        <v>0</v>
      </c>
      <c r="AS161" t="s">
        <v>6</v>
      </c>
      <c r="AT161">
        <v>0.15</v>
      </c>
      <c r="AU161" t="s">
        <v>26</v>
      </c>
      <c r="AV161">
        <v>0</v>
      </c>
      <c r="AW161">
        <v>2</v>
      </c>
      <c r="AX161">
        <v>74942194</v>
      </c>
      <c r="AY161">
        <v>1</v>
      </c>
      <c r="AZ161">
        <v>0</v>
      </c>
      <c r="BA161">
        <v>154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CV161">
        <v>0</v>
      </c>
      <c r="CW161">
        <f>ROUND(Y161*Source!I113*DO161,7)</f>
        <v>0</v>
      </c>
      <c r="CX161">
        <f>ROUND(Y161*Source!I113,7)</f>
        <v>0.33547500000000002</v>
      </c>
      <c r="CY161">
        <f>AB161</f>
        <v>88.31</v>
      </c>
      <c r="CZ161">
        <f>AF161</f>
        <v>6.66</v>
      </c>
      <c r="DA161">
        <f>AJ161</f>
        <v>13.26</v>
      </c>
      <c r="DB161">
        <f t="shared" si="66"/>
        <v>1.05</v>
      </c>
      <c r="DC161">
        <f t="shared" si="67"/>
        <v>0</v>
      </c>
      <c r="DD161" t="s">
        <v>6</v>
      </c>
      <c r="DE161" t="s">
        <v>6</v>
      </c>
      <c r="DF161">
        <f t="shared" si="68"/>
        <v>0</v>
      </c>
      <c r="DG161">
        <f>ROUND(ROUND(AF161*AJ161,0)*CX161,0)</f>
        <v>30</v>
      </c>
      <c r="DH161">
        <f>Source!I113*SmtRes!Y161</f>
        <v>0.33547499999999997</v>
      </c>
      <c r="DI161">
        <f>AB161</f>
        <v>88.31</v>
      </c>
      <c r="DJ161">
        <f>EtalonRes!Z154</f>
        <v>6.66</v>
      </c>
      <c r="DK161">
        <f>Source!BB113</f>
        <v>13.26</v>
      </c>
      <c r="DL161" t="s">
        <v>6</v>
      </c>
      <c r="DM161">
        <v>0</v>
      </c>
      <c r="DN161" t="s">
        <v>6</v>
      </c>
      <c r="DO161">
        <v>0</v>
      </c>
      <c r="GQ161">
        <v>-1</v>
      </c>
      <c r="GR161">
        <v>-1</v>
      </c>
    </row>
    <row r="162" spans="1:200" x14ac:dyDescent="0.2">
      <c r="A162">
        <f>ROW(Source!A113)</f>
        <v>113</v>
      </c>
      <c r="B162">
        <v>74764386</v>
      </c>
      <c r="C162">
        <v>74942177</v>
      </c>
      <c r="D162">
        <v>49673503</v>
      </c>
      <c r="E162">
        <v>1</v>
      </c>
      <c r="F162">
        <v>1</v>
      </c>
      <c r="G162">
        <v>1</v>
      </c>
      <c r="H162">
        <v>2</v>
      </c>
      <c r="I162" t="s">
        <v>458</v>
      </c>
      <c r="J162" t="s">
        <v>459</v>
      </c>
      <c r="K162" t="s">
        <v>460</v>
      </c>
      <c r="L162">
        <v>1367</v>
      </c>
      <c r="N162">
        <v>1011</v>
      </c>
      <c r="O162" t="s">
        <v>454</v>
      </c>
      <c r="P162" t="s">
        <v>454</v>
      </c>
      <c r="Q162">
        <v>1</v>
      </c>
      <c r="W162">
        <v>0</v>
      </c>
      <c r="X162">
        <v>509054691</v>
      </c>
      <c r="Y162">
        <f t="shared" si="65"/>
        <v>0.40950000000000003</v>
      </c>
      <c r="AA162">
        <v>0</v>
      </c>
      <c r="AB162">
        <v>871.31</v>
      </c>
      <c r="AC162">
        <v>387.32</v>
      </c>
      <c r="AD162">
        <v>0</v>
      </c>
      <c r="AE162">
        <v>0</v>
      </c>
      <c r="AF162">
        <v>65.709999999999994</v>
      </c>
      <c r="AG162">
        <v>11.6</v>
      </c>
      <c r="AH162">
        <v>0</v>
      </c>
      <c r="AI162">
        <v>1</v>
      </c>
      <c r="AJ162">
        <v>13.26</v>
      </c>
      <c r="AK162">
        <v>33.39</v>
      </c>
      <c r="AL162">
        <v>1</v>
      </c>
      <c r="AM162">
        <v>4</v>
      </c>
      <c r="AN162">
        <v>0</v>
      </c>
      <c r="AO162">
        <v>1</v>
      </c>
      <c r="AP162">
        <v>1</v>
      </c>
      <c r="AQ162">
        <v>0</v>
      </c>
      <c r="AR162">
        <v>0</v>
      </c>
      <c r="AS162" t="s">
        <v>6</v>
      </c>
      <c r="AT162">
        <v>0.39</v>
      </c>
      <c r="AU162" t="s">
        <v>26</v>
      </c>
      <c r="AV162">
        <v>0</v>
      </c>
      <c r="AW162">
        <v>2</v>
      </c>
      <c r="AX162">
        <v>74942195</v>
      </c>
      <c r="AY162">
        <v>1</v>
      </c>
      <c r="AZ162">
        <v>0</v>
      </c>
      <c r="BA162">
        <v>155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CV162">
        <v>0</v>
      </c>
      <c r="CW162">
        <f>ROUND(Y162*Source!I113*DO162,7)</f>
        <v>0</v>
      </c>
      <c r="CX162">
        <f>ROUND(Y162*Source!I113,7)</f>
        <v>0.87223499999999998</v>
      </c>
      <c r="CY162">
        <f>AB162</f>
        <v>871.31</v>
      </c>
      <c r="CZ162">
        <f>AF162</f>
        <v>65.709999999999994</v>
      </c>
      <c r="DA162">
        <f>AJ162</f>
        <v>13.26</v>
      </c>
      <c r="DB162">
        <f t="shared" si="66"/>
        <v>26.91</v>
      </c>
      <c r="DC162">
        <f t="shared" si="67"/>
        <v>4.75</v>
      </c>
      <c r="DD162" t="s">
        <v>6</v>
      </c>
      <c r="DE162" t="s">
        <v>6</v>
      </c>
      <c r="DF162">
        <f t="shared" si="68"/>
        <v>0</v>
      </c>
      <c r="DG162">
        <f>ROUND(ROUND(AF162*AJ162,0)*CX162,0)</f>
        <v>760</v>
      </c>
      <c r="DH162">
        <f>Source!I113*SmtRes!Y162</f>
        <v>0.87223499999999998</v>
      </c>
      <c r="DI162">
        <f>AB162</f>
        <v>871.31</v>
      </c>
      <c r="DJ162">
        <f>EtalonRes!Z155</f>
        <v>65.709999999999994</v>
      </c>
      <c r="DK162">
        <f>Source!BB113</f>
        <v>13.26</v>
      </c>
      <c r="DL162" t="s">
        <v>6</v>
      </c>
      <c r="DM162">
        <v>0</v>
      </c>
      <c r="DN162" t="s">
        <v>6</v>
      </c>
      <c r="DO162">
        <v>0</v>
      </c>
      <c r="GQ162">
        <v>-1</v>
      </c>
      <c r="GR162">
        <v>-1</v>
      </c>
    </row>
    <row r="163" spans="1:200" x14ac:dyDescent="0.2">
      <c r="A163">
        <f>ROW(Source!A113)</f>
        <v>113</v>
      </c>
      <c r="B163">
        <v>74764386</v>
      </c>
      <c r="C163">
        <v>74942177</v>
      </c>
      <c r="D163">
        <v>49673715</v>
      </c>
      <c r="E163">
        <v>1</v>
      </c>
      <c r="F163">
        <v>1</v>
      </c>
      <c r="G163">
        <v>1</v>
      </c>
      <c r="H163">
        <v>2</v>
      </c>
      <c r="I163" t="s">
        <v>476</v>
      </c>
      <c r="J163" t="s">
        <v>477</v>
      </c>
      <c r="K163" t="s">
        <v>478</v>
      </c>
      <c r="L163">
        <v>1367</v>
      </c>
      <c r="N163">
        <v>1011</v>
      </c>
      <c r="O163" t="s">
        <v>454</v>
      </c>
      <c r="P163" t="s">
        <v>454</v>
      </c>
      <c r="Q163">
        <v>1</v>
      </c>
      <c r="W163">
        <v>0</v>
      </c>
      <c r="X163">
        <v>829370094</v>
      </c>
      <c r="Y163">
        <f t="shared" si="65"/>
        <v>1.0395000000000001</v>
      </c>
      <c r="AA163">
        <v>0</v>
      </c>
      <c r="AB163">
        <v>107.41</v>
      </c>
      <c r="AC163">
        <v>0</v>
      </c>
      <c r="AD163">
        <v>0</v>
      </c>
      <c r="AE163">
        <v>0</v>
      </c>
      <c r="AF163">
        <v>8.1</v>
      </c>
      <c r="AG163">
        <v>0</v>
      </c>
      <c r="AH163">
        <v>0</v>
      </c>
      <c r="AI163">
        <v>1</v>
      </c>
      <c r="AJ163">
        <v>13.26</v>
      </c>
      <c r="AK163">
        <v>33.39</v>
      </c>
      <c r="AL163">
        <v>1</v>
      </c>
      <c r="AM163">
        <v>4</v>
      </c>
      <c r="AN163">
        <v>0</v>
      </c>
      <c r="AO163">
        <v>1</v>
      </c>
      <c r="AP163">
        <v>1</v>
      </c>
      <c r="AQ163">
        <v>0</v>
      </c>
      <c r="AR163">
        <v>0</v>
      </c>
      <c r="AS163" t="s">
        <v>6</v>
      </c>
      <c r="AT163">
        <v>0.99</v>
      </c>
      <c r="AU163" t="s">
        <v>26</v>
      </c>
      <c r="AV163">
        <v>0</v>
      </c>
      <c r="AW163">
        <v>2</v>
      </c>
      <c r="AX163">
        <v>74942196</v>
      </c>
      <c r="AY163">
        <v>1</v>
      </c>
      <c r="AZ163">
        <v>0</v>
      </c>
      <c r="BA163">
        <v>156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f>ROUND(Y163*Source!I113*DO163,7)</f>
        <v>0</v>
      </c>
      <c r="CX163">
        <f>ROUND(Y163*Source!I113,7)</f>
        <v>2.2141350000000002</v>
      </c>
      <c r="CY163">
        <f>AB163</f>
        <v>107.41</v>
      </c>
      <c r="CZ163">
        <f>AF163</f>
        <v>8.1</v>
      </c>
      <c r="DA163">
        <f>AJ163</f>
        <v>13.26</v>
      </c>
      <c r="DB163">
        <f t="shared" si="66"/>
        <v>8.42</v>
      </c>
      <c r="DC163">
        <f t="shared" si="67"/>
        <v>0</v>
      </c>
      <c r="DD163" t="s">
        <v>6</v>
      </c>
      <c r="DE163" t="s">
        <v>6</v>
      </c>
      <c r="DF163">
        <f t="shared" si="68"/>
        <v>0</v>
      </c>
      <c r="DG163">
        <f>ROUND(ROUND(AF163*AJ163,0)*CX163,0)</f>
        <v>237</v>
      </c>
      <c r="DH163">
        <f>Source!I113*SmtRes!Y163</f>
        <v>2.2141350000000002</v>
      </c>
      <c r="DI163">
        <f>AB163</f>
        <v>107.41</v>
      </c>
      <c r="DJ163">
        <f>EtalonRes!Z156</f>
        <v>8.1</v>
      </c>
      <c r="DK163">
        <f>Source!BB113</f>
        <v>13.26</v>
      </c>
      <c r="DL163" t="s">
        <v>6</v>
      </c>
      <c r="DM163">
        <v>0</v>
      </c>
      <c r="DN163" t="s">
        <v>6</v>
      </c>
      <c r="DO163">
        <v>0</v>
      </c>
      <c r="GQ163">
        <v>-1</v>
      </c>
      <c r="GR163">
        <v>-1</v>
      </c>
    </row>
    <row r="164" spans="1:200" x14ac:dyDescent="0.2">
      <c r="A164">
        <f>ROW(Source!A113)</f>
        <v>113</v>
      </c>
      <c r="B164">
        <v>74764386</v>
      </c>
      <c r="C164">
        <v>74942177</v>
      </c>
      <c r="D164">
        <v>49523464</v>
      </c>
      <c r="E164">
        <v>1</v>
      </c>
      <c r="F164">
        <v>1</v>
      </c>
      <c r="G164">
        <v>1</v>
      </c>
      <c r="H164">
        <v>3</v>
      </c>
      <c r="I164" t="s">
        <v>492</v>
      </c>
      <c r="J164" t="s">
        <v>493</v>
      </c>
      <c r="K164" t="s">
        <v>494</v>
      </c>
      <c r="L164">
        <v>1346</v>
      </c>
      <c r="N164">
        <v>1009</v>
      </c>
      <c r="O164" t="s">
        <v>468</v>
      </c>
      <c r="P164" t="s">
        <v>468</v>
      </c>
      <c r="Q164">
        <v>1</v>
      </c>
      <c r="W164">
        <v>0</v>
      </c>
      <c r="X164">
        <v>1376506601</v>
      </c>
      <c r="Y164" s="181" t="e">
        <f>#REF!</f>
        <v>#REF!</v>
      </c>
      <c r="AA164">
        <v>355.47</v>
      </c>
      <c r="AB164">
        <v>0</v>
      </c>
      <c r="AC164">
        <v>0</v>
      </c>
      <c r="AD164">
        <v>0</v>
      </c>
      <c r="AE164">
        <v>39.020000000000003</v>
      </c>
      <c r="AF164">
        <v>0</v>
      </c>
      <c r="AG164">
        <v>0</v>
      </c>
      <c r="AH164">
        <v>0</v>
      </c>
      <c r="AI164">
        <v>9.11</v>
      </c>
      <c r="AJ164">
        <v>1</v>
      </c>
      <c r="AK164">
        <v>1</v>
      </c>
      <c r="AL164">
        <v>1</v>
      </c>
      <c r="AM164">
        <v>4</v>
      </c>
      <c r="AN164">
        <v>0</v>
      </c>
      <c r="AO164">
        <v>1</v>
      </c>
      <c r="AP164">
        <v>1</v>
      </c>
      <c r="AQ164">
        <v>0</v>
      </c>
      <c r="AR164">
        <v>0</v>
      </c>
      <c r="AS164" t="s">
        <v>6</v>
      </c>
      <c r="AT164">
        <v>6.99</v>
      </c>
      <c r="AU164" t="s">
        <v>6</v>
      </c>
      <c r="AV164">
        <v>0</v>
      </c>
      <c r="AW164">
        <v>2</v>
      </c>
      <c r="AX164">
        <v>74942197</v>
      </c>
      <c r="AY164">
        <v>1</v>
      </c>
      <c r="AZ164">
        <v>0</v>
      </c>
      <c r="BA164">
        <v>157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CV164">
        <v>0</v>
      </c>
      <c r="CW164">
        <v>0</v>
      </c>
      <c r="CX164" t="e">
        <f>ROUND(Y164*Source!I113,7)</f>
        <v>#REF!</v>
      </c>
      <c r="CY164">
        <f>AA164</f>
        <v>355.47</v>
      </c>
      <c r="CZ164">
        <f>AE164</f>
        <v>39.020000000000003</v>
      </c>
      <c r="DA164">
        <f>AI164</f>
        <v>9.11</v>
      </c>
      <c r="DB164">
        <f>ROUND(ROUND(AT164*CZ164,2),2)</f>
        <v>272.75</v>
      </c>
      <c r="DC164">
        <f>ROUND(ROUND(AT164*AG164,2),2)</f>
        <v>0</v>
      </c>
      <c r="DD164" t="s">
        <v>6</v>
      </c>
      <c r="DE164" t="s">
        <v>6</v>
      </c>
      <c r="DF164" t="e">
        <f>ROUND(ROUND(AE164*AI164,0)*CX164,0)</f>
        <v>#REF!</v>
      </c>
      <c r="DG164" t="e">
        <f t="shared" ref="DG164:DG170" si="69">ROUND(ROUND(AF164,0)*CX164,0)</f>
        <v>#REF!</v>
      </c>
      <c r="DH164" t="e">
        <f>Source!I113*SmtRes!Y164</f>
        <v>#REF!</v>
      </c>
      <c r="DI164">
        <f>AA164</f>
        <v>355.47</v>
      </c>
      <c r="DJ164">
        <f>EtalonRes!Y157</f>
        <v>39.020000000000003</v>
      </c>
      <c r="DK164">
        <f>Source!BC113</f>
        <v>9.11</v>
      </c>
      <c r="DL164" t="s">
        <v>6</v>
      </c>
      <c r="DM164">
        <v>0</v>
      </c>
      <c r="DN164" t="s">
        <v>6</v>
      </c>
      <c r="DO164">
        <v>0</v>
      </c>
      <c r="GQ164">
        <v>-1</v>
      </c>
      <c r="GR164">
        <v>-1</v>
      </c>
    </row>
    <row r="165" spans="1:200" x14ac:dyDescent="0.2">
      <c r="A165">
        <f>ROW(Source!A113)</f>
        <v>113</v>
      </c>
      <c r="B165">
        <v>74764386</v>
      </c>
      <c r="C165">
        <v>74942177</v>
      </c>
      <c r="D165">
        <v>49524301</v>
      </c>
      <c r="E165">
        <v>1</v>
      </c>
      <c r="F165">
        <v>1</v>
      </c>
      <c r="G165">
        <v>1</v>
      </c>
      <c r="H165">
        <v>3</v>
      </c>
      <c r="I165" t="s">
        <v>479</v>
      </c>
      <c r="J165" t="s">
        <v>480</v>
      </c>
      <c r="K165" t="s">
        <v>481</v>
      </c>
      <c r="L165">
        <v>1348</v>
      </c>
      <c r="N165">
        <v>1009</v>
      </c>
      <c r="O165" t="s">
        <v>464</v>
      </c>
      <c r="P165" t="s">
        <v>464</v>
      </c>
      <c r="Q165">
        <v>1000</v>
      </c>
      <c r="W165">
        <v>0</v>
      </c>
      <c r="X165">
        <v>1824693337</v>
      </c>
      <c r="Y165" s="181" t="e">
        <f>#REF!</f>
        <v>#REF!</v>
      </c>
      <c r="AA165">
        <v>94397.82</v>
      </c>
      <c r="AB165">
        <v>0</v>
      </c>
      <c r="AC165">
        <v>0</v>
      </c>
      <c r="AD165">
        <v>0</v>
      </c>
      <c r="AE165">
        <v>10362</v>
      </c>
      <c r="AF165">
        <v>0</v>
      </c>
      <c r="AG165">
        <v>0</v>
      </c>
      <c r="AH165">
        <v>0</v>
      </c>
      <c r="AI165">
        <v>9.11</v>
      </c>
      <c r="AJ165">
        <v>1</v>
      </c>
      <c r="AK165">
        <v>1</v>
      </c>
      <c r="AL165">
        <v>1</v>
      </c>
      <c r="AM165">
        <v>4</v>
      </c>
      <c r="AN165">
        <v>0</v>
      </c>
      <c r="AO165">
        <v>1</v>
      </c>
      <c r="AP165">
        <v>1</v>
      </c>
      <c r="AQ165">
        <v>0</v>
      </c>
      <c r="AR165">
        <v>0</v>
      </c>
      <c r="AS165" t="s">
        <v>6</v>
      </c>
      <c r="AT165">
        <v>2.9E-4</v>
      </c>
      <c r="AU165" t="s">
        <v>6</v>
      </c>
      <c r="AV165">
        <v>0</v>
      </c>
      <c r="AW165">
        <v>2</v>
      </c>
      <c r="AX165">
        <v>74942198</v>
      </c>
      <c r="AY165">
        <v>1</v>
      </c>
      <c r="AZ165">
        <v>0</v>
      </c>
      <c r="BA165">
        <v>158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CV165">
        <v>0</v>
      </c>
      <c r="CW165">
        <v>0</v>
      </c>
      <c r="CX165" t="e">
        <f>ROUND(Y165*Source!I113,7)</f>
        <v>#REF!</v>
      </c>
      <c r="CY165">
        <f>AA165</f>
        <v>94397.82</v>
      </c>
      <c r="CZ165">
        <f>AE165</f>
        <v>10362</v>
      </c>
      <c r="DA165">
        <f>AI165</f>
        <v>9.11</v>
      </c>
      <c r="DB165">
        <f>ROUND(ROUND(AT165*CZ165,2),2)</f>
        <v>3</v>
      </c>
      <c r="DC165">
        <f>ROUND(ROUND(AT165*AG165,2),2)</f>
        <v>0</v>
      </c>
      <c r="DD165" t="s">
        <v>6</v>
      </c>
      <c r="DE165" t="s">
        <v>6</v>
      </c>
      <c r="DF165" t="e">
        <f>ROUND(ROUND(AE165*AI165,0)*CX165,0)</f>
        <v>#REF!</v>
      </c>
      <c r="DG165" t="e">
        <f t="shared" si="69"/>
        <v>#REF!</v>
      </c>
      <c r="DH165" t="e">
        <f>Source!I113*SmtRes!Y165</f>
        <v>#REF!</v>
      </c>
      <c r="DI165">
        <f>AA165</f>
        <v>94397.82</v>
      </c>
      <c r="DJ165">
        <f>EtalonRes!Y158</f>
        <v>10362</v>
      </c>
      <c r="DK165">
        <f>Source!BC113</f>
        <v>9.11</v>
      </c>
      <c r="DL165" t="s">
        <v>6</v>
      </c>
      <c r="DM165">
        <v>0</v>
      </c>
      <c r="DN165" t="s">
        <v>6</v>
      </c>
      <c r="DO165">
        <v>0</v>
      </c>
      <c r="GQ165">
        <v>-1</v>
      </c>
      <c r="GR165">
        <v>-1</v>
      </c>
    </row>
    <row r="166" spans="1:200" x14ac:dyDescent="0.2">
      <c r="A166">
        <f>ROW(Source!A113)</f>
        <v>113</v>
      </c>
      <c r="B166">
        <v>74764386</v>
      </c>
      <c r="C166">
        <v>74942177</v>
      </c>
      <c r="D166">
        <v>49525488</v>
      </c>
      <c r="E166">
        <v>1</v>
      </c>
      <c r="F166">
        <v>1</v>
      </c>
      <c r="G166">
        <v>1</v>
      </c>
      <c r="H166">
        <v>3</v>
      </c>
      <c r="I166" t="s">
        <v>465</v>
      </c>
      <c r="J166" t="s">
        <v>466</v>
      </c>
      <c r="K166" t="s">
        <v>467</v>
      </c>
      <c r="L166">
        <v>1346</v>
      </c>
      <c r="N166">
        <v>1009</v>
      </c>
      <c r="O166" t="s">
        <v>468</v>
      </c>
      <c r="P166" t="s">
        <v>468</v>
      </c>
      <c r="Q166">
        <v>1</v>
      </c>
      <c r="W166">
        <v>0</v>
      </c>
      <c r="X166">
        <v>-1864341761</v>
      </c>
      <c r="Y166" s="181" t="e">
        <f>#REF!</f>
        <v>#REF!</v>
      </c>
      <c r="AA166">
        <v>82.35</v>
      </c>
      <c r="AB166">
        <v>0</v>
      </c>
      <c r="AC166">
        <v>0</v>
      </c>
      <c r="AD166">
        <v>0</v>
      </c>
      <c r="AE166">
        <v>9.0399999999999991</v>
      </c>
      <c r="AF166">
        <v>0</v>
      </c>
      <c r="AG166">
        <v>0</v>
      </c>
      <c r="AH166">
        <v>0</v>
      </c>
      <c r="AI166">
        <v>9.11</v>
      </c>
      <c r="AJ166">
        <v>1</v>
      </c>
      <c r="AK166">
        <v>1</v>
      </c>
      <c r="AL166">
        <v>1</v>
      </c>
      <c r="AM166">
        <v>4</v>
      </c>
      <c r="AN166">
        <v>0</v>
      </c>
      <c r="AO166">
        <v>1</v>
      </c>
      <c r="AP166">
        <v>1</v>
      </c>
      <c r="AQ166">
        <v>0</v>
      </c>
      <c r="AR166">
        <v>0</v>
      </c>
      <c r="AS166" t="s">
        <v>6</v>
      </c>
      <c r="AT166">
        <v>7</v>
      </c>
      <c r="AU166" t="s">
        <v>6</v>
      </c>
      <c r="AV166">
        <v>0</v>
      </c>
      <c r="AW166">
        <v>2</v>
      </c>
      <c r="AX166">
        <v>74942199</v>
      </c>
      <c r="AY166">
        <v>1</v>
      </c>
      <c r="AZ166">
        <v>0</v>
      </c>
      <c r="BA166">
        <v>159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 t="e">
        <f>ROUND(Y166*Source!I113,7)</f>
        <v>#REF!</v>
      </c>
      <c r="CY166">
        <f>AA166</f>
        <v>82.35</v>
      </c>
      <c r="CZ166">
        <f>AE166</f>
        <v>9.0399999999999991</v>
      </c>
      <c r="DA166">
        <f>AI166</f>
        <v>9.11</v>
      </c>
      <c r="DB166">
        <f>ROUND(ROUND(AT166*CZ166,2),2)</f>
        <v>63.28</v>
      </c>
      <c r="DC166">
        <f>ROUND(ROUND(AT166*AG166,2),2)</f>
        <v>0</v>
      </c>
      <c r="DD166" t="s">
        <v>6</v>
      </c>
      <c r="DE166" t="s">
        <v>6</v>
      </c>
      <c r="DF166" t="e">
        <f>ROUND(ROUND(AE166*AI166,0)*CX166,0)</f>
        <v>#REF!</v>
      </c>
      <c r="DG166" t="e">
        <f t="shared" si="69"/>
        <v>#REF!</v>
      </c>
      <c r="DH166" t="e">
        <f>Source!I113*SmtRes!Y166</f>
        <v>#REF!</v>
      </c>
      <c r="DI166">
        <f>AA166</f>
        <v>82.35</v>
      </c>
      <c r="DJ166">
        <f>EtalonRes!Y159</f>
        <v>9.0399999999999991</v>
      </c>
      <c r="DK166">
        <f>Source!BC113</f>
        <v>9.11</v>
      </c>
      <c r="DL166" t="s">
        <v>6</v>
      </c>
      <c r="DM166">
        <v>0</v>
      </c>
      <c r="DN166" t="s">
        <v>6</v>
      </c>
      <c r="DO166">
        <v>0</v>
      </c>
      <c r="GQ166">
        <v>-1</v>
      </c>
      <c r="GR166">
        <v>-1</v>
      </c>
    </row>
    <row r="167" spans="1:200" x14ac:dyDescent="0.2">
      <c r="A167">
        <f>ROW(Source!A113)</f>
        <v>113</v>
      </c>
      <c r="B167">
        <v>74764386</v>
      </c>
      <c r="C167">
        <v>74942177</v>
      </c>
      <c r="D167">
        <v>49526492</v>
      </c>
      <c r="E167">
        <v>1</v>
      </c>
      <c r="F167">
        <v>1</v>
      </c>
      <c r="G167">
        <v>1</v>
      </c>
      <c r="H167">
        <v>3</v>
      </c>
      <c r="I167" t="s">
        <v>469</v>
      </c>
      <c r="J167" t="s">
        <v>470</v>
      </c>
      <c r="K167" t="s">
        <v>471</v>
      </c>
      <c r="L167">
        <v>1346</v>
      </c>
      <c r="N167">
        <v>1009</v>
      </c>
      <c r="O167" t="s">
        <v>468</v>
      </c>
      <c r="P167" t="s">
        <v>468</v>
      </c>
      <c r="Q167">
        <v>1</v>
      </c>
      <c r="W167">
        <v>0</v>
      </c>
      <c r="X167">
        <v>497341279</v>
      </c>
      <c r="Y167" s="181" t="e">
        <f>#REF!</f>
        <v>#REF!</v>
      </c>
      <c r="AA167">
        <v>210.35</v>
      </c>
      <c r="AB167">
        <v>0</v>
      </c>
      <c r="AC167">
        <v>0</v>
      </c>
      <c r="AD167">
        <v>0</v>
      </c>
      <c r="AE167">
        <v>23.09</v>
      </c>
      <c r="AF167">
        <v>0</v>
      </c>
      <c r="AG167">
        <v>0</v>
      </c>
      <c r="AH167">
        <v>0</v>
      </c>
      <c r="AI167">
        <v>9.11</v>
      </c>
      <c r="AJ167">
        <v>1</v>
      </c>
      <c r="AK167">
        <v>1</v>
      </c>
      <c r="AL167">
        <v>1</v>
      </c>
      <c r="AM167">
        <v>4</v>
      </c>
      <c r="AN167">
        <v>0</v>
      </c>
      <c r="AO167">
        <v>1</v>
      </c>
      <c r="AP167">
        <v>1</v>
      </c>
      <c r="AQ167">
        <v>0</v>
      </c>
      <c r="AR167">
        <v>0</v>
      </c>
      <c r="AS167" t="s">
        <v>6</v>
      </c>
      <c r="AT167">
        <v>9.91</v>
      </c>
      <c r="AU167" t="s">
        <v>6</v>
      </c>
      <c r="AV167">
        <v>0</v>
      </c>
      <c r="AW167">
        <v>2</v>
      </c>
      <c r="AX167">
        <v>74942200</v>
      </c>
      <c r="AY167">
        <v>1</v>
      </c>
      <c r="AZ167">
        <v>0</v>
      </c>
      <c r="BA167">
        <v>160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 t="e">
        <f>ROUND(Y167*Source!I113,7)</f>
        <v>#REF!</v>
      </c>
      <c r="CY167">
        <f>AA167</f>
        <v>210.35</v>
      </c>
      <c r="CZ167">
        <f>AE167</f>
        <v>23.09</v>
      </c>
      <c r="DA167">
        <f>AI167</f>
        <v>9.11</v>
      </c>
      <c r="DB167">
        <f>ROUND(ROUND(AT167*CZ167,2),2)</f>
        <v>228.82</v>
      </c>
      <c r="DC167">
        <f>ROUND(ROUND(AT167*AG167,2),2)</f>
        <v>0</v>
      </c>
      <c r="DD167" t="s">
        <v>6</v>
      </c>
      <c r="DE167" t="s">
        <v>6</v>
      </c>
      <c r="DF167" t="e">
        <f>ROUND(ROUND(AE167*AI167,0)*CX167,0)</f>
        <v>#REF!</v>
      </c>
      <c r="DG167" t="e">
        <f t="shared" si="69"/>
        <v>#REF!</v>
      </c>
      <c r="DH167" t="e">
        <f>Source!I113*SmtRes!Y167</f>
        <v>#REF!</v>
      </c>
      <c r="DI167">
        <f>AA167</f>
        <v>210.35</v>
      </c>
      <c r="DJ167">
        <f>EtalonRes!Y160</f>
        <v>23.09</v>
      </c>
      <c r="DK167">
        <f>Source!BC113</f>
        <v>9.11</v>
      </c>
      <c r="DL167" t="s">
        <v>6</v>
      </c>
      <c r="DM167">
        <v>0</v>
      </c>
      <c r="DN167" t="s">
        <v>6</v>
      </c>
      <c r="DO167">
        <v>0</v>
      </c>
      <c r="GQ167">
        <v>-1</v>
      </c>
      <c r="GR167">
        <v>-1</v>
      </c>
    </row>
    <row r="168" spans="1:200" x14ac:dyDescent="0.2">
      <c r="A168">
        <f>ROW(Source!A113)</f>
        <v>113</v>
      </c>
      <c r="B168">
        <v>74764386</v>
      </c>
      <c r="C168">
        <v>74942177</v>
      </c>
      <c r="D168">
        <v>0</v>
      </c>
      <c r="E168">
        <v>0</v>
      </c>
      <c r="F168">
        <v>1</v>
      </c>
      <c r="G168">
        <v>1</v>
      </c>
      <c r="H168">
        <v>3</v>
      </c>
      <c r="I168" t="s">
        <v>35</v>
      </c>
      <c r="J168" t="s">
        <v>120</v>
      </c>
      <c r="K168" t="s">
        <v>123</v>
      </c>
      <c r="L168">
        <v>1327</v>
      </c>
      <c r="N168">
        <v>1005</v>
      </c>
      <c r="O168" t="s">
        <v>52</v>
      </c>
      <c r="P168" t="s">
        <v>52</v>
      </c>
      <c r="Q168">
        <v>1</v>
      </c>
      <c r="W168">
        <v>0</v>
      </c>
      <c r="X168">
        <v>1790362398</v>
      </c>
      <c r="Y168">
        <f>AT168</f>
        <v>100</v>
      </c>
      <c r="AA168">
        <v>1369.09</v>
      </c>
      <c r="AB168">
        <v>0</v>
      </c>
      <c r="AC168">
        <v>0</v>
      </c>
      <c r="AD168">
        <v>0</v>
      </c>
      <c r="AE168">
        <v>1439.76</v>
      </c>
      <c r="AF168">
        <v>0</v>
      </c>
      <c r="AG168">
        <v>0</v>
      </c>
      <c r="AH168">
        <v>0</v>
      </c>
      <c r="AI168">
        <v>9.11</v>
      </c>
      <c r="AJ168">
        <v>1</v>
      </c>
      <c r="AK168">
        <v>1</v>
      </c>
      <c r="AL168">
        <v>1</v>
      </c>
      <c r="AM168">
        <v>0</v>
      </c>
      <c r="AN168">
        <v>0</v>
      </c>
      <c r="AO168">
        <v>0</v>
      </c>
      <c r="AP168">
        <v>1</v>
      </c>
      <c r="AQ168">
        <v>0</v>
      </c>
      <c r="AR168">
        <v>0</v>
      </c>
      <c r="AS168" t="s">
        <v>6</v>
      </c>
      <c r="AT168">
        <v>100</v>
      </c>
      <c r="AU168" t="s">
        <v>6</v>
      </c>
      <c r="AV168">
        <v>0</v>
      </c>
      <c r="AW168">
        <v>1</v>
      </c>
      <c r="AX168">
        <v>-1</v>
      </c>
      <c r="AY168">
        <v>0</v>
      </c>
      <c r="AZ168">
        <v>0</v>
      </c>
      <c r="BA168" t="s">
        <v>6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ROUND(Y168*Source!I113,7)</f>
        <v>213</v>
      </c>
      <c r="CY168">
        <f>AA168</f>
        <v>1369.09</v>
      </c>
      <c r="CZ168">
        <f>AE168</f>
        <v>1439.76</v>
      </c>
      <c r="DA168">
        <f>AI168</f>
        <v>9.11</v>
      </c>
      <c r="DB168">
        <f>ROUND(ROUND(AT168*CZ168,2),2)</f>
        <v>143976</v>
      </c>
      <c r="DC168">
        <f>ROUND(ROUND(AT168*AG168,2),2)</f>
        <v>0</v>
      </c>
      <c r="DD168" t="s">
        <v>6</v>
      </c>
      <c r="DE168" t="s">
        <v>6</v>
      </c>
      <c r="DF168">
        <f>ROUND(ROUND(AE168*AI168,0)*CX168,0)</f>
        <v>2793708</v>
      </c>
      <c r="DG168">
        <f t="shared" si="69"/>
        <v>0</v>
      </c>
      <c r="DH168">
        <f>Source!I113*SmtRes!Y168</f>
        <v>213</v>
      </c>
      <c r="DI168">
        <f>AA168</f>
        <v>1369.09</v>
      </c>
      <c r="DJ168">
        <f>DF168</f>
        <v>2793708</v>
      </c>
      <c r="DK168">
        <f>Source!BC113</f>
        <v>9.11</v>
      </c>
      <c r="DL168" t="s">
        <v>6</v>
      </c>
      <c r="DM168">
        <v>0</v>
      </c>
      <c r="DN168" t="s">
        <v>6</v>
      </c>
      <c r="DO168">
        <v>0</v>
      </c>
      <c r="GP168">
        <v>1</v>
      </c>
      <c r="GQ168">
        <v>-1</v>
      </c>
      <c r="GR168">
        <v>-1</v>
      </c>
    </row>
    <row r="169" spans="1:200" x14ac:dyDescent="0.2">
      <c r="A169">
        <f>ROW(Source!A115)</f>
        <v>115</v>
      </c>
      <c r="B169">
        <v>74764386</v>
      </c>
      <c r="C169">
        <v>74942242</v>
      </c>
      <c r="D169">
        <v>31715109</v>
      </c>
      <c r="E169">
        <v>70</v>
      </c>
      <c r="F169">
        <v>1</v>
      </c>
      <c r="G169">
        <v>1</v>
      </c>
      <c r="H169">
        <v>1</v>
      </c>
      <c r="I169" t="s">
        <v>472</v>
      </c>
      <c r="J169" t="s">
        <v>6</v>
      </c>
      <c r="K169" t="s">
        <v>473</v>
      </c>
      <c r="L169">
        <v>1191</v>
      </c>
      <c r="N169">
        <v>1013</v>
      </c>
      <c r="O169" t="s">
        <v>448</v>
      </c>
      <c r="P169" t="s">
        <v>448</v>
      </c>
      <c r="Q169">
        <v>1</v>
      </c>
      <c r="W169">
        <v>0</v>
      </c>
      <c r="X169">
        <v>784619160</v>
      </c>
      <c r="Y169">
        <f t="shared" ref="Y169:Y175" si="70">(AT169*ROUND(1.05,7))</f>
        <v>65.52</v>
      </c>
      <c r="AA169">
        <v>0</v>
      </c>
      <c r="AB169">
        <v>0</v>
      </c>
      <c r="AC169">
        <v>0</v>
      </c>
      <c r="AD169">
        <v>291.83</v>
      </c>
      <c r="AE169">
        <v>0</v>
      </c>
      <c r="AF169">
        <v>0</v>
      </c>
      <c r="AG169">
        <v>0</v>
      </c>
      <c r="AH169">
        <v>8.74</v>
      </c>
      <c r="AI169">
        <v>1</v>
      </c>
      <c r="AJ169">
        <v>1</v>
      </c>
      <c r="AK169">
        <v>1</v>
      </c>
      <c r="AL169">
        <v>33.39</v>
      </c>
      <c r="AM169">
        <v>4</v>
      </c>
      <c r="AN169">
        <v>0</v>
      </c>
      <c r="AO169">
        <v>1</v>
      </c>
      <c r="AP169">
        <v>1</v>
      </c>
      <c r="AQ169">
        <v>0</v>
      </c>
      <c r="AR169">
        <v>0</v>
      </c>
      <c r="AS169" t="s">
        <v>6</v>
      </c>
      <c r="AT169">
        <v>62.4</v>
      </c>
      <c r="AU169" t="s">
        <v>78</v>
      </c>
      <c r="AV169">
        <v>1</v>
      </c>
      <c r="AW169">
        <v>2</v>
      </c>
      <c r="AX169">
        <v>74942255</v>
      </c>
      <c r="AY169">
        <v>1</v>
      </c>
      <c r="AZ169">
        <v>0</v>
      </c>
      <c r="BA169">
        <v>166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U169">
        <f>ROUND(AT169*Source!I115*AH169*AL169,0)</f>
        <v>59474</v>
      </c>
      <c r="CV169">
        <f>ROUND(Y169*Source!I115,7)</f>
        <v>213.98831999999999</v>
      </c>
      <c r="CW169">
        <v>0</v>
      </c>
      <c r="CX169">
        <f>ROUND(Y169*Source!I115,7)</f>
        <v>213.98831999999999</v>
      </c>
      <c r="CY169">
        <f>AD169</f>
        <v>291.83</v>
      </c>
      <c r="CZ169">
        <f>AH169</f>
        <v>8.74</v>
      </c>
      <c r="DA169">
        <f>AL169</f>
        <v>33.39</v>
      </c>
      <c r="DB169">
        <f t="shared" ref="DB169:DB175" si="71">ROUND((ROUND(AT169*CZ169,2)*ROUND(1.05,7)),2)</f>
        <v>572.65</v>
      </c>
      <c r="DC169">
        <f t="shared" ref="DC169:DC175" si="72">ROUND((ROUND(AT169*AG169,2)*ROUND(1.05,7)),2)</f>
        <v>0</v>
      </c>
      <c r="DD169" t="s">
        <v>6</v>
      </c>
      <c r="DE169" t="s">
        <v>6</v>
      </c>
      <c r="DF169">
        <f t="shared" ref="DF169:DF175" si="73">ROUND(ROUND(AE169,0)*CX169,0)</f>
        <v>0</v>
      </c>
      <c r="DG169">
        <f t="shared" si="69"/>
        <v>0</v>
      </c>
      <c r="DH169">
        <f>Source!I115*SmtRes!Y169</f>
        <v>213.98831999999999</v>
      </c>
      <c r="DI169">
        <f>AD169</f>
        <v>291.83</v>
      </c>
      <c r="DJ169">
        <f>EtalonRes!AB166</f>
        <v>8.74</v>
      </c>
      <c r="DK169">
        <f>Source!BA115</f>
        <v>33.39</v>
      </c>
      <c r="DL169" t="s">
        <v>6</v>
      </c>
      <c r="DM169">
        <v>0</v>
      </c>
      <c r="DN169" t="s">
        <v>6</v>
      </c>
      <c r="DO169">
        <v>0</v>
      </c>
      <c r="GQ169">
        <v>-1</v>
      </c>
      <c r="GR169">
        <v>-1</v>
      </c>
    </row>
    <row r="170" spans="1:200" x14ac:dyDescent="0.2">
      <c r="A170">
        <f>ROW(Source!A115)</f>
        <v>115</v>
      </c>
      <c r="B170">
        <v>74764386</v>
      </c>
      <c r="C170">
        <v>74942242</v>
      </c>
      <c r="D170">
        <v>31709492</v>
      </c>
      <c r="E170">
        <v>70</v>
      </c>
      <c r="F170">
        <v>1</v>
      </c>
      <c r="G170">
        <v>1</v>
      </c>
      <c r="H170">
        <v>1</v>
      </c>
      <c r="I170" t="s">
        <v>449</v>
      </c>
      <c r="J170" t="s">
        <v>6</v>
      </c>
      <c r="K170" t="s">
        <v>450</v>
      </c>
      <c r="L170">
        <v>1191</v>
      </c>
      <c r="N170">
        <v>1013</v>
      </c>
      <c r="O170" t="s">
        <v>448</v>
      </c>
      <c r="P170" t="s">
        <v>448</v>
      </c>
      <c r="Q170">
        <v>1</v>
      </c>
      <c r="W170">
        <v>0</v>
      </c>
      <c r="X170">
        <v>-1417349443</v>
      </c>
      <c r="Y170">
        <f t="shared" si="70"/>
        <v>0.69300000000000006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1</v>
      </c>
      <c r="AJ170">
        <v>1</v>
      </c>
      <c r="AK170">
        <v>33.39</v>
      </c>
      <c r="AL170">
        <v>1</v>
      </c>
      <c r="AM170">
        <v>4</v>
      </c>
      <c r="AN170">
        <v>0</v>
      </c>
      <c r="AO170">
        <v>1</v>
      </c>
      <c r="AP170">
        <v>1</v>
      </c>
      <c r="AQ170">
        <v>0</v>
      </c>
      <c r="AR170">
        <v>0</v>
      </c>
      <c r="AS170" t="s">
        <v>6</v>
      </c>
      <c r="AT170">
        <v>0.66</v>
      </c>
      <c r="AU170" t="s">
        <v>78</v>
      </c>
      <c r="AV170">
        <v>2</v>
      </c>
      <c r="AW170">
        <v>2</v>
      </c>
      <c r="AX170">
        <v>74942256</v>
      </c>
      <c r="AY170">
        <v>1</v>
      </c>
      <c r="AZ170">
        <v>0</v>
      </c>
      <c r="BA170">
        <v>167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ROUND(Y170*Source!I115,7)</f>
        <v>2.2633380000000001</v>
      </c>
      <c r="CY170">
        <f>AD170</f>
        <v>0</v>
      </c>
      <c r="CZ170">
        <f>AH170</f>
        <v>0</v>
      </c>
      <c r="DA170">
        <f>AL170</f>
        <v>1</v>
      </c>
      <c r="DB170">
        <f t="shared" si="71"/>
        <v>0</v>
      </c>
      <c r="DC170">
        <f t="shared" si="72"/>
        <v>0</v>
      </c>
      <c r="DD170" t="s">
        <v>6</v>
      </c>
      <c r="DE170" t="s">
        <v>6</v>
      </c>
      <c r="DF170">
        <f t="shared" si="73"/>
        <v>0</v>
      </c>
      <c r="DG170">
        <f t="shared" si="69"/>
        <v>0</v>
      </c>
      <c r="DH170">
        <f>Source!I115*SmtRes!Y170</f>
        <v>2.2633380000000001</v>
      </c>
      <c r="DI170">
        <f>AD170</f>
        <v>0</v>
      </c>
      <c r="DJ170">
        <f>EtalonRes!AB167</f>
        <v>0</v>
      </c>
      <c r="DK170">
        <f>Source!BA115</f>
        <v>33.39</v>
      </c>
      <c r="DL170" t="s">
        <v>6</v>
      </c>
      <c r="DM170">
        <v>0</v>
      </c>
      <c r="DN170" t="s">
        <v>6</v>
      </c>
      <c r="DO170">
        <v>0</v>
      </c>
      <c r="GQ170">
        <v>-1</v>
      </c>
      <c r="GR170">
        <v>-1</v>
      </c>
    </row>
    <row r="171" spans="1:200" x14ac:dyDescent="0.2">
      <c r="A171">
        <f>ROW(Source!A115)</f>
        <v>115</v>
      </c>
      <c r="B171">
        <v>74764386</v>
      </c>
      <c r="C171">
        <v>74942242</v>
      </c>
      <c r="D171">
        <v>49672573</v>
      </c>
      <c r="E171">
        <v>1</v>
      </c>
      <c r="F171">
        <v>1</v>
      </c>
      <c r="G171">
        <v>1</v>
      </c>
      <c r="H171">
        <v>2</v>
      </c>
      <c r="I171" t="s">
        <v>451</v>
      </c>
      <c r="J171" t="s">
        <v>452</v>
      </c>
      <c r="K171" t="s">
        <v>453</v>
      </c>
      <c r="L171">
        <v>1367</v>
      </c>
      <c r="N171">
        <v>1011</v>
      </c>
      <c r="O171" t="s">
        <v>454</v>
      </c>
      <c r="P171" t="s">
        <v>454</v>
      </c>
      <c r="Q171">
        <v>1</v>
      </c>
      <c r="W171">
        <v>0</v>
      </c>
      <c r="X171">
        <v>-430484415</v>
      </c>
      <c r="Y171">
        <f t="shared" si="70"/>
        <v>0.28350000000000003</v>
      </c>
      <c r="AA171">
        <v>0</v>
      </c>
      <c r="AB171">
        <v>1530.2</v>
      </c>
      <c r="AC171">
        <v>450.77</v>
      </c>
      <c r="AD171">
        <v>0</v>
      </c>
      <c r="AE171">
        <v>0</v>
      </c>
      <c r="AF171">
        <v>115.4</v>
      </c>
      <c r="AG171">
        <v>13.5</v>
      </c>
      <c r="AH171">
        <v>0</v>
      </c>
      <c r="AI171">
        <v>1</v>
      </c>
      <c r="AJ171">
        <v>13.26</v>
      </c>
      <c r="AK171">
        <v>33.39</v>
      </c>
      <c r="AL171">
        <v>1</v>
      </c>
      <c r="AM171">
        <v>4</v>
      </c>
      <c r="AN171">
        <v>0</v>
      </c>
      <c r="AO171">
        <v>1</v>
      </c>
      <c r="AP171">
        <v>1</v>
      </c>
      <c r="AQ171">
        <v>0</v>
      </c>
      <c r="AR171">
        <v>0</v>
      </c>
      <c r="AS171" t="s">
        <v>6</v>
      </c>
      <c r="AT171">
        <v>0.27</v>
      </c>
      <c r="AU171" t="s">
        <v>26</v>
      </c>
      <c r="AV171">
        <v>0</v>
      </c>
      <c r="AW171">
        <v>2</v>
      </c>
      <c r="AX171">
        <v>74942257</v>
      </c>
      <c r="AY171">
        <v>1</v>
      </c>
      <c r="AZ171">
        <v>0</v>
      </c>
      <c r="BA171">
        <v>168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f>ROUND(Y171*Source!I115*DO171,7)</f>
        <v>0</v>
      </c>
      <c r="CX171">
        <f>ROUND(Y171*Source!I115,7)</f>
        <v>0.92591100000000004</v>
      </c>
      <c r="CY171">
        <f>AB171</f>
        <v>1530.2</v>
      </c>
      <c r="CZ171">
        <f>AF171</f>
        <v>115.4</v>
      </c>
      <c r="DA171">
        <f>AJ171</f>
        <v>13.26</v>
      </c>
      <c r="DB171">
        <f t="shared" si="71"/>
        <v>32.72</v>
      </c>
      <c r="DC171">
        <f t="shared" si="72"/>
        <v>3.83</v>
      </c>
      <c r="DD171" t="s">
        <v>6</v>
      </c>
      <c r="DE171" t="s">
        <v>6</v>
      </c>
      <c r="DF171">
        <f t="shared" si="73"/>
        <v>0</v>
      </c>
      <c r="DG171">
        <f>ROUND(ROUND(AF171*AJ171,0)*CX171,0)</f>
        <v>1417</v>
      </c>
      <c r="DH171">
        <f>Source!I115*SmtRes!Y171</f>
        <v>0.92591100000000015</v>
      </c>
      <c r="DI171">
        <f>AB171</f>
        <v>1530.2</v>
      </c>
      <c r="DJ171">
        <f>EtalonRes!Z168</f>
        <v>115.4</v>
      </c>
      <c r="DK171">
        <f>Source!BB115</f>
        <v>13.26</v>
      </c>
      <c r="DL171" t="s">
        <v>6</v>
      </c>
      <c r="DM171">
        <v>0</v>
      </c>
      <c r="DN171" t="s">
        <v>6</v>
      </c>
      <c r="DO171">
        <v>0</v>
      </c>
      <c r="GQ171">
        <v>-1</v>
      </c>
      <c r="GR171">
        <v>-1</v>
      </c>
    </row>
    <row r="172" spans="1:200" x14ac:dyDescent="0.2">
      <c r="A172">
        <f>ROW(Source!A115)</f>
        <v>115</v>
      </c>
      <c r="B172">
        <v>74764386</v>
      </c>
      <c r="C172">
        <v>74942242</v>
      </c>
      <c r="D172">
        <v>49672695</v>
      </c>
      <c r="E172">
        <v>1</v>
      </c>
      <c r="F172">
        <v>1</v>
      </c>
      <c r="G172">
        <v>1</v>
      </c>
      <c r="H172">
        <v>2</v>
      </c>
      <c r="I172" t="s">
        <v>455</v>
      </c>
      <c r="J172" t="s">
        <v>456</v>
      </c>
      <c r="K172" t="s">
        <v>457</v>
      </c>
      <c r="L172">
        <v>1367</v>
      </c>
      <c r="N172">
        <v>1011</v>
      </c>
      <c r="O172" t="s">
        <v>454</v>
      </c>
      <c r="P172" t="s">
        <v>454</v>
      </c>
      <c r="Q172">
        <v>1</v>
      </c>
      <c r="W172">
        <v>0</v>
      </c>
      <c r="X172">
        <v>1063590936</v>
      </c>
      <c r="Y172">
        <f t="shared" si="70"/>
        <v>9.1244999999999994</v>
      </c>
      <c r="AA172">
        <v>0</v>
      </c>
      <c r="AB172">
        <v>41.37</v>
      </c>
      <c r="AC172">
        <v>0</v>
      </c>
      <c r="AD172">
        <v>0</v>
      </c>
      <c r="AE172">
        <v>0</v>
      </c>
      <c r="AF172">
        <v>3.12</v>
      </c>
      <c r="AG172">
        <v>0</v>
      </c>
      <c r="AH172">
        <v>0</v>
      </c>
      <c r="AI172">
        <v>1</v>
      </c>
      <c r="AJ172">
        <v>13.26</v>
      </c>
      <c r="AK172">
        <v>33.39</v>
      </c>
      <c r="AL172">
        <v>1</v>
      </c>
      <c r="AM172">
        <v>4</v>
      </c>
      <c r="AN172">
        <v>0</v>
      </c>
      <c r="AO172">
        <v>1</v>
      </c>
      <c r="AP172">
        <v>1</v>
      </c>
      <c r="AQ172">
        <v>0</v>
      </c>
      <c r="AR172">
        <v>0</v>
      </c>
      <c r="AS172" t="s">
        <v>6</v>
      </c>
      <c r="AT172">
        <v>8.69</v>
      </c>
      <c r="AU172" t="s">
        <v>26</v>
      </c>
      <c r="AV172">
        <v>0</v>
      </c>
      <c r="AW172">
        <v>2</v>
      </c>
      <c r="AX172">
        <v>74942258</v>
      </c>
      <c r="AY172">
        <v>1</v>
      </c>
      <c r="AZ172">
        <v>0</v>
      </c>
      <c r="BA172">
        <v>169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CV172">
        <v>0</v>
      </c>
      <c r="CW172">
        <f>ROUND(Y172*Source!I115*DO172,7)</f>
        <v>0</v>
      </c>
      <c r="CX172">
        <f>ROUND(Y172*Source!I115,7)</f>
        <v>29.800616999999999</v>
      </c>
      <c r="CY172">
        <f>AB172</f>
        <v>41.37</v>
      </c>
      <c r="CZ172">
        <f>AF172</f>
        <v>3.12</v>
      </c>
      <c r="DA172">
        <f>AJ172</f>
        <v>13.26</v>
      </c>
      <c r="DB172">
        <f t="shared" si="71"/>
        <v>28.47</v>
      </c>
      <c r="DC172">
        <f t="shared" si="72"/>
        <v>0</v>
      </c>
      <c r="DD172" t="s">
        <v>6</v>
      </c>
      <c r="DE172" t="s">
        <v>6</v>
      </c>
      <c r="DF172">
        <f t="shared" si="73"/>
        <v>0</v>
      </c>
      <c r="DG172">
        <f>ROUND(ROUND(AF172*AJ172,0)*CX172,0)</f>
        <v>1222</v>
      </c>
      <c r="DH172">
        <f>Source!I115*SmtRes!Y172</f>
        <v>29.800616999999999</v>
      </c>
      <c r="DI172">
        <f>AB172</f>
        <v>41.37</v>
      </c>
      <c r="DJ172">
        <f>EtalonRes!Z169</f>
        <v>3.12</v>
      </c>
      <c r="DK172">
        <f>Source!BB115</f>
        <v>13.26</v>
      </c>
      <c r="DL172" t="s">
        <v>6</v>
      </c>
      <c r="DM172">
        <v>0</v>
      </c>
      <c r="DN172" t="s">
        <v>6</v>
      </c>
      <c r="DO172">
        <v>0</v>
      </c>
      <c r="GQ172">
        <v>-1</v>
      </c>
      <c r="GR172">
        <v>-1</v>
      </c>
    </row>
    <row r="173" spans="1:200" x14ac:dyDescent="0.2">
      <c r="A173">
        <f>ROW(Source!A115)</f>
        <v>115</v>
      </c>
      <c r="B173">
        <v>74764386</v>
      </c>
      <c r="C173">
        <v>74942242</v>
      </c>
      <c r="D173">
        <v>49672703</v>
      </c>
      <c r="E173">
        <v>1</v>
      </c>
      <c r="F173">
        <v>1</v>
      </c>
      <c r="G173">
        <v>1</v>
      </c>
      <c r="H173">
        <v>2</v>
      </c>
      <c r="I173" t="s">
        <v>489</v>
      </c>
      <c r="J173" t="s">
        <v>490</v>
      </c>
      <c r="K173" t="s">
        <v>491</v>
      </c>
      <c r="L173">
        <v>1367</v>
      </c>
      <c r="N173">
        <v>1011</v>
      </c>
      <c r="O173" t="s">
        <v>454</v>
      </c>
      <c r="P173" t="s">
        <v>454</v>
      </c>
      <c r="Q173">
        <v>1</v>
      </c>
      <c r="W173">
        <v>0</v>
      </c>
      <c r="X173">
        <v>-1424865896</v>
      </c>
      <c r="Y173">
        <f t="shared" si="70"/>
        <v>0.1575</v>
      </c>
      <c r="AA173">
        <v>0</v>
      </c>
      <c r="AB173">
        <v>88.31</v>
      </c>
      <c r="AC173">
        <v>0</v>
      </c>
      <c r="AD173">
        <v>0</v>
      </c>
      <c r="AE173">
        <v>0</v>
      </c>
      <c r="AF173">
        <v>6.66</v>
      </c>
      <c r="AG173">
        <v>0</v>
      </c>
      <c r="AH173">
        <v>0</v>
      </c>
      <c r="AI173">
        <v>1</v>
      </c>
      <c r="AJ173">
        <v>13.26</v>
      </c>
      <c r="AK173">
        <v>33.39</v>
      </c>
      <c r="AL173">
        <v>1</v>
      </c>
      <c r="AM173">
        <v>4</v>
      </c>
      <c r="AN173">
        <v>0</v>
      </c>
      <c r="AO173">
        <v>1</v>
      </c>
      <c r="AP173">
        <v>1</v>
      </c>
      <c r="AQ173">
        <v>0</v>
      </c>
      <c r="AR173">
        <v>0</v>
      </c>
      <c r="AS173" t="s">
        <v>6</v>
      </c>
      <c r="AT173">
        <v>0.15</v>
      </c>
      <c r="AU173" t="s">
        <v>26</v>
      </c>
      <c r="AV173">
        <v>0</v>
      </c>
      <c r="AW173">
        <v>2</v>
      </c>
      <c r="AX173">
        <v>74942259</v>
      </c>
      <c r="AY173">
        <v>1</v>
      </c>
      <c r="AZ173">
        <v>0</v>
      </c>
      <c r="BA173">
        <v>170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f>ROUND(Y173*Source!I115*DO173,7)</f>
        <v>0</v>
      </c>
      <c r="CX173">
        <f>ROUND(Y173*Source!I115,7)</f>
        <v>0.51439500000000005</v>
      </c>
      <c r="CY173">
        <f>AB173</f>
        <v>88.31</v>
      </c>
      <c r="CZ173">
        <f>AF173</f>
        <v>6.66</v>
      </c>
      <c r="DA173">
        <f>AJ173</f>
        <v>13.26</v>
      </c>
      <c r="DB173">
        <f t="shared" si="71"/>
        <v>1.05</v>
      </c>
      <c r="DC173">
        <f t="shared" si="72"/>
        <v>0</v>
      </c>
      <c r="DD173" t="s">
        <v>6</v>
      </c>
      <c r="DE173" t="s">
        <v>6</v>
      </c>
      <c r="DF173">
        <f t="shared" si="73"/>
        <v>0</v>
      </c>
      <c r="DG173">
        <f>ROUND(ROUND(AF173*AJ173,0)*CX173,0)</f>
        <v>45</v>
      </c>
      <c r="DH173">
        <f>Source!I115*SmtRes!Y173</f>
        <v>0.51439500000000005</v>
      </c>
      <c r="DI173">
        <f>AB173</f>
        <v>88.31</v>
      </c>
      <c r="DJ173">
        <f>EtalonRes!Z170</f>
        <v>6.66</v>
      </c>
      <c r="DK173">
        <f>Source!BB115</f>
        <v>13.26</v>
      </c>
      <c r="DL173" t="s">
        <v>6</v>
      </c>
      <c r="DM173">
        <v>0</v>
      </c>
      <c r="DN173" t="s">
        <v>6</v>
      </c>
      <c r="DO173">
        <v>0</v>
      </c>
      <c r="GQ173">
        <v>-1</v>
      </c>
      <c r="GR173">
        <v>-1</v>
      </c>
    </row>
    <row r="174" spans="1:200" x14ac:dyDescent="0.2">
      <c r="A174">
        <f>ROW(Source!A115)</f>
        <v>115</v>
      </c>
      <c r="B174">
        <v>74764386</v>
      </c>
      <c r="C174">
        <v>74942242</v>
      </c>
      <c r="D174">
        <v>49673503</v>
      </c>
      <c r="E174">
        <v>1</v>
      </c>
      <c r="F174">
        <v>1</v>
      </c>
      <c r="G174">
        <v>1</v>
      </c>
      <c r="H174">
        <v>2</v>
      </c>
      <c r="I174" t="s">
        <v>458</v>
      </c>
      <c r="J174" t="s">
        <v>459</v>
      </c>
      <c r="K174" t="s">
        <v>460</v>
      </c>
      <c r="L174">
        <v>1367</v>
      </c>
      <c r="N174">
        <v>1011</v>
      </c>
      <c r="O174" t="s">
        <v>454</v>
      </c>
      <c r="P174" t="s">
        <v>454</v>
      </c>
      <c r="Q174">
        <v>1</v>
      </c>
      <c r="W174">
        <v>0</v>
      </c>
      <c r="X174">
        <v>509054691</v>
      </c>
      <c r="Y174">
        <f t="shared" si="70"/>
        <v>0.40950000000000003</v>
      </c>
      <c r="AA174">
        <v>0</v>
      </c>
      <c r="AB174">
        <v>871.31</v>
      </c>
      <c r="AC174">
        <v>387.32</v>
      </c>
      <c r="AD174">
        <v>0</v>
      </c>
      <c r="AE174">
        <v>0</v>
      </c>
      <c r="AF174">
        <v>65.709999999999994</v>
      </c>
      <c r="AG174">
        <v>11.6</v>
      </c>
      <c r="AH174">
        <v>0</v>
      </c>
      <c r="AI174">
        <v>1</v>
      </c>
      <c r="AJ174">
        <v>13.26</v>
      </c>
      <c r="AK174">
        <v>33.39</v>
      </c>
      <c r="AL174">
        <v>1</v>
      </c>
      <c r="AM174">
        <v>4</v>
      </c>
      <c r="AN174">
        <v>0</v>
      </c>
      <c r="AO174">
        <v>1</v>
      </c>
      <c r="AP174">
        <v>1</v>
      </c>
      <c r="AQ174">
        <v>0</v>
      </c>
      <c r="AR174">
        <v>0</v>
      </c>
      <c r="AS174" t="s">
        <v>6</v>
      </c>
      <c r="AT174">
        <v>0.39</v>
      </c>
      <c r="AU174" t="s">
        <v>26</v>
      </c>
      <c r="AV174">
        <v>0</v>
      </c>
      <c r="AW174">
        <v>2</v>
      </c>
      <c r="AX174">
        <v>74942260</v>
      </c>
      <c r="AY174">
        <v>1</v>
      </c>
      <c r="AZ174">
        <v>0</v>
      </c>
      <c r="BA174">
        <v>171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f>ROUND(Y174*Source!I115*DO174,7)</f>
        <v>0</v>
      </c>
      <c r="CX174">
        <f>ROUND(Y174*Source!I115,7)</f>
        <v>1.3374269999999999</v>
      </c>
      <c r="CY174">
        <f>AB174</f>
        <v>871.31</v>
      </c>
      <c r="CZ174">
        <f>AF174</f>
        <v>65.709999999999994</v>
      </c>
      <c r="DA174">
        <f>AJ174</f>
        <v>13.26</v>
      </c>
      <c r="DB174">
        <f t="shared" si="71"/>
        <v>26.91</v>
      </c>
      <c r="DC174">
        <f t="shared" si="72"/>
        <v>4.75</v>
      </c>
      <c r="DD174" t="s">
        <v>6</v>
      </c>
      <c r="DE174" t="s">
        <v>6</v>
      </c>
      <c r="DF174">
        <f t="shared" si="73"/>
        <v>0</v>
      </c>
      <c r="DG174">
        <f>ROUND(ROUND(AF174*AJ174,0)*CX174,0)</f>
        <v>1165</v>
      </c>
      <c r="DH174">
        <f>Source!I115*SmtRes!Y174</f>
        <v>1.3374270000000001</v>
      </c>
      <c r="DI174">
        <f>AB174</f>
        <v>871.31</v>
      </c>
      <c r="DJ174">
        <f>EtalonRes!Z171</f>
        <v>65.709999999999994</v>
      </c>
      <c r="DK174">
        <f>Source!BB115</f>
        <v>13.26</v>
      </c>
      <c r="DL174" t="s">
        <v>6</v>
      </c>
      <c r="DM174">
        <v>0</v>
      </c>
      <c r="DN174" t="s">
        <v>6</v>
      </c>
      <c r="DO174">
        <v>0</v>
      </c>
      <c r="GQ174">
        <v>-1</v>
      </c>
      <c r="GR174">
        <v>-1</v>
      </c>
    </row>
    <row r="175" spans="1:200" x14ac:dyDescent="0.2">
      <c r="A175">
        <f>ROW(Source!A115)</f>
        <v>115</v>
      </c>
      <c r="B175">
        <v>74764386</v>
      </c>
      <c r="C175">
        <v>74942242</v>
      </c>
      <c r="D175">
        <v>49673715</v>
      </c>
      <c r="E175">
        <v>1</v>
      </c>
      <c r="F175">
        <v>1</v>
      </c>
      <c r="G175">
        <v>1</v>
      </c>
      <c r="H175">
        <v>2</v>
      </c>
      <c r="I175" t="s">
        <v>476</v>
      </c>
      <c r="J175" t="s">
        <v>477</v>
      </c>
      <c r="K175" t="s">
        <v>478</v>
      </c>
      <c r="L175">
        <v>1367</v>
      </c>
      <c r="N175">
        <v>1011</v>
      </c>
      <c r="O175" t="s">
        <v>454</v>
      </c>
      <c r="P175" t="s">
        <v>454</v>
      </c>
      <c r="Q175">
        <v>1</v>
      </c>
      <c r="W175">
        <v>0</v>
      </c>
      <c r="X175">
        <v>829370094</v>
      </c>
      <c r="Y175">
        <f t="shared" si="70"/>
        <v>1.0395000000000001</v>
      </c>
      <c r="AA175">
        <v>0</v>
      </c>
      <c r="AB175">
        <v>107.41</v>
      </c>
      <c r="AC175">
        <v>0</v>
      </c>
      <c r="AD175">
        <v>0</v>
      </c>
      <c r="AE175">
        <v>0</v>
      </c>
      <c r="AF175">
        <v>8.1</v>
      </c>
      <c r="AG175">
        <v>0</v>
      </c>
      <c r="AH175">
        <v>0</v>
      </c>
      <c r="AI175">
        <v>1</v>
      </c>
      <c r="AJ175">
        <v>13.26</v>
      </c>
      <c r="AK175">
        <v>33.39</v>
      </c>
      <c r="AL175">
        <v>1</v>
      </c>
      <c r="AM175">
        <v>4</v>
      </c>
      <c r="AN175">
        <v>0</v>
      </c>
      <c r="AO175">
        <v>1</v>
      </c>
      <c r="AP175">
        <v>1</v>
      </c>
      <c r="AQ175">
        <v>0</v>
      </c>
      <c r="AR175">
        <v>0</v>
      </c>
      <c r="AS175" t="s">
        <v>6</v>
      </c>
      <c r="AT175">
        <v>0.99</v>
      </c>
      <c r="AU175" t="s">
        <v>26</v>
      </c>
      <c r="AV175">
        <v>0</v>
      </c>
      <c r="AW175">
        <v>2</v>
      </c>
      <c r="AX175">
        <v>74942261</v>
      </c>
      <c r="AY175">
        <v>1</v>
      </c>
      <c r="AZ175">
        <v>0</v>
      </c>
      <c r="BA175">
        <v>172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f>ROUND(Y175*Source!I115*DO175,7)</f>
        <v>0</v>
      </c>
      <c r="CX175">
        <f>ROUND(Y175*Source!I115,7)</f>
        <v>3.3950070000000001</v>
      </c>
      <c r="CY175">
        <f>AB175</f>
        <v>107.41</v>
      </c>
      <c r="CZ175">
        <f>AF175</f>
        <v>8.1</v>
      </c>
      <c r="DA175">
        <f>AJ175</f>
        <v>13.26</v>
      </c>
      <c r="DB175">
        <f t="shared" si="71"/>
        <v>8.42</v>
      </c>
      <c r="DC175">
        <f t="shared" si="72"/>
        <v>0</v>
      </c>
      <c r="DD175" t="s">
        <v>6</v>
      </c>
      <c r="DE175" t="s">
        <v>6</v>
      </c>
      <c r="DF175">
        <f t="shared" si="73"/>
        <v>0</v>
      </c>
      <c r="DG175">
        <f>ROUND(ROUND(AF175*AJ175,0)*CX175,0)</f>
        <v>363</v>
      </c>
      <c r="DH175">
        <f>Source!I115*SmtRes!Y175</f>
        <v>3.3950070000000001</v>
      </c>
      <c r="DI175">
        <f>AB175</f>
        <v>107.41</v>
      </c>
      <c r="DJ175">
        <f>EtalonRes!Z172</f>
        <v>8.1</v>
      </c>
      <c r="DK175">
        <f>Source!BB115</f>
        <v>13.26</v>
      </c>
      <c r="DL175" t="s">
        <v>6</v>
      </c>
      <c r="DM175">
        <v>0</v>
      </c>
      <c r="DN175" t="s">
        <v>6</v>
      </c>
      <c r="DO175">
        <v>0</v>
      </c>
      <c r="GQ175">
        <v>-1</v>
      </c>
      <c r="GR175">
        <v>-1</v>
      </c>
    </row>
    <row r="176" spans="1:200" x14ac:dyDescent="0.2">
      <c r="A176">
        <f>ROW(Source!A115)</f>
        <v>115</v>
      </c>
      <c r="B176">
        <v>74764386</v>
      </c>
      <c r="C176">
        <v>74942242</v>
      </c>
      <c r="D176">
        <v>49523464</v>
      </c>
      <c r="E176">
        <v>1</v>
      </c>
      <c r="F176">
        <v>1</v>
      </c>
      <c r="G176">
        <v>1</v>
      </c>
      <c r="H176">
        <v>3</v>
      </c>
      <c r="I176" t="s">
        <v>492</v>
      </c>
      <c r="J176" t="s">
        <v>493</v>
      </c>
      <c r="K176" t="s">
        <v>494</v>
      </c>
      <c r="L176">
        <v>1346</v>
      </c>
      <c r="N176">
        <v>1009</v>
      </c>
      <c r="O176" t="s">
        <v>468</v>
      </c>
      <c r="P176" t="s">
        <v>468</v>
      </c>
      <c r="Q176">
        <v>1</v>
      </c>
      <c r="W176">
        <v>0</v>
      </c>
      <c r="X176">
        <v>1376506601</v>
      </c>
      <c r="Y176" s="181" t="e">
        <f>#REF!</f>
        <v>#REF!</v>
      </c>
      <c r="AA176">
        <v>355.47</v>
      </c>
      <c r="AB176">
        <v>0</v>
      </c>
      <c r="AC176">
        <v>0</v>
      </c>
      <c r="AD176">
        <v>0</v>
      </c>
      <c r="AE176">
        <v>39.020000000000003</v>
      </c>
      <c r="AF176">
        <v>0</v>
      </c>
      <c r="AG176">
        <v>0</v>
      </c>
      <c r="AH176">
        <v>0</v>
      </c>
      <c r="AI176">
        <v>9.11</v>
      </c>
      <c r="AJ176">
        <v>1</v>
      </c>
      <c r="AK176">
        <v>1</v>
      </c>
      <c r="AL176">
        <v>1</v>
      </c>
      <c r="AM176">
        <v>4</v>
      </c>
      <c r="AN176">
        <v>0</v>
      </c>
      <c r="AO176">
        <v>1</v>
      </c>
      <c r="AP176">
        <v>1</v>
      </c>
      <c r="AQ176">
        <v>0</v>
      </c>
      <c r="AR176">
        <v>0</v>
      </c>
      <c r="AS176" t="s">
        <v>6</v>
      </c>
      <c r="AT176">
        <v>6.99</v>
      </c>
      <c r="AU176" t="s">
        <v>6</v>
      </c>
      <c r="AV176">
        <v>0</v>
      </c>
      <c r="AW176">
        <v>2</v>
      </c>
      <c r="AX176">
        <v>74942262</v>
      </c>
      <c r="AY176">
        <v>1</v>
      </c>
      <c r="AZ176">
        <v>0</v>
      </c>
      <c r="BA176">
        <v>173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 t="e">
        <f>ROUND(Y176*Source!I115,7)</f>
        <v>#REF!</v>
      </c>
      <c r="CY176">
        <f t="shared" ref="CY176:CY181" si="74">AA176</f>
        <v>355.47</v>
      </c>
      <c r="CZ176">
        <f t="shared" ref="CZ176:CZ181" si="75">AE176</f>
        <v>39.020000000000003</v>
      </c>
      <c r="DA176">
        <f t="shared" ref="DA176:DA181" si="76">AI176</f>
        <v>9.11</v>
      </c>
      <c r="DB176">
        <f t="shared" ref="DB176:DB181" si="77">ROUND(ROUND(AT176*CZ176,2),2)</f>
        <v>272.75</v>
      </c>
      <c r="DC176">
        <f t="shared" ref="DC176:DC181" si="78">ROUND(ROUND(AT176*AG176,2),2)</f>
        <v>0</v>
      </c>
      <c r="DD176" t="s">
        <v>6</v>
      </c>
      <c r="DE176" t="s">
        <v>6</v>
      </c>
      <c r="DF176" t="e">
        <f t="shared" ref="DF176:DF181" si="79">ROUND(ROUND(AE176*AI176,0)*CX176,0)</f>
        <v>#REF!</v>
      </c>
      <c r="DG176" t="e">
        <f t="shared" ref="DG176:DG183" si="80">ROUND(ROUND(AF176,0)*CX176,0)</f>
        <v>#REF!</v>
      </c>
      <c r="DH176" t="e">
        <f>Source!I115*SmtRes!Y176</f>
        <v>#REF!</v>
      </c>
      <c r="DI176">
        <f t="shared" ref="DI176:DI181" si="81">AA176</f>
        <v>355.47</v>
      </c>
      <c r="DJ176">
        <f>EtalonRes!Y173</f>
        <v>39.020000000000003</v>
      </c>
      <c r="DK176">
        <f>Source!BC115</f>
        <v>9.11</v>
      </c>
      <c r="DL176" t="s">
        <v>6</v>
      </c>
      <c r="DM176">
        <v>0</v>
      </c>
      <c r="DN176" t="s">
        <v>6</v>
      </c>
      <c r="DO176">
        <v>0</v>
      </c>
      <c r="GQ176">
        <v>-1</v>
      </c>
      <c r="GR176">
        <v>-1</v>
      </c>
    </row>
    <row r="177" spans="1:200" x14ac:dyDescent="0.2">
      <c r="A177">
        <f>ROW(Source!A115)</f>
        <v>115</v>
      </c>
      <c r="B177">
        <v>74764386</v>
      </c>
      <c r="C177">
        <v>74942242</v>
      </c>
      <c r="D177">
        <v>49524301</v>
      </c>
      <c r="E177">
        <v>1</v>
      </c>
      <c r="F177">
        <v>1</v>
      </c>
      <c r="G177">
        <v>1</v>
      </c>
      <c r="H177">
        <v>3</v>
      </c>
      <c r="I177" t="s">
        <v>479</v>
      </c>
      <c r="J177" t="s">
        <v>480</v>
      </c>
      <c r="K177" t="s">
        <v>481</v>
      </c>
      <c r="L177">
        <v>1348</v>
      </c>
      <c r="N177">
        <v>1009</v>
      </c>
      <c r="O177" t="s">
        <v>464</v>
      </c>
      <c r="P177" t="s">
        <v>464</v>
      </c>
      <c r="Q177">
        <v>1000</v>
      </c>
      <c r="W177">
        <v>0</v>
      </c>
      <c r="X177">
        <v>1824693337</v>
      </c>
      <c r="Y177" s="181" t="e">
        <f>#REF!</f>
        <v>#REF!</v>
      </c>
      <c r="AA177">
        <v>94397.82</v>
      </c>
      <c r="AB177">
        <v>0</v>
      </c>
      <c r="AC177">
        <v>0</v>
      </c>
      <c r="AD177">
        <v>0</v>
      </c>
      <c r="AE177">
        <v>10362</v>
      </c>
      <c r="AF177">
        <v>0</v>
      </c>
      <c r="AG177">
        <v>0</v>
      </c>
      <c r="AH177">
        <v>0</v>
      </c>
      <c r="AI177">
        <v>9.11</v>
      </c>
      <c r="AJ177">
        <v>1</v>
      </c>
      <c r="AK177">
        <v>1</v>
      </c>
      <c r="AL177">
        <v>1</v>
      </c>
      <c r="AM177">
        <v>4</v>
      </c>
      <c r="AN177">
        <v>0</v>
      </c>
      <c r="AO177">
        <v>1</v>
      </c>
      <c r="AP177">
        <v>1</v>
      </c>
      <c r="AQ177">
        <v>0</v>
      </c>
      <c r="AR177">
        <v>0</v>
      </c>
      <c r="AS177" t="s">
        <v>6</v>
      </c>
      <c r="AT177">
        <v>2.9E-4</v>
      </c>
      <c r="AU177" t="s">
        <v>6</v>
      </c>
      <c r="AV177">
        <v>0</v>
      </c>
      <c r="AW177">
        <v>2</v>
      </c>
      <c r="AX177">
        <v>74942263</v>
      </c>
      <c r="AY177">
        <v>1</v>
      </c>
      <c r="AZ177">
        <v>0</v>
      </c>
      <c r="BA177">
        <v>174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 t="e">
        <f>ROUND(Y177*Source!I115,7)</f>
        <v>#REF!</v>
      </c>
      <c r="CY177">
        <f t="shared" si="74"/>
        <v>94397.82</v>
      </c>
      <c r="CZ177">
        <f t="shared" si="75"/>
        <v>10362</v>
      </c>
      <c r="DA177">
        <f t="shared" si="76"/>
        <v>9.11</v>
      </c>
      <c r="DB177">
        <f t="shared" si="77"/>
        <v>3</v>
      </c>
      <c r="DC177">
        <f t="shared" si="78"/>
        <v>0</v>
      </c>
      <c r="DD177" t="s">
        <v>6</v>
      </c>
      <c r="DE177" t="s">
        <v>6</v>
      </c>
      <c r="DF177" t="e">
        <f t="shared" si="79"/>
        <v>#REF!</v>
      </c>
      <c r="DG177" t="e">
        <f t="shared" si="80"/>
        <v>#REF!</v>
      </c>
      <c r="DH177" t="e">
        <f>Source!I115*SmtRes!Y177</f>
        <v>#REF!</v>
      </c>
      <c r="DI177">
        <f t="shared" si="81"/>
        <v>94397.82</v>
      </c>
      <c r="DJ177">
        <f>EtalonRes!Y174</f>
        <v>10362</v>
      </c>
      <c r="DK177">
        <f>Source!BC115</f>
        <v>9.11</v>
      </c>
      <c r="DL177" t="s">
        <v>6</v>
      </c>
      <c r="DM177">
        <v>0</v>
      </c>
      <c r="DN177" t="s">
        <v>6</v>
      </c>
      <c r="DO177">
        <v>0</v>
      </c>
      <c r="GQ177">
        <v>-1</v>
      </c>
      <c r="GR177">
        <v>-1</v>
      </c>
    </row>
    <row r="178" spans="1:200" x14ac:dyDescent="0.2">
      <c r="A178">
        <f>ROW(Source!A115)</f>
        <v>115</v>
      </c>
      <c r="B178">
        <v>74764386</v>
      </c>
      <c r="C178">
        <v>74942242</v>
      </c>
      <c r="D178">
        <v>49525488</v>
      </c>
      <c r="E178">
        <v>1</v>
      </c>
      <c r="F178">
        <v>1</v>
      </c>
      <c r="G178">
        <v>1</v>
      </c>
      <c r="H178">
        <v>3</v>
      </c>
      <c r="I178" t="s">
        <v>465</v>
      </c>
      <c r="J178" t="s">
        <v>466</v>
      </c>
      <c r="K178" t="s">
        <v>467</v>
      </c>
      <c r="L178">
        <v>1346</v>
      </c>
      <c r="N178">
        <v>1009</v>
      </c>
      <c r="O178" t="s">
        <v>468</v>
      </c>
      <c r="P178" t="s">
        <v>468</v>
      </c>
      <c r="Q178">
        <v>1</v>
      </c>
      <c r="W178">
        <v>0</v>
      </c>
      <c r="X178">
        <v>-1864341761</v>
      </c>
      <c r="Y178" s="181" t="e">
        <f>#REF!</f>
        <v>#REF!</v>
      </c>
      <c r="AA178">
        <v>82.35</v>
      </c>
      <c r="AB178">
        <v>0</v>
      </c>
      <c r="AC178">
        <v>0</v>
      </c>
      <c r="AD178">
        <v>0</v>
      </c>
      <c r="AE178">
        <v>9.0399999999999991</v>
      </c>
      <c r="AF178">
        <v>0</v>
      </c>
      <c r="AG178">
        <v>0</v>
      </c>
      <c r="AH178">
        <v>0</v>
      </c>
      <c r="AI178">
        <v>9.11</v>
      </c>
      <c r="AJ178">
        <v>1</v>
      </c>
      <c r="AK178">
        <v>1</v>
      </c>
      <c r="AL178">
        <v>1</v>
      </c>
      <c r="AM178">
        <v>4</v>
      </c>
      <c r="AN178">
        <v>0</v>
      </c>
      <c r="AO178">
        <v>1</v>
      </c>
      <c r="AP178">
        <v>1</v>
      </c>
      <c r="AQ178">
        <v>0</v>
      </c>
      <c r="AR178">
        <v>0</v>
      </c>
      <c r="AS178" t="s">
        <v>6</v>
      </c>
      <c r="AT178">
        <v>7</v>
      </c>
      <c r="AU178" t="s">
        <v>6</v>
      </c>
      <c r="AV178">
        <v>0</v>
      </c>
      <c r="AW178">
        <v>2</v>
      </c>
      <c r="AX178">
        <v>74942264</v>
      </c>
      <c r="AY178">
        <v>1</v>
      </c>
      <c r="AZ178">
        <v>0</v>
      </c>
      <c r="BA178">
        <v>175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 t="e">
        <f>ROUND(Y178*Source!I115,7)</f>
        <v>#REF!</v>
      </c>
      <c r="CY178">
        <f t="shared" si="74"/>
        <v>82.35</v>
      </c>
      <c r="CZ178">
        <f t="shared" si="75"/>
        <v>9.0399999999999991</v>
      </c>
      <c r="DA178">
        <f t="shared" si="76"/>
        <v>9.11</v>
      </c>
      <c r="DB178">
        <f t="shared" si="77"/>
        <v>63.28</v>
      </c>
      <c r="DC178">
        <f t="shared" si="78"/>
        <v>0</v>
      </c>
      <c r="DD178" t="s">
        <v>6</v>
      </c>
      <c r="DE178" t="s">
        <v>6</v>
      </c>
      <c r="DF178" t="e">
        <f t="shared" si="79"/>
        <v>#REF!</v>
      </c>
      <c r="DG178" t="e">
        <f t="shared" si="80"/>
        <v>#REF!</v>
      </c>
      <c r="DH178" t="e">
        <f>Source!I115*SmtRes!Y178</f>
        <v>#REF!</v>
      </c>
      <c r="DI178">
        <f t="shared" si="81"/>
        <v>82.35</v>
      </c>
      <c r="DJ178">
        <f>EtalonRes!Y175</f>
        <v>9.0399999999999991</v>
      </c>
      <c r="DK178">
        <f>Source!BC115</f>
        <v>9.11</v>
      </c>
      <c r="DL178" t="s">
        <v>6</v>
      </c>
      <c r="DM178">
        <v>0</v>
      </c>
      <c r="DN178" t="s">
        <v>6</v>
      </c>
      <c r="DO178">
        <v>0</v>
      </c>
      <c r="GQ178">
        <v>-1</v>
      </c>
      <c r="GR178">
        <v>-1</v>
      </c>
    </row>
    <row r="179" spans="1:200" x14ac:dyDescent="0.2">
      <c r="A179">
        <f>ROW(Source!A115)</f>
        <v>115</v>
      </c>
      <c r="B179">
        <v>74764386</v>
      </c>
      <c r="C179">
        <v>74942242</v>
      </c>
      <c r="D179">
        <v>49526492</v>
      </c>
      <c r="E179">
        <v>1</v>
      </c>
      <c r="F179">
        <v>1</v>
      </c>
      <c r="G179">
        <v>1</v>
      </c>
      <c r="H179">
        <v>3</v>
      </c>
      <c r="I179" t="s">
        <v>469</v>
      </c>
      <c r="J179" t="s">
        <v>470</v>
      </c>
      <c r="K179" t="s">
        <v>471</v>
      </c>
      <c r="L179">
        <v>1346</v>
      </c>
      <c r="N179">
        <v>1009</v>
      </c>
      <c r="O179" t="s">
        <v>468</v>
      </c>
      <c r="P179" t="s">
        <v>468</v>
      </c>
      <c r="Q179">
        <v>1</v>
      </c>
      <c r="W179">
        <v>0</v>
      </c>
      <c r="X179">
        <v>497341279</v>
      </c>
      <c r="Y179" s="181" t="e">
        <f>#REF!</f>
        <v>#REF!</v>
      </c>
      <c r="AA179">
        <v>210.35</v>
      </c>
      <c r="AB179">
        <v>0</v>
      </c>
      <c r="AC179">
        <v>0</v>
      </c>
      <c r="AD179">
        <v>0</v>
      </c>
      <c r="AE179">
        <v>23.09</v>
      </c>
      <c r="AF179">
        <v>0</v>
      </c>
      <c r="AG179">
        <v>0</v>
      </c>
      <c r="AH179">
        <v>0</v>
      </c>
      <c r="AI179">
        <v>9.11</v>
      </c>
      <c r="AJ179">
        <v>1</v>
      </c>
      <c r="AK179">
        <v>1</v>
      </c>
      <c r="AL179">
        <v>1</v>
      </c>
      <c r="AM179">
        <v>4</v>
      </c>
      <c r="AN179">
        <v>0</v>
      </c>
      <c r="AO179">
        <v>1</v>
      </c>
      <c r="AP179">
        <v>1</v>
      </c>
      <c r="AQ179">
        <v>0</v>
      </c>
      <c r="AR179">
        <v>0</v>
      </c>
      <c r="AS179" t="s">
        <v>6</v>
      </c>
      <c r="AT179">
        <v>9.91</v>
      </c>
      <c r="AU179" t="s">
        <v>6</v>
      </c>
      <c r="AV179">
        <v>0</v>
      </c>
      <c r="AW179">
        <v>2</v>
      </c>
      <c r="AX179">
        <v>74942265</v>
      </c>
      <c r="AY179">
        <v>1</v>
      </c>
      <c r="AZ179">
        <v>0</v>
      </c>
      <c r="BA179">
        <v>176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CV179">
        <v>0</v>
      </c>
      <c r="CW179">
        <v>0</v>
      </c>
      <c r="CX179" t="e">
        <f>ROUND(Y179*Source!I115,7)</f>
        <v>#REF!</v>
      </c>
      <c r="CY179">
        <f t="shared" si="74"/>
        <v>210.35</v>
      </c>
      <c r="CZ179">
        <f t="shared" si="75"/>
        <v>23.09</v>
      </c>
      <c r="DA179">
        <f t="shared" si="76"/>
        <v>9.11</v>
      </c>
      <c r="DB179">
        <f t="shared" si="77"/>
        <v>228.82</v>
      </c>
      <c r="DC179">
        <f t="shared" si="78"/>
        <v>0</v>
      </c>
      <c r="DD179" t="s">
        <v>6</v>
      </c>
      <c r="DE179" t="s">
        <v>6</v>
      </c>
      <c r="DF179" t="e">
        <f t="shared" si="79"/>
        <v>#REF!</v>
      </c>
      <c r="DG179" t="e">
        <f t="shared" si="80"/>
        <v>#REF!</v>
      </c>
      <c r="DH179" t="e">
        <f>Source!I115*SmtRes!Y179</f>
        <v>#REF!</v>
      </c>
      <c r="DI179">
        <f t="shared" si="81"/>
        <v>210.35</v>
      </c>
      <c r="DJ179">
        <f>EtalonRes!Y176</f>
        <v>23.09</v>
      </c>
      <c r="DK179">
        <f>Source!BC115</f>
        <v>9.11</v>
      </c>
      <c r="DL179" t="s">
        <v>6</v>
      </c>
      <c r="DM179">
        <v>0</v>
      </c>
      <c r="DN179" t="s">
        <v>6</v>
      </c>
      <c r="DO179">
        <v>0</v>
      </c>
      <c r="GQ179">
        <v>-1</v>
      </c>
      <c r="GR179">
        <v>-1</v>
      </c>
    </row>
    <row r="180" spans="1:200" x14ac:dyDescent="0.2">
      <c r="A180">
        <f>ROW(Source!A115)</f>
        <v>115</v>
      </c>
      <c r="B180">
        <v>74764386</v>
      </c>
      <c r="C180">
        <v>74942242</v>
      </c>
      <c r="D180">
        <v>0</v>
      </c>
      <c r="E180">
        <v>0</v>
      </c>
      <c r="F180">
        <v>1</v>
      </c>
      <c r="G180">
        <v>1</v>
      </c>
      <c r="H180">
        <v>3</v>
      </c>
      <c r="I180" t="s">
        <v>35</v>
      </c>
      <c r="J180" t="s">
        <v>120</v>
      </c>
      <c r="K180" t="s">
        <v>261</v>
      </c>
      <c r="L180">
        <v>1327</v>
      </c>
      <c r="N180">
        <v>1005</v>
      </c>
      <c r="O180" t="s">
        <v>52</v>
      </c>
      <c r="P180" t="s">
        <v>52</v>
      </c>
      <c r="Q180">
        <v>1</v>
      </c>
      <c r="W180">
        <v>0</v>
      </c>
      <c r="X180">
        <v>-1090290802</v>
      </c>
      <c r="Y180">
        <f t="shared" ref="Y180:Y181" si="82">AT180</f>
        <v>91.549295770000001</v>
      </c>
      <c r="AA180">
        <v>1380.52</v>
      </c>
      <c r="AB180">
        <v>0</v>
      </c>
      <c r="AC180">
        <v>0</v>
      </c>
      <c r="AD180">
        <v>0</v>
      </c>
      <c r="AE180">
        <v>1451.79</v>
      </c>
      <c r="AF180">
        <v>0</v>
      </c>
      <c r="AG180">
        <v>0</v>
      </c>
      <c r="AH180">
        <v>0</v>
      </c>
      <c r="AI180">
        <v>9.11</v>
      </c>
      <c r="AJ180">
        <v>1</v>
      </c>
      <c r="AK180">
        <v>1</v>
      </c>
      <c r="AL180">
        <v>1</v>
      </c>
      <c r="AM180">
        <v>0</v>
      </c>
      <c r="AN180">
        <v>0</v>
      </c>
      <c r="AO180">
        <v>0</v>
      </c>
      <c r="AP180">
        <v>1</v>
      </c>
      <c r="AQ180">
        <v>0</v>
      </c>
      <c r="AR180">
        <v>0</v>
      </c>
      <c r="AS180" t="s">
        <v>6</v>
      </c>
      <c r="AT180">
        <v>91.549295770000001</v>
      </c>
      <c r="AU180" t="s">
        <v>6</v>
      </c>
      <c r="AV180">
        <v>0</v>
      </c>
      <c r="AW180">
        <v>1</v>
      </c>
      <c r="AX180">
        <v>-1</v>
      </c>
      <c r="AY180">
        <v>0</v>
      </c>
      <c r="AZ180">
        <v>0</v>
      </c>
      <c r="BA180" t="s">
        <v>6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ROUND(Y180*Source!I115,7)</f>
        <v>299</v>
      </c>
      <c r="CY180">
        <f t="shared" si="74"/>
        <v>1380.52</v>
      </c>
      <c r="CZ180">
        <f t="shared" si="75"/>
        <v>1451.79</v>
      </c>
      <c r="DA180">
        <f t="shared" si="76"/>
        <v>9.11</v>
      </c>
      <c r="DB180">
        <f t="shared" si="77"/>
        <v>132910.35</v>
      </c>
      <c r="DC180">
        <f t="shared" si="78"/>
        <v>0</v>
      </c>
      <c r="DD180" t="s">
        <v>6</v>
      </c>
      <c r="DE180" t="s">
        <v>6</v>
      </c>
      <c r="DF180">
        <f t="shared" si="79"/>
        <v>3954574</v>
      </c>
      <c r="DG180">
        <f t="shared" si="80"/>
        <v>0</v>
      </c>
      <c r="DH180">
        <f>Source!I115*SmtRes!Y180</f>
        <v>298.99999998482002</v>
      </c>
      <c r="DI180">
        <f t="shared" si="81"/>
        <v>1380.52</v>
      </c>
      <c r="DJ180">
        <f t="shared" ref="DJ180:DJ181" si="83">DF180</f>
        <v>3954574</v>
      </c>
      <c r="DK180">
        <f>Source!BC115</f>
        <v>9.11</v>
      </c>
      <c r="DL180" t="s">
        <v>6</v>
      </c>
      <c r="DM180">
        <v>0</v>
      </c>
      <c r="DN180" t="s">
        <v>6</v>
      </c>
      <c r="DO180">
        <v>0</v>
      </c>
      <c r="GP180">
        <v>1</v>
      </c>
      <c r="GQ180">
        <v>-1</v>
      </c>
      <c r="GR180">
        <v>-1</v>
      </c>
    </row>
    <row r="181" spans="1:200" x14ac:dyDescent="0.2">
      <c r="A181">
        <f>ROW(Source!A115)</f>
        <v>115</v>
      </c>
      <c r="B181">
        <v>74764386</v>
      </c>
      <c r="C181">
        <v>74942242</v>
      </c>
      <c r="D181">
        <v>0</v>
      </c>
      <c r="E181">
        <v>0</v>
      </c>
      <c r="F181">
        <v>1</v>
      </c>
      <c r="G181">
        <v>1</v>
      </c>
      <c r="H181">
        <v>3</v>
      </c>
      <c r="I181" t="s">
        <v>35</v>
      </c>
      <c r="J181" t="s">
        <v>120</v>
      </c>
      <c r="K181" t="s">
        <v>264</v>
      </c>
      <c r="L181">
        <v>1327</v>
      </c>
      <c r="N181">
        <v>1005</v>
      </c>
      <c r="O181" t="s">
        <v>52</v>
      </c>
      <c r="P181" t="s">
        <v>52</v>
      </c>
      <c r="Q181">
        <v>1</v>
      </c>
      <c r="W181">
        <v>0</v>
      </c>
      <c r="X181">
        <v>1710109714</v>
      </c>
      <c r="Y181">
        <f t="shared" si="82"/>
        <v>8.4507042299999995</v>
      </c>
      <c r="AA181">
        <v>1385.59</v>
      </c>
      <c r="AB181">
        <v>0</v>
      </c>
      <c r="AC181">
        <v>0</v>
      </c>
      <c r="AD181">
        <v>0</v>
      </c>
      <c r="AE181">
        <v>1457.11</v>
      </c>
      <c r="AF181">
        <v>0</v>
      </c>
      <c r="AG181">
        <v>0</v>
      </c>
      <c r="AH181">
        <v>0</v>
      </c>
      <c r="AI181">
        <v>9.11</v>
      </c>
      <c r="AJ181">
        <v>1</v>
      </c>
      <c r="AK181">
        <v>1</v>
      </c>
      <c r="AL181">
        <v>1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 t="s">
        <v>6</v>
      </c>
      <c r="AT181">
        <v>8.4507042299999995</v>
      </c>
      <c r="AU181" t="s">
        <v>6</v>
      </c>
      <c r="AV181">
        <v>0</v>
      </c>
      <c r="AW181">
        <v>1</v>
      </c>
      <c r="AX181">
        <v>-1</v>
      </c>
      <c r="AY181">
        <v>0</v>
      </c>
      <c r="AZ181">
        <v>0</v>
      </c>
      <c r="BA181" t="s">
        <v>6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CV181">
        <v>0</v>
      </c>
      <c r="CW181">
        <v>0</v>
      </c>
      <c r="CX181">
        <f>ROUND(Y181*Source!I115,7)</f>
        <v>27.6</v>
      </c>
      <c r="CY181">
        <f t="shared" si="74"/>
        <v>1385.59</v>
      </c>
      <c r="CZ181">
        <f t="shared" si="75"/>
        <v>1457.11</v>
      </c>
      <c r="DA181">
        <f t="shared" si="76"/>
        <v>9.11</v>
      </c>
      <c r="DB181">
        <f t="shared" si="77"/>
        <v>12313.61</v>
      </c>
      <c r="DC181">
        <f t="shared" si="78"/>
        <v>0</v>
      </c>
      <c r="DD181" t="s">
        <v>6</v>
      </c>
      <c r="DE181" t="s">
        <v>6</v>
      </c>
      <c r="DF181">
        <f t="shared" si="79"/>
        <v>366362</v>
      </c>
      <c r="DG181">
        <f t="shared" si="80"/>
        <v>0</v>
      </c>
      <c r="DH181">
        <f>Source!I115*SmtRes!Y181</f>
        <v>27.600000015179997</v>
      </c>
      <c r="DI181">
        <f t="shared" si="81"/>
        <v>1385.59</v>
      </c>
      <c r="DJ181">
        <f t="shared" si="83"/>
        <v>366362</v>
      </c>
      <c r="DK181">
        <f>Source!BC115</f>
        <v>9.11</v>
      </c>
      <c r="DL181" t="s">
        <v>6</v>
      </c>
      <c r="DM181">
        <v>0</v>
      </c>
      <c r="DN181" t="s">
        <v>6</v>
      </c>
      <c r="DO181">
        <v>0</v>
      </c>
      <c r="GP181">
        <v>1</v>
      </c>
      <c r="GQ181">
        <v>-1</v>
      </c>
      <c r="GR181">
        <v>-1</v>
      </c>
    </row>
    <row r="182" spans="1:200" x14ac:dyDescent="0.2">
      <c r="A182">
        <f>ROW(Source!A118)</f>
        <v>118</v>
      </c>
      <c r="B182">
        <v>74764386</v>
      </c>
      <c r="C182">
        <v>74942210</v>
      </c>
      <c r="D182">
        <v>31715109</v>
      </c>
      <c r="E182">
        <v>70</v>
      </c>
      <c r="F182">
        <v>1</v>
      </c>
      <c r="G182">
        <v>1</v>
      </c>
      <c r="H182">
        <v>1</v>
      </c>
      <c r="I182" t="s">
        <v>472</v>
      </c>
      <c r="J182" t="s">
        <v>6</v>
      </c>
      <c r="K182" t="s">
        <v>473</v>
      </c>
      <c r="L182">
        <v>1191</v>
      </c>
      <c r="N182">
        <v>1013</v>
      </c>
      <c r="O182" t="s">
        <v>448</v>
      </c>
      <c r="P182" t="s">
        <v>448</v>
      </c>
      <c r="Q182">
        <v>1</v>
      </c>
      <c r="W182">
        <v>0</v>
      </c>
      <c r="X182">
        <v>784619160</v>
      </c>
      <c r="Y182">
        <f t="shared" ref="Y182:Y188" si="84">(AT182*ROUND(1.05,7))</f>
        <v>77.910000000000011</v>
      </c>
      <c r="AA182">
        <v>0</v>
      </c>
      <c r="AB182">
        <v>0</v>
      </c>
      <c r="AC182">
        <v>0</v>
      </c>
      <c r="AD182">
        <v>291.83</v>
      </c>
      <c r="AE182">
        <v>0</v>
      </c>
      <c r="AF182">
        <v>0</v>
      </c>
      <c r="AG182">
        <v>0</v>
      </c>
      <c r="AH182">
        <v>8.74</v>
      </c>
      <c r="AI182">
        <v>1</v>
      </c>
      <c r="AJ182">
        <v>1</v>
      </c>
      <c r="AK182">
        <v>1</v>
      </c>
      <c r="AL182">
        <v>33.39</v>
      </c>
      <c r="AM182">
        <v>4</v>
      </c>
      <c r="AN182">
        <v>0</v>
      </c>
      <c r="AO182">
        <v>1</v>
      </c>
      <c r="AP182">
        <v>1</v>
      </c>
      <c r="AQ182">
        <v>0</v>
      </c>
      <c r="AR182">
        <v>0</v>
      </c>
      <c r="AS182" t="s">
        <v>6</v>
      </c>
      <c r="AT182">
        <v>74.2</v>
      </c>
      <c r="AU182" t="s">
        <v>78</v>
      </c>
      <c r="AV182">
        <v>1</v>
      </c>
      <c r="AW182">
        <v>2</v>
      </c>
      <c r="AX182">
        <v>74942224</v>
      </c>
      <c r="AY182">
        <v>1</v>
      </c>
      <c r="AZ182">
        <v>0</v>
      </c>
      <c r="BA182">
        <v>182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CU182">
        <f>ROUND(AT182*Source!I118*AH182*AL182,0)</f>
        <v>3672</v>
      </c>
      <c r="CV182">
        <f>ROUND(Y182*Source!I118,7)</f>
        <v>13.213536</v>
      </c>
      <c r="CW182">
        <v>0</v>
      </c>
      <c r="CX182">
        <f>ROUND(Y182*Source!I118,7)</f>
        <v>13.213536</v>
      </c>
      <c r="CY182">
        <f>AD182</f>
        <v>291.83</v>
      </c>
      <c r="CZ182">
        <f>AH182</f>
        <v>8.74</v>
      </c>
      <c r="DA182">
        <f>AL182</f>
        <v>33.39</v>
      </c>
      <c r="DB182">
        <f t="shared" ref="DB182:DB188" si="85">ROUND((ROUND(AT182*CZ182,2)*ROUND(1.05,7)),2)</f>
        <v>680.94</v>
      </c>
      <c r="DC182">
        <f t="shared" ref="DC182:DC188" si="86">ROUND((ROUND(AT182*AG182,2)*ROUND(1.05,7)),2)</f>
        <v>0</v>
      </c>
      <c r="DD182" t="s">
        <v>6</v>
      </c>
      <c r="DE182" t="s">
        <v>6</v>
      </c>
      <c r="DF182">
        <f t="shared" ref="DF182:DF188" si="87">ROUND(ROUND(AE182,0)*CX182,0)</f>
        <v>0</v>
      </c>
      <c r="DG182">
        <f t="shared" si="80"/>
        <v>0</v>
      </c>
      <c r="DH182">
        <f>Source!I118*SmtRes!Y182</f>
        <v>13.213536000000001</v>
      </c>
      <c r="DI182">
        <f>AD182</f>
        <v>291.83</v>
      </c>
      <c r="DJ182">
        <f>EtalonRes!AB182</f>
        <v>8.74</v>
      </c>
      <c r="DK182">
        <f>Source!BA118</f>
        <v>33.39</v>
      </c>
      <c r="DL182" t="s">
        <v>6</v>
      </c>
      <c r="DM182">
        <v>0</v>
      </c>
      <c r="DN182" t="s">
        <v>6</v>
      </c>
      <c r="DO182">
        <v>0</v>
      </c>
      <c r="GQ182">
        <v>-1</v>
      </c>
      <c r="GR182">
        <v>-1</v>
      </c>
    </row>
    <row r="183" spans="1:200" x14ac:dyDescent="0.2">
      <c r="A183">
        <f>ROW(Source!A118)</f>
        <v>118</v>
      </c>
      <c r="B183">
        <v>74764386</v>
      </c>
      <c r="C183">
        <v>74942210</v>
      </c>
      <c r="D183">
        <v>31709492</v>
      </c>
      <c r="E183">
        <v>70</v>
      </c>
      <c r="F183">
        <v>1</v>
      </c>
      <c r="G183">
        <v>1</v>
      </c>
      <c r="H183">
        <v>1</v>
      </c>
      <c r="I183" t="s">
        <v>449</v>
      </c>
      <c r="J183" t="s">
        <v>6</v>
      </c>
      <c r="K183" t="s">
        <v>450</v>
      </c>
      <c r="L183">
        <v>1191</v>
      </c>
      <c r="N183">
        <v>1013</v>
      </c>
      <c r="O183" t="s">
        <v>448</v>
      </c>
      <c r="P183" t="s">
        <v>448</v>
      </c>
      <c r="Q183">
        <v>1</v>
      </c>
      <c r="W183">
        <v>0</v>
      </c>
      <c r="X183">
        <v>-1417349443</v>
      </c>
      <c r="Y183">
        <f t="shared" si="84"/>
        <v>0.67200000000000004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1</v>
      </c>
      <c r="AK183">
        <v>33.39</v>
      </c>
      <c r="AL183">
        <v>1</v>
      </c>
      <c r="AM183">
        <v>4</v>
      </c>
      <c r="AN183">
        <v>0</v>
      </c>
      <c r="AO183">
        <v>1</v>
      </c>
      <c r="AP183">
        <v>1</v>
      </c>
      <c r="AQ183">
        <v>0</v>
      </c>
      <c r="AR183">
        <v>0</v>
      </c>
      <c r="AS183" t="s">
        <v>6</v>
      </c>
      <c r="AT183">
        <v>0.64</v>
      </c>
      <c r="AU183" t="s">
        <v>78</v>
      </c>
      <c r="AV183">
        <v>2</v>
      </c>
      <c r="AW183">
        <v>2</v>
      </c>
      <c r="AX183">
        <v>74942225</v>
      </c>
      <c r="AY183">
        <v>1</v>
      </c>
      <c r="AZ183">
        <v>0</v>
      </c>
      <c r="BA183">
        <v>183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CV183">
        <v>0</v>
      </c>
      <c r="CW183">
        <v>0</v>
      </c>
      <c r="CX183">
        <f>ROUND(Y183*Source!I118,7)</f>
        <v>0.11397119999999999</v>
      </c>
      <c r="CY183">
        <f>AD183</f>
        <v>0</v>
      </c>
      <c r="CZ183">
        <f>AH183</f>
        <v>0</v>
      </c>
      <c r="DA183">
        <f>AL183</f>
        <v>1</v>
      </c>
      <c r="DB183">
        <f t="shared" si="85"/>
        <v>0</v>
      </c>
      <c r="DC183">
        <f t="shared" si="86"/>
        <v>0</v>
      </c>
      <c r="DD183" t="s">
        <v>6</v>
      </c>
      <c r="DE183" t="s">
        <v>6</v>
      </c>
      <c r="DF183">
        <f t="shared" si="87"/>
        <v>0</v>
      </c>
      <c r="DG183">
        <f t="shared" si="80"/>
        <v>0</v>
      </c>
      <c r="DH183">
        <f>Source!I118*SmtRes!Y183</f>
        <v>0.11397120000000001</v>
      </c>
      <c r="DI183">
        <f>AD183</f>
        <v>0</v>
      </c>
      <c r="DJ183">
        <f>EtalonRes!AB183</f>
        <v>0</v>
      </c>
      <c r="DK183">
        <f>Source!BA118</f>
        <v>33.39</v>
      </c>
      <c r="DL183" t="s">
        <v>6</v>
      </c>
      <c r="DM183">
        <v>0</v>
      </c>
      <c r="DN183" t="s">
        <v>6</v>
      </c>
      <c r="DO183">
        <v>0</v>
      </c>
      <c r="GQ183">
        <v>-1</v>
      </c>
      <c r="GR183">
        <v>-1</v>
      </c>
    </row>
    <row r="184" spans="1:200" x14ac:dyDescent="0.2">
      <c r="A184">
        <f>ROW(Source!A118)</f>
        <v>118</v>
      </c>
      <c r="B184">
        <v>74764386</v>
      </c>
      <c r="C184">
        <v>74942210</v>
      </c>
      <c r="D184">
        <v>49672573</v>
      </c>
      <c r="E184">
        <v>1</v>
      </c>
      <c r="F184">
        <v>1</v>
      </c>
      <c r="G184">
        <v>1</v>
      </c>
      <c r="H184">
        <v>2</v>
      </c>
      <c r="I184" t="s">
        <v>451</v>
      </c>
      <c r="J184" t="s">
        <v>452</v>
      </c>
      <c r="K184" t="s">
        <v>453</v>
      </c>
      <c r="L184">
        <v>1367</v>
      </c>
      <c r="N184">
        <v>1011</v>
      </c>
      <c r="O184" t="s">
        <v>454</v>
      </c>
      <c r="P184" t="s">
        <v>454</v>
      </c>
      <c r="Q184">
        <v>1</v>
      </c>
      <c r="W184">
        <v>0</v>
      </c>
      <c r="X184">
        <v>-430484415</v>
      </c>
      <c r="Y184">
        <f t="shared" si="84"/>
        <v>0.27300000000000002</v>
      </c>
      <c r="AA184">
        <v>0</v>
      </c>
      <c r="AB184">
        <v>1530.2</v>
      </c>
      <c r="AC184">
        <v>450.77</v>
      </c>
      <c r="AD184">
        <v>0</v>
      </c>
      <c r="AE184">
        <v>0</v>
      </c>
      <c r="AF184">
        <v>115.4</v>
      </c>
      <c r="AG184">
        <v>13.5</v>
      </c>
      <c r="AH184">
        <v>0</v>
      </c>
      <c r="AI184">
        <v>1</v>
      </c>
      <c r="AJ184">
        <v>13.26</v>
      </c>
      <c r="AK184">
        <v>33.39</v>
      </c>
      <c r="AL184">
        <v>1</v>
      </c>
      <c r="AM184">
        <v>4</v>
      </c>
      <c r="AN184">
        <v>0</v>
      </c>
      <c r="AO184">
        <v>1</v>
      </c>
      <c r="AP184">
        <v>1</v>
      </c>
      <c r="AQ184">
        <v>0</v>
      </c>
      <c r="AR184">
        <v>0</v>
      </c>
      <c r="AS184" t="s">
        <v>6</v>
      </c>
      <c r="AT184">
        <v>0.26</v>
      </c>
      <c r="AU184" t="s">
        <v>26</v>
      </c>
      <c r="AV184">
        <v>0</v>
      </c>
      <c r="AW184">
        <v>2</v>
      </c>
      <c r="AX184">
        <v>74942226</v>
      </c>
      <c r="AY184">
        <v>1</v>
      </c>
      <c r="AZ184">
        <v>0</v>
      </c>
      <c r="BA184">
        <v>184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f>ROUND(Y184*Source!I118*DO184,7)</f>
        <v>0</v>
      </c>
      <c r="CX184">
        <f>ROUND(Y184*Source!I118,7)</f>
        <v>4.6300800000000003E-2</v>
      </c>
      <c r="CY184">
        <f>AB184</f>
        <v>1530.2</v>
      </c>
      <c r="CZ184">
        <f>AF184</f>
        <v>115.4</v>
      </c>
      <c r="DA184">
        <f>AJ184</f>
        <v>13.26</v>
      </c>
      <c r="DB184">
        <f t="shared" si="85"/>
        <v>31.5</v>
      </c>
      <c r="DC184">
        <f t="shared" si="86"/>
        <v>3.69</v>
      </c>
      <c r="DD184" t="s">
        <v>6</v>
      </c>
      <c r="DE184" t="s">
        <v>6</v>
      </c>
      <c r="DF184">
        <f t="shared" si="87"/>
        <v>0</v>
      </c>
      <c r="DG184">
        <f>ROUND(ROUND(AF184*AJ184,0)*CX184,0)</f>
        <v>71</v>
      </c>
      <c r="DH184">
        <f>Source!I118*SmtRes!Y184</f>
        <v>4.6300800000000003E-2</v>
      </c>
      <c r="DI184">
        <f>AB184</f>
        <v>1530.2</v>
      </c>
      <c r="DJ184">
        <f>EtalonRes!Z184</f>
        <v>115.4</v>
      </c>
      <c r="DK184">
        <f>Source!BB118</f>
        <v>13.26</v>
      </c>
      <c r="DL184" t="s">
        <v>6</v>
      </c>
      <c r="DM184">
        <v>0</v>
      </c>
      <c r="DN184" t="s">
        <v>6</v>
      </c>
      <c r="DO184">
        <v>0</v>
      </c>
      <c r="GQ184">
        <v>-1</v>
      </c>
      <c r="GR184">
        <v>-1</v>
      </c>
    </row>
    <row r="185" spans="1:200" x14ac:dyDescent="0.2">
      <c r="A185">
        <f>ROW(Source!A118)</f>
        <v>118</v>
      </c>
      <c r="B185">
        <v>74764386</v>
      </c>
      <c r="C185">
        <v>74942210</v>
      </c>
      <c r="D185">
        <v>49672695</v>
      </c>
      <c r="E185">
        <v>1</v>
      </c>
      <c r="F185">
        <v>1</v>
      </c>
      <c r="G185">
        <v>1</v>
      </c>
      <c r="H185">
        <v>2</v>
      </c>
      <c r="I185" t="s">
        <v>455</v>
      </c>
      <c r="J185" t="s">
        <v>456</v>
      </c>
      <c r="K185" t="s">
        <v>457</v>
      </c>
      <c r="L185">
        <v>1367</v>
      </c>
      <c r="N185">
        <v>1011</v>
      </c>
      <c r="O185" t="s">
        <v>454</v>
      </c>
      <c r="P185" t="s">
        <v>454</v>
      </c>
      <c r="Q185">
        <v>1</v>
      </c>
      <c r="W185">
        <v>0</v>
      </c>
      <c r="X185">
        <v>1063590936</v>
      </c>
      <c r="Y185">
        <f t="shared" si="84"/>
        <v>10.552500000000002</v>
      </c>
      <c r="AA185">
        <v>0</v>
      </c>
      <c r="AB185">
        <v>41.37</v>
      </c>
      <c r="AC185">
        <v>0</v>
      </c>
      <c r="AD185">
        <v>0</v>
      </c>
      <c r="AE185">
        <v>0</v>
      </c>
      <c r="AF185">
        <v>3.12</v>
      </c>
      <c r="AG185">
        <v>0</v>
      </c>
      <c r="AH185">
        <v>0</v>
      </c>
      <c r="AI185">
        <v>1</v>
      </c>
      <c r="AJ185">
        <v>13.26</v>
      </c>
      <c r="AK185">
        <v>33.39</v>
      </c>
      <c r="AL185">
        <v>1</v>
      </c>
      <c r="AM185">
        <v>4</v>
      </c>
      <c r="AN185">
        <v>0</v>
      </c>
      <c r="AO185">
        <v>1</v>
      </c>
      <c r="AP185">
        <v>1</v>
      </c>
      <c r="AQ185">
        <v>0</v>
      </c>
      <c r="AR185">
        <v>0</v>
      </c>
      <c r="AS185" t="s">
        <v>6</v>
      </c>
      <c r="AT185">
        <v>10.050000000000001</v>
      </c>
      <c r="AU185" t="s">
        <v>26</v>
      </c>
      <c r="AV185">
        <v>0</v>
      </c>
      <c r="AW185">
        <v>2</v>
      </c>
      <c r="AX185">
        <v>74942227</v>
      </c>
      <c r="AY185">
        <v>1</v>
      </c>
      <c r="AZ185">
        <v>0</v>
      </c>
      <c r="BA185">
        <v>185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f>ROUND(Y185*Source!I118*DO185,7)</f>
        <v>0</v>
      </c>
      <c r="CX185">
        <f>ROUND(Y185*Source!I118,7)</f>
        <v>1.789704</v>
      </c>
      <c r="CY185">
        <f>AB185</f>
        <v>41.37</v>
      </c>
      <c r="CZ185">
        <f>AF185</f>
        <v>3.12</v>
      </c>
      <c r="DA185">
        <f>AJ185</f>
        <v>13.26</v>
      </c>
      <c r="DB185">
        <f t="shared" si="85"/>
        <v>32.93</v>
      </c>
      <c r="DC185">
        <f t="shared" si="86"/>
        <v>0</v>
      </c>
      <c r="DD185" t="s">
        <v>6</v>
      </c>
      <c r="DE185" t="s">
        <v>6</v>
      </c>
      <c r="DF185">
        <f t="shared" si="87"/>
        <v>0</v>
      </c>
      <c r="DG185">
        <f>ROUND(ROUND(AF185*AJ185,0)*CX185,0)</f>
        <v>73</v>
      </c>
      <c r="DH185">
        <f>Source!I118*SmtRes!Y185</f>
        <v>1.7897040000000004</v>
      </c>
      <c r="DI185">
        <f>AB185</f>
        <v>41.37</v>
      </c>
      <c r="DJ185">
        <f>EtalonRes!Z185</f>
        <v>3.12</v>
      </c>
      <c r="DK185">
        <f>Source!BB118</f>
        <v>13.26</v>
      </c>
      <c r="DL185" t="s">
        <v>6</v>
      </c>
      <c r="DM185">
        <v>0</v>
      </c>
      <c r="DN185" t="s">
        <v>6</v>
      </c>
      <c r="DO185">
        <v>0</v>
      </c>
      <c r="GQ185">
        <v>-1</v>
      </c>
      <c r="GR185">
        <v>-1</v>
      </c>
    </row>
    <row r="186" spans="1:200" x14ac:dyDescent="0.2">
      <c r="A186">
        <f>ROW(Source!A118)</f>
        <v>118</v>
      </c>
      <c r="B186">
        <v>74764386</v>
      </c>
      <c r="C186">
        <v>74942210</v>
      </c>
      <c r="D186">
        <v>49672703</v>
      </c>
      <c r="E186">
        <v>1</v>
      </c>
      <c r="F186">
        <v>1</v>
      </c>
      <c r="G186">
        <v>1</v>
      </c>
      <c r="H186">
        <v>2</v>
      </c>
      <c r="I186" t="s">
        <v>489</v>
      </c>
      <c r="J186" t="s">
        <v>490</v>
      </c>
      <c r="K186" t="s">
        <v>491</v>
      </c>
      <c r="L186">
        <v>1367</v>
      </c>
      <c r="N186">
        <v>1011</v>
      </c>
      <c r="O186" t="s">
        <v>454</v>
      </c>
      <c r="P186" t="s">
        <v>454</v>
      </c>
      <c r="Q186">
        <v>1</v>
      </c>
      <c r="W186">
        <v>0</v>
      </c>
      <c r="X186">
        <v>-1424865896</v>
      </c>
      <c r="Y186">
        <f t="shared" si="84"/>
        <v>0.13650000000000001</v>
      </c>
      <c r="AA186">
        <v>0</v>
      </c>
      <c r="AB186">
        <v>88.31</v>
      </c>
      <c r="AC186">
        <v>0</v>
      </c>
      <c r="AD186">
        <v>0</v>
      </c>
      <c r="AE186">
        <v>0</v>
      </c>
      <c r="AF186">
        <v>6.66</v>
      </c>
      <c r="AG186">
        <v>0</v>
      </c>
      <c r="AH186">
        <v>0</v>
      </c>
      <c r="AI186">
        <v>1</v>
      </c>
      <c r="AJ186">
        <v>13.26</v>
      </c>
      <c r="AK186">
        <v>33.39</v>
      </c>
      <c r="AL186">
        <v>1</v>
      </c>
      <c r="AM186">
        <v>4</v>
      </c>
      <c r="AN186">
        <v>0</v>
      </c>
      <c r="AO186">
        <v>1</v>
      </c>
      <c r="AP186">
        <v>1</v>
      </c>
      <c r="AQ186">
        <v>0</v>
      </c>
      <c r="AR186">
        <v>0</v>
      </c>
      <c r="AS186" t="s">
        <v>6</v>
      </c>
      <c r="AT186">
        <v>0.13</v>
      </c>
      <c r="AU186" t="s">
        <v>26</v>
      </c>
      <c r="AV186">
        <v>0</v>
      </c>
      <c r="AW186">
        <v>2</v>
      </c>
      <c r="AX186">
        <v>74942228</v>
      </c>
      <c r="AY186">
        <v>1</v>
      </c>
      <c r="AZ186">
        <v>0</v>
      </c>
      <c r="BA186">
        <v>186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f>ROUND(Y186*Source!I118*DO186,7)</f>
        <v>0</v>
      </c>
      <c r="CX186">
        <f>ROUND(Y186*Source!I118,7)</f>
        <v>2.3150400000000002E-2</v>
      </c>
      <c r="CY186">
        <f>AB186</f>
        <v>88.31</v>
      </c>
      <c r="CZ186">
        <f>AF186</f>
        <v>6.66</v>
      </c>
      <c r="DA186">
        <f>AJ186</f>
        <v>13.26</v>
      </c>
      <c r="DB186">
        <f t="shared" si="85"/>
        <v>0.91</v>
      </c>
      <c r="DC186">
        <f t="shared" si="86"/>
        <v>0</v>
      </c>
      <c r="DD186" t="s">
        <v>6</v>
      </c>
      <c r="DE186" t="s">
        <v>6</v>
      </c>
      <c r="DF186">
        <f t="shared" si="87"/>
        <v>0</v>
      </c>
      <c r="DG186">
        <f>ROUND(ROUND(AF186*AJ186,0)*CX186,0)</f>
        <v>2</v>
      </c>
      <c r="DH186">
        <f>Source!I118*SmtRes!Y186</f>
        <v>2.3150400000000002E-2</v>
      </c>
      <c r="DI186">
        <f>AB186</f>
        <v>88.31</v>
      </c>
      <c r="DJ186">
        <f>EtalonRes!Z186</f>
        <v>6.66</v>
      </c>
      <c r="DK186">
        <f>Source!BB118</f>
        <v>13.26</v>
      </c>
      <c r="DL186" t="s">
        <v>6</v>
      </c>
      <c r="DM186">
        <v>0</v>
      </c>
      <c r="DN186" t="s">
        <v>6</v>
      </c>
      <c r="DO186">
        <v>0</v>
      </c>
      <c r="GQ186">
        <v>-1</v>
      </c>
      <c r="GR186">
        <v>-1</v>
      </c>
    </row>
    <row r="187" spans="1:200" x14ac:dyDescent="0.2">
      <c r="A187">
        <f>ROW(Source!A118)</f>
        <v>118</v>
      </c>
      <c r="B187">
        <v>74764386</v>
      </c>
      <c r="C187">
        <v>74942210</v>
      </c>
      <c r="D187">
        <v>49673503</v>
      </c>
      <c r="E187">
        <v>1</v>
      </c>
      <c r="F187">
        <v>1</v>
      </c>
      <c r="G187">
        <v>1</v>
      </c>
      <c r="H187">
        <v>2</v>
      </c>
      <c r="I187" t="s">
        <v>458</v>
      </c>
      <c r="J187" t="s">
        <v>459</v>
      </c>
      <c r="K187" t="s">
        <v>460</v>
      </c>
      <c r="L187">
        <v>1367</v>
      </c>
      <c r="N187">
        <v>1011</v>
      </c>
      <c r="O187" t="s">
        <v>454</v>
      </c>
      <c r="P187" t="s">
        <v>454</v>
      </c>
      <c r="Q187">
        <v>1</v>
      </c>
      <c r="W187">
        <v>0</v>
      </c>
      <c r="X187">
        <v>509054691</v>
      </c>
      <c r="Y187">
        <f t="shared" si="84"/>
        <v>0.39900000000000002</v>
      </c>
      <c r="AA187">
        <v>0</v>
      </c>
      <c r="AB187">
        <v>871.31</v>
      </c>
      <c r="AC187">
        <v>387.32</v>
      </c>
      <c r="AD187">
        <v>0</v>
      </c>
      <c r="AE187">
        <v>0</v>
      </c>
      <c r="AF187">
        <v>65.709999999999994</v>
      </c>
      <c r="AG187">
        <v>11.6</v>
      </c>
      <c r="AH187">
        <v>0</v>
      </c>
      <c r="AI187">
        <v>1</v>
      </c>
      <c r="AJ187">
        <v>13.26</v>
      </c>
      <c r="AK187">
        <v>33.39</v>
      </c>
      <c r="AL187">
        <v>1</v>
      </c>
      <c r="AM187">
        <v>4</v>
      </c>
      <c r="AN187">
        <v>0</v>
      </c>
      <c r="AO187">
        <v>1</v>
      </c>
      <c r="AP187">
        <v>1</v>
      </c>
      <c r="AQ187">
        <v>0</v>
      </c>
      <c r="AR187">
        <v>0</v>
      </c>
      <c r="AS187" t="s">
        <v>6</v>
      </c>
      <c r="AT187">
        <v>0.38</v>
      </c>
      <c r="AU187" t="s">
        <v>26</v>
      </c>
      <c r="AV187">
        <v>0</v>
      </c>
      <c r="AW187">
        <v>2</v>
      </c>
      <c r="AX187">
        <v>74942229</v>
      </c>
      <c r="AY187">
        <v>1</v>
      </c>
      <c r="AZ187">
        <v>0</v>
      </c>
      <c r="BA187">
        <v>187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f>ROUND(Y187*Source!I118*DO187,7)</f>
        <v>0</v>
      </c>
      <c r="CX187">
        <f>ROUND(Y187*Source!I118,7)</f>
        <v>6.7670400000000006E-2</v>
      </c>
      <c r="CY187">
        <f>AB187</f>
        <v>871.31</v>
      </c>
      <c r="CZ187">
        <f>AF187</f>
        <v>65.709999999999994</v>
      </c>
      <c r="DA187">
        <f>AJ187</f>
        <v>13.26</v>
      </c>
      <c r="DB187">
        <f t="shared" si="85"/>
        <v>26.22</v>
      </c>
      <c r="DC187">
        <f t="shared" si="86"/>
        <v>4.63</v>
      </c>
      <c r="DD187" t="s">
        <v>6</v>
      </c>
      <c r="DE187" t="s">
        <v>6</v>
      </c>
      <c r="DF187">
        <f t="shared" si="87"/>
        <v>0</v>
      </c>
      <c r="DG187">
        <f>ROUND(ROUND(AF187*AJ187,0)*CX187,0)</f>
        <v>59</v>
      </c>
      <c r="DH187">
        <f>Source!I118*SmtRes!Y187</f>
        <v>6.7670400000000006E-2</v>
      </c>
      <c r="DI187">
        <f>AB187</f>
        <v>871.31</v>
      </c>
      <c r="DJ187">
        <f>EtalonRes!Z187</f>
        <v>65.709999999999994</v>
      </c>
      <c r="DK187">
        <f>Source!BB118</f>
        <v>13.26</v>
      </c>
      <c r="DL187" t="s">
        <v>6</v>
      </c>
      <c r="DM187">
        <v>0</v>
      </c>
      <c r="DN187" t="s">
        <v>6</v>
      </c>
      <c r="DO187">
        <v>0</v>
      </c>
      <c r="GQ187">
        <v>-1</v>
      </c>
      <c r="GR187">
        <v>-1</v>
      </c>
    </row>
    <row r="188" spans="1:200" x14ac:dyDescent="0.2">
      <c r="A188">
        <f>ROW(Source!A118)</f>
        <v>118</v>
      </c>
      <c r="B188">
        <v>74764386</v>
      </c>
      <c r="C188">
        <v>74942210</v>
      </c>
      <c r="D188">
        <v>49673715</v>
      </c>
      <c r="E188">
        <v>1</v>
      </c>
      <c r="F188">
        <v>1</v>
      </c>
      <c r="G188">
        <v>1</v>
      </c>
      <c r="H188">
        <v>2</v>
      </c>
      <c r="I188" t="s">
        <v>476</v>
      </c>
      <c r="J188" t="s">
        <v>477</v>
      </c>
      <c r="K188" t="s">
        <v>478</v>
      </c>
      <c r="L188">
        <v>1367</v>
      </c>
      <c r="N188">
        <v>1011</v>
      </c>
      <c r="O188" t="s">
        <v>454</v>
      </c>
      <c r="P188" t="s">
        <v>454</v>
      </c>
      <c r="Q188">
        <v>1</v>
      </c>
      <c r="W188">
        <v>0</v>
      </c>
      <c r="X188">
        <v>829370094</v>
      </c>
      <c r="Y188">
        <f t="shared" si="84"/>
        <v>1.1864999999999999</v>
      </c>
      <c r="AA188">
        <v>0</v>
      </c>
      <c r="AB188">
        <v>107.41</v>
      </c>
      <c r="AC188">
        <v>0</v>
      </c>
      <c r="AD188">
        <v>0</v>
      </c>
      <c r="AE188">
        <v>0</v>
      </c>
      <c r="AF188">
        <v>8.1</v>
      </c>
      <c r="AG188">
        <v>0</v>
      </c>
      <c r="AH188">
        <v>0</v>
      </c>
      <c r="AI188">
        <v>1</v>
      </c>
      <c r="AJ188">
        <v>13.26</v>
      </c>
      <c r="AK188">
        <v>33.39</v>
      </c>
      <c r="AL188">
        <v>1</v>
      </c>
      <c r="AM188">
        <v>4</v>
      </c>
      <c r="AN188">
        <v>0</v>
      </c>
      <c r="AO188">
        <v>1</v>
      </c>
      <c r="AP188">
        <v>1</v>
      </c>
      <c r="AQ188">
        <v>0</v>
      </c>
      <c r="AR188">
        <v>0</v>
      </c>
      <c r="AS188" t="s">
        <v>6</v>
      </c>
      <c r="AT188">
        <v>1.1299999999999999</v>
      </c>
      <c r="AU188" t="s">
        <v>26</v>
      </c>
      <c r="AV188">
        <v>0</v>
      </c>
      <c r="AW188">
        <v>2</v>
      </c>
      <c r="AX188">
        <v>74942230</v>
      </c>
      <c r="AY188">
        <v>1</v>
      </c>
      <c r="AZ188">
        <v>0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f>ROUND(Y188*Source!I118*DO188,7)</f>
        <v>0</v>
      </c>
      <c r="CX188">
        <f>ROUND(Y188*Source!I118,7)</f>
        <v>0.2012304</v>
      </c>
      <c r="CY188">
        <f>AB188</f>
        <v>107.41</v>
      </c>
      <c r="CZ188">
        <f>AF188</f>
        <v>8.1</v>
      </c>
      <c r="DA188">
        <f>AJ188</f>
        <v>13.26</v>
      </c>
      <c r="DB188">
        <f t="shared" si="85"/>
        <v>9.61</v>
      </c>
      <c r="DC188">
        <f t="shared" si="86"/>
        <v>0</v>
      </c>
      <c r="DD188" t="s">
        <v>6</v>
      </c>
      <c r="DE188" t="s">
        <v>6</v>
      </c>
      <c r="DF188">
        <f t="shared" si="87"/>
        <v>0</v>
      </c>
      <c r="DG188">
        <f>ROUND(ROUND(AF188*AJ188,0)*CX188,0)</f>
        <v>22</v>
      </c>
      <c r="DH188">
        <f>Source!I118*SmtRes!Y188</f>
        <v>0.20123039999999998</v>
      </c>
      <c r="DI188">
        <f>AB188</f>
        <v>107.41</v>
      </c>
      <c r="DJ188">
        <f>EtalonRes!Z188</f>
        <v>8.1</v>
      </c>
      <c r="DK188">
        <f>Source!BB118</f>
        <v>13.26</v>
      </c>
      <c r="DL188" t="s">
        <v>6</v>
      </c>
      <c r="DM188">
        <v>0</v>
      </c>
      <c r="DN188" t="s">
        <v>6</v>
      </c>
      <c r="DO188">
        <v>0</v>
      </c>
      <c r="GQ188">
        <v>-1</v>
      </c>
      <c r="GR188">
        <v>-1</v>
      </c>
    </row>
    <row r="189" spans="1:200" x14ac:dyDescent="0.2">
      <c r="A189">
        <f>ROW(Source!A118)</f>
        <v>118</v>
      </c>
      <c r="B189">
        <v>74764386</v>
      </c>
      <c r="C189">
        <v>74942210</v>
      </c>
      <c r="D189">
        <v>49523464</v>
      </c>
      <c r="E189">
        <v>1</v>
      </c>
      <c r="F189">
        <v>1</v>
      </c>
      <c r="G189">
        <v>1</v>
      </c>
      <c r="H189">
        <v>3</v>
      </c>
      <c r="I189" t="s">
        <v>492</v>
      </c>
      <c r="J189" t="s">
        <v>493</v>
      </c>
      <c r="K189" t="s">
        <v>494</v>
      </c>
      <c r="L189">
        <v>1346</v>
      </c>
      <c r="N189">
        <v>1009</v>
      </c>
      <c r="O189" t="s">
        <v>468</v>
      </c>
      <c r="P189" t="s">
        <v>468</v>
      </c>
      <c r="Q189">
        <v>1</v>
      </c>
      <c r="W189">
        <v>0</v>
      </c>
      <c r="X189">
        <v>1376506601</v>
      </c>
      <c r="Y189" s="181" t="e">
        <f>#REF!</f>
        <v>#REF!</v>
      </c>
      <c r="AA189">
        <v>355.47</v>
      </c>
      <c r="AB189">
        <v>0</v>
      </c>
      <c r="AC189">
        <v>0</v>
      </c>
      <c r="AD189">
        <v>0</v>
      </c>
      <c r="AE189">
        <v>39.020000000000003</v>
      </c>
      <c r="AF189">
        <v>0</v>
      </c>
      <c r="AG189">
        <v>0</v>
      </c>
      <c r="AH189">
        <v>0</v>
      </c>
      <c r="AI189">
        <v>9.11</v>
      </c>
      <c r="AJ189">
        <v>1</v>
      </c>
      <c r="AK189">
        <v>1</v>
      </c>
      <c r="AL189">
        <v>1</v>
      </c>
      <c r="AM189">
        <v>4</v>
      </c>
      <c r="AN189">
        <v>0</v>
      </c>
      <c r="AO189">
        <v>1</v>
      </c>
      <c r="AP189">
        <v>1</v>
      </c>
      <c r="AQ189">
        <v>0</v>
      </c>
      <c r="AR189">
        <v>0</v>
      </c>
      <c r="AS189" t="s">
        <v>6</v>
      </c>
      <c r="AT189">
        <v>7.95</v>
      </c>
      <c r="AU189" t="s">
        <v>6</v>
      </c>
      <c r="AV189">
        <v>0</v>
      </c>
      <c r="AW189">
        <v>2</v>
      </c>
      <c r="AX189">
        <v>74942231</v>
      </c>
      <c r="AY189">
        <v>1</v>
      </c>
      <c r="AZ189">
        <v>0</v>
      </c>
      <c r="BA189">
        <v>189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CV189">
        <v>0</v>
      </c>
      <c r="CW189">
        <v>0</v>
      </c>
      <c r="CX189" t="e">
        <f>ROUND(Y189*Source!I118,7)</f>
        <v>#REF!</v>
      </c>
      <c r="CY189">
        <f t="shared" ref="CY189:CY195" si="88">AA189</f>
        <v>355.47</v>
      </c>
      <c r="CZ189">
        <f t="shared" ref="CZ189:CZ195" si="89">AE189</f>
        <v>39.020000000000003</v>
      </c>
      <c r="DA189">
        <f t="shared" ref="DA189:DA195" si="90">AI189</f>
        <v>9.11</v>
      </c>
      <c r="DB189">
        <f t="shared" ref="DB189:DB195" si="91">ROUND(ROUND(AT189*CZ189,2),2)</f>
        <v>310.20999999999998</v>
      </c>
      <c r="DC189">
        <f t="shared" ref="DC189:DC195" si="92">ROUND(ROUND(AT189*AG189,2),2)</f>
        <v>0</v>
      </c>
      <c r="DD189" t="s">
        <v>6</v>
      </c>
      <c r="DE189" t="s">
        <v>6</v>
      </c>
      <c r="DF189" t="e">
        <f t="shared" ref="DF189:DF195" si="93">ROUND(ROUND(AE189*AI189,0)*CX189,0)</f>
        <v>#REF!</v>
      </c>
      <c r="DG189" t="e">
        <f t="shared" ref="DG189:DG197" si="94">ROUND(ROUND(AF189,0)*CX189,0)</f>
        <v>#REF!</v>
      </c>
      <c r="DH189" t="e">
        <f>Source!I118*SmtRes!Y189</f>
        <v>#REF!</v>
      </c>
      <c r="DI189">
        <f t="shared" ref="DI189:DI195" si="95">AA189</f>
        <v>355.47</v>
      </c>
      <c r="DJ189">
        <f>EtalonRes!Y189</f>
        <v>39.020000000000003</v>
      </c>
      <c r="DK189">
        <f>Source!BC118</f>
        <v>9.11</v>
      </c>
      <c r="DL189" t="s">
        <v>6</v>
      </c>
      <c r="DM189">
        <v>0</v>
      </c>
      <c r="DN189" t="s">
        <v>6</v>
      </c>
      <c r="DO189">
        <v>0</v>
      </c>
      <c r="GQ189">
        <v>-1</v>
      </c>
      <c r="GR189">
        <v>-1</v>
      </c>
    </row>
    <row r="190" spans="1:200" x14ac:dyDescent="0.2">
      <c r="A190">
        <f>ROW(Source!A118)</f>
        <v>118</v>
      </c>
      <c r="B190">
        <v>74764386</v>
      </c>
      <c r="C190">
        <v>74942210</v>
      </c>
      <c r="D190">
        <v>49524301</v>
      </c>
      <c r="E190">
        <v>1</v>
      </c>
      <c r="F190">
        <v>1</v>
      </c>
      <c r="G190">
        <v>1</v>
      </c>
      <c r="H190">
        <v>3</v>
      </c>
      <c r="I190" t="s">
        <v>479</v>
      </c>
      <c r="J190" t="s">
        <v>480</v>
      </c>
      <c r="K190" t="s">
        <v>481</v>
      </c>
      <c r="L190">
        <v>1348</v>
      </c>
      <c r="N190">
        <v>1009</v>
      </c>
      <c r="O190" t="s">
        <v>464</v>
      </c>
      <c r="P190" t="s">
        <v>464</v>
      </c>
      <c r="Q190">
        <v>1000</v>
      </c>
      <c r="W190">
        <v>0</v>
      </c>
      <c r="X190">
        <v>1824693337</v>
      </c>
      <c r="Y190" s="181" t="e">
        <f>#REF!</f>
        <v>#REF!</v>
      </c>
      <c r="AA190">
        <v>94397.82</v>
      </c>
      <c r="AB190">
        <v>0</v>
      </c>
      <c r="AC190">
        <v>0</v>
      </c>
      <c r="AD190">
        <v>0</v>
      </c>
      <c r="AE190">
        <v>10362</v>
      </c>
      <c r="AF190">
        <v>0</v>
      </c>
      <c r="AG190">
        <v>0</v>
      </c>
      <c r="AH190">
        <v>0</v>
      </c>
      <c r="AI190">
        <v>9.11</v>
      </c>
      <c r="AJ190">
        <v>1</v>
      </c>
      <c r="AK190">
        <v>1</v>
      </c>
      <c r="AL190">
        <v>1</v>
      </c>
      <c r="AM190">
        <v>4</v>
      </c>
      <c r="AN190">
        <v>0</v>
      </c>
      <c r="AO190">
        <v>1</v>
      </c>
      <c r="AP190">
        <v>1</v>
      </c>
      <c r="AQ190">
        <v>0</v>
      </c>
      <c r="AR190">
        <v>0</v>
      </c>
      <c r="AS190" t="s">
        <v>6</v>
      </c>
      <c r="AT190">
        <v>3.3E-4</v>
      </c>
      <c r="AU190" t="s">
        <v>6</v>
      </c>
      <c r="AV190">
        <v>0</v>
      </c>
      <c r="AW190">
        <v>2</v>
      </c>
      <c r="AX190">
        <v>74942232</v>
      </c>
      <c r="AY190">
        <v>1</v>
      </c>
      <c r="AZ190">
        <v>0</v>
      </c>
      <c r="BA190">
        <v>190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 t="e">
        <f>ROUND(Y190*Source!I118,7)</f>
        <v>#REF!</v>
      </c>
      <c r="CY190">
        <f t="shared" si="88"/>
        <v>94397.82</v>
      </c>
      <c r="CZ190">
        <f t="shared" si="89"/>
        <v>10362</v>
      </c>
      <c r="DA190">
        <f t="shared" si="90"/>
        <v>9.11</v>
      </c>
      <c r="DB190">
        <f t="shared" si="91"/>
        <v>3.42</v>
      </c>
      <c r="DC190">
        <f t="shared" si="92"/>
        <v>0</v>
      </c>
      <c r="DD190" t="s">
        <v>6</v>
      </c>
      <c r="DE190" t="s">
        <v>6</v>
      </c>
      <c r="DF190" t="e">
        <f t="shared" si="93"/>
        <v>#REF!</v>
      </c>
      <c r="DG190" t="e">
        <f t="shared" si="94"/>
        <v>#REF!</v>
      </c>
      <c r="DH190" t="e">
        <f>Source!I118*SmtRes!Y190</f>
        <v>#REF!</v>
      </c>
      <c r="DI190">
        <f t="shared" si="95"/>
        <v>94397.82</v>
      </c>
      <c r="DJ190">
        <f>EtalonRes!Y190</f>
        <v>10362</v>
      </c>
      <c r="DK190">
        <f>Source!BC118</f>
        <v>9.11</v>
      </c>
      <c r="DL190" t="s">
        <v>6</v>
      </c>
      <c r="DM190">
        <v>0</v>
      </c>
      <c r="DN190" t="s">
        <v>6</v>
      </c>
      <c r="DO190">
        <v>0</v>
      </c>
      <c r="GQ190">
        <v>-1</v>
      </c>
      <c r="GR190">
        <v>-1</v>
      </c>
    </row>
    <row r="191" spans="1:200" x14ac:dyDescent="0.2">
      <c r="A191">
        <f>ROW(Source!A118)</f>
        <v>118</v>
      </c>
      <c r="B191">
        <v>74764386</v>
      </c>
      <c r="C191">
        <v>74942210</v>
      </c>
      <c r="D191">
        <v>49525488</v>
      </c>
      <c r="E191">
        <v>1</v>
      </c>
      <c r="F191">
        <v>1</v>
      </c>
      <c r="G191">
        <v>1</v>
      </c>
      <c r="H191">
        <v>3</v>
      </c>
      <c r="I191" t="s">
        <v>465</v>
      </c>
      <c r="J191" t="s">
        <v>466</v>
      </c>
      <c r="K191" t="s">
        <v>467</v>
      </c>
      <c r="L191">
        <v>1346</v>
      </c>
      <c r="N191">
        <v>1009</v>
      </c>
      <c r="O191" t="s">
        <v>468</v>
      </c>
      <c r="P191" t="s">
        <v>468</v>
      </c>
      <c r="Q191">
        <v>1</v>
      </c>
      <c r="W191">
        <v>0</v>
      </c>
      <c r="X191">
        <v>-1864341761</v>
      </c>
      <c r="Y191" s="181" t="e">
        <f>#REF!</f>
        <v>#REF!</v>
      </c>
      <c r="AA191">
        <v>82.35</v>
      </c>
      <c r="AB191">
        <v>0</v>
      </c>
      <c r="AC191">
        <v>0</v>
      </c>
      <c r="AD191">
        <v>0</v>
      </c>
      <c r="AE191">
        <v>9.0399999999999991</v>
      </c>
      <c r="AF191">
        <v>0</v>
      </c>
      <c r="AG191">
        <v>0</v>
      </c>
      <c r="AH191">
        <v>0</v>
      </c>
      <c r="AI191">
        <v>9.11</v>
      </c>
      <c r="AJ191">
        <v>1</v>
      </c>
      <c r="AK191">
        <v>1</v>
      </c>
      <c r="AL191">
        <v>1</v>
      </c>
      <c r="AM191">
        <v>4</v>
      </c>
      <c r="AN191">
        <v>0</v>
      </c>
      <c r="AO191">
        <v>1</v>
      </c>
      <c r="AP191">
        <v>1</v>
      </c>
      <c r="AQ191">
        <v>0</v>
      </c>
      <c r="AR191">
        <v>0</v>
      </c>
      <c r="AS191" t="s">
        <v>6</v>
      </c>
      <c r="AT191">
        <v>6</v>
      </c>
      <c r="AU191" t="s">
        <v>6</v>
      </c>
      <c r="AV191">
        <v>0</v>
      </c>
      <c r="AW191">
        <v>2</v>
      </c>
      <c r="AX191">
        <v>74942233</v>
      </c>
      <c r="AY191">
        <v>1</v>
      </c>
      <c r="AZ191">
        <v>0</v>
      </c>
      <c r="BA191">
        <v>191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CV191">
        <v>0</v>
      </c>
      <c r="CW191">
        <v>0</v>
      </c>
      <c r="CX191" t="e">
        <f>ROUND(Y191*Source!I118,7)</f>
        <v>#REF!</v>
      </c>
      <c r="CY191">
        <f t="shared" si="88"/>
        <v>82.35</v>
      </c>
      <c r="CZ191">
        <f t="shared" si="89"/>
        <v>9.0399999999999991</v>
      </c>
      <c r="DA191">
        <f t="shared" si="90"/>
        <v>9.11</v>
      </c>
      <c r="DB191">
        <f t="shared" si="91"/>
        <v>54.24</v>
      </c>
      <c r="DC191">
        <f t="shared" si="92"/>
        <v>0</v>
      </c>
      <c r="DD191" t="s">
        <v>6</v>
      </c>
      <c r="DE191" t="s">
        <v>6</v>
      </c>
      <c r="DF191" t="e">
        <f t="shared" si="93"/>
        <v>#REF!</v>
      </c>
      <c r="DG191" t="e">
        <f t="shared" si="94"/>
        <v>#REF!</v>
      </c>
      <c r="DH191" t="e">
        <f>Source!I118*SmtRes!Y191</f>
        <v>#REF!</v>
      </c>
      <c r="DI191">
        <f t="shared" si="95"/>
        <v>82.35</v>
      </c>
      <c r="DJ191">
        <f>EtalonRes!Y191</f>
        <v>9.0399999999999991</v>
      </c>
      <c r="DK191">
        <f>Source!BC118</f>
        <v>9.11</v>
      </c>
      <c r="DL191" t="s">
        <v>6</v>
      </c>
      <c r="DM191">
        <v>0</v>
      </c>
      <c r="DN191" t="s">
        <v>6</v>
      </c>
      <c r="DO191">
        <v>0</v>
      </c>
      <c r="GQ191">
        <v>-1</v>
      </c>
      <c r="GR191">
        <v>-1</v>
      </c>
    </row>
    <row r="192" spans="1:200" x14ac:dyDescent="0.2">
      <c r="A192">
        <f>ROW(Source!A118)</f>
        <v>118</v>
      </c>
      <c r="B192">
        <v>74764386</v>
      </c>
      <c r="C192">
        <v>74942210</v>
      </c>
      <c r="D192">
        <v>49526492</v>
      </c>
      <c r="E192">
        <v>1</v>
      </c>
      <c r="F192">
        <v>1</v>
      </c>
      <c r="G192">
        <v>1</v>
      </c>
      <c r="H192">
        <v>3</v>
      </c>
      <c r="I192" t="s">
        <v>469</v>
      </c>
      <c r="J192" t="s">
        <v>470</v>
      </c>
      <c r="K192" t="s">
        <v>471</v>
      </c>
      <c r="L192">
        <v>1346</v>
      </c>
      <c r="N192">
        <v>1009</v>
      </c>
      <c r="O192" t="s">
        <v>468</v>
      </c>
      <c r="P192" t="s">
        <v>468</v>
      </c>
      <c r="Q192">
        <v>1</v>
      </c>
      <c r="W192">
        <v>0</v>
      </c>
      <c r="X192">
        <v>497341279</v>
      </c>
      <c r="Y192" s="181" t="e">
        <f>#REF!</f>
        <v>#REF!</v>
      </c>
      <c r="AA192">
        <v>210.35</v>
      </c>
      <c r="AB192">
        <v>0</v>
      </c>
      <c r="AC192">
        <v>0</v>
      </c>
      <c r="AD192">
        <v>0</v>
      </c>
      <c r="AE192">
        <v>23.09</v>
      </c>
      <c r="AF192">
        <v>0</v>
      </c>
      <c r="AG192">
        <v>0</v>
      </c>
      <c r="AH192">
        <v>0</v>
      </c>
      <c r="AI192">
        <v>9.11</v>
      </c>
      <c r="AJ192">
        <v>1</v>
      </c>
      <c r="AK192">
        <v>1</v>
      </c>
      <c r="AL192">
        <v>1</v>
      </c>
      <c r="AM192">
        <v>4</v>
      </c>
      <c r="AN192">
        <v>0</v>
      </c>
      <c r="AO192">
        <v>1</v>
      </c>
      <c r="AP192">
        <v>1</v>
      </c>
      <c r="AQ192">
        <v>0</v>
      </c>
      <c r="AR192">
        <v>0</v>
      </c>
      <c r="AS192" t="s">
        <v>6</v>
      </c>
      <c r="AT192">
        <v>9.09</v>
      </c>
      <c r="AU192" t="s">
        <v>6</v>
      </c>
      <c r="AV192">
        <v>0</v>
      </c>
      <c r="AW192">
        <v>2</v>
      </c>
      <c r="AX192">
        <v>74942234</v>
      </c>
      <c r="AY192">
        <v>1</v>
      </c>
      <c r="AZ192">
        <v>0</v>
      </c>
      <c r="BA192">
        <v>192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CV192">
        <v>0</v>
      </c>
      <c r="CW192">
        <v>0</v>
      </c>
      <c r="CX192" t="e">
        <f>ROUND(Y192*Source!I118,7)</f>
        <v>#REF!</v>
      </c>
      <c r="CY192">
        <f t="shared" si="88"/>
        <v>210.35</v>
      </c>
      <c r="CZ192">
        <f t="shared" si="89"/>
        <v>23.09</v>
      </c>
      <c r="DA192">
        <f t="shared" si="90"/>
        <v>9.11</v>
      </c>
      <c r="DB192">
        <f t="shared" si="91"/>
        <v>209.89</v>
      </c>
      <c r="DC192">
        <f t="shared" si="92"/>
        <v>0</v>
      </c>
      <c r="DD192" t="s">
        <v>6</v>
      </c>
      <c r="DE192" t="s">
        <v>6</v>
      </c>
      <c r="DF192" t="e">
        <f t="shared" si="93"/>
        <v>#REF!</v>
      </c>
      <c r="DG192" t="e">
        <f t="shared" si="94"/>
        <v>#REF!</v>
      </c>
      <c r="DH192" t="e">
        <f>Source!I118*SmtRes!Y192</f>
        <v>#REF!</v>
      </c>
      <c r="DI192">
        <f t="shared" si="95"/>
        <v>210.35</v>
      </c>
      <c r="DJ192">
        <f>EtalonRes!Y192</f>
        <v>23.09</v>
      </c>
      <c r="DK192">
        <f>Source!BC118</f>
        <v>9.11</v>
      </c>
      <c r="DL192" t="s">
        <v>6</v>
      </c>
      <c r="DM192">
        <v>0</v>
      </c>
      <c r="DN192" t="s">
        <v>6</v>
      </c>
      <c r="DO192">
        <v>0</v>
      </c>
      <c r="GQ192">
        <v>-1</v>
      </c>
      <c r="GR192">
        <v>-1</v>
      </c>
    </row>
    <row r="193" spans="1:200" x14ac:dyDescent="0.2">
      <c r="A193">
        <f>ROW(Source!A118)</f>
        <v>118</v>
      </c>
      <c r="B193">
        <v>74764386</v>
      </c>
      <c r="C193">
        <v>74942210</v>
      </c>
      <c r="D193">
        <v>49541437</v>
      </c>
      <c r="E193">
        <v>1</v>
      </c>
      <c r="F193">
        <v>1</v>
      </c>
      <c r="G193">
        <v>1</v>
      </c>
      <c r="H193">
        <v>3</v>
      </c>
      <c r="I193" t="s">
        <v>111</v>
      </c>
      <c r="J193" t="s">
        <v>113</v>
      </c>
      <c r="K193" t="s">
        <v>112</v>
      </c>
      <c r="L193">
        <v>1327</v>
      </c>
      <c r="N193">
        <v>1005</v>
      </c>
      <c r="O193" t="s">
        <v>52</v>
      </c>
      <c r="P193" t="s">
        <v>52</v>
      </c>
      <c r="Q193">
        <v>1</v>
      </c>
      <c r="W193">
        <v>0</v>
      </c>
      <c r="X193">
        <v>2073721092</v>
      </c>
      <c r="Y193">
        <f t="shared" ref="Y193:Y195" si="96">AT193</f>
        <v>17.688679199999999</v>
      </c>
      <c r="AA193">
        <v>311.56</v>
      </c>
      <c r="AB193">
        <v>0</v>
      </c>
      <c r="AC193">
        <v>0</v>
      </c>
      <c r="AD193">
        <v>0</v>
      </c>
      <c r="AE193">
        <v>34.200000000000003</v>
      </c>
      <c r="AF193">
        <v>0</v>
      </c>
      <c r="AG193">
        <v>0</v>
      </c>
      <c r="AH193">
        <v>0</v>
      </c>
      <c r="AI193">
        <v>9.11</v>
      </c>
      <c r="AJ193">
        <v>1</v>
      </c>
      <c r="AK193">
        <v>1</v>
      </c>
      <c r="AL193">
        <v>1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 t="s">
        <v>6</v>
      </c>
      <c r="AT193">
        <v>17.688679199999999</v>
      </c>
      <c r="AU193" t="s">
        <v>6</v>
      </c>
      <c r="AV193">
        <v>0</v>
      </c>
      <c r="AW193">
        <v>1</v>
      </c>
      <c r="AX193">
        <v>-1</v>
      </c>
      <c r="AY193">
        <v>0</v>
      </c>
      <c r="AZ193">
        <v>0</v>
      </c>
      <c r="BA193" t="s">
        <v>6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CV193">
        <v>0</v>
      </c>
      <c r="CW193">
        <v>0</v>
      </c>
      <c r="CX193">
        <f>ROUND(Y193*Source!I118,7)</f>
        <v>3</v>
      </c>
      <c r="CY193">
        <f t="shared" si="88"/>
        <v>311.56</v>
      </c>
      <c r="CZ193">
        <f t="shared" si="89"/>
        <v>34.200000000000003</v>
      </c>
      <c r="DA193">
        <f t="shared" si="90"/>
        <v>9.11</v>
      </c>
      <c r="DB193">
        <f t="shared" si="91"/>
        <v>604.95000000000005</v>
      </c>
      <c r="DC193">
        <f t="shared" si="92"/>
        <v>0</v>
      </c>
      <c r="DD193" t="s">
        <v>6</v>
      </c>
      <c r="DE193" t="s">
        <v>6</v>
      </c>
      <c r="DF193">
        <f t="shared" si="93"/>
        <v>936</v>
      </c>
      <c r="DG193">
        <f t="shared" si="94"/>
        <v>0</v>
      </c>
      <c r="DH193">
        <f>Source!I118*SmtRes!Y193</f>
        <v>2.9999999923199998</v>
      </c>
      <c r="DI193">
        <f t="shared" si="95"/>
        <v>311.56</v>
      </c>
      <c r="DJ193">
        <f t="shared" ref="DJ193:DJ195" si="97">DF193</f>
        <v>936</v>
      </c>
      <c r="DK193">
        <f>Source!BC118</f>
        <v>9.11</v>
      </c>
      <c r="DL193" t="s">
        <v>6</v>
      </c>
      <c r="DM193">
        <v>0</v>
      </c>
      <c r="DN193" t="s">
        <v>6</v>
      </c>
      <c r="DO193">
        <v>0</v>
      </c>
      <c r="GP193">
        <v>1</v>
      </c>
      <c r="GQ193">
        <v>-1</v>
      </c>
      <c r="GR193">
        <v>-1</v>
      </c>
    </row>
    <row r="194" spans="1:200" x14ac:dyDescent="0.2">
      <c r="A194">
        <f>ROW(Source!A118)</f>
        <v>118</v>
      </c>
      <c r="B194">
        <v>74764386</v>
      </c>
      <c r="C194">
        <v>74942210</v>
      </c>
      <c r="D194">
        <v>0</v>
      </c>
      <c r="E194">
        <v>0</v>
      </c>
      <c r="F194">
        <v>1</v>
      </c>
      <c r="G194">
        <v>1</v>
      </c>
      <c r="H194">
        <v>3</v>
      </c>
      <c r="I194" t="s">
        <v>35</v>
      </c>
      <c r="J194" t="s">
        <v>105</v>
      </c>
      <c r="K194" t="s">
        <v>269</v>
      </c>
      <c r="L194">
        <v>1327</v>
      </c>
      <c r="N194">
        <v>1005</v>
      </c>
      <c r="O194" t="s">
        <v>52</v>
      </c>
      <c r="P194" t="s">
        <v>52</v>
      </c>
      <c r="Q194">
        <v>1</v>
      </c>
      <c r="W194">
        <v>0</v>
      </c>
      <c r="X194">
        <v>267639597</v>
      </c>
      <c r="Y194">
        <f t="shared" si="96"/>
        <v>25.943396199999999</v>
      </c>
      <c r="AA194">
        <v>1186.8399999999999</v>
      </c>
      <c r="AB194">
        <v>0</v>
      </c>
      <c r="AC194">
        <v>0</v>
      </c>
      <c r="AD194">
        <v>0</v>
      </c>
      <c r="AE194">
        <v>1248.0999999999999</v>
      </c>
      <c r="AF194">
        <v>0</v>
      </c>
      <c r="AG194">
        <v>0</v>
      </c>
      <c r="AH194">
        <v>0</v>
      </c>
      <c r="AI194">
        <v>9.11</v>
      </c>
      <c r="AJ194">
        <v>1</v>
      </c>
      <c r="AK194">
        <v>1</v>
      </c>
      <c r="AL194">
        <v>1</v>
      </c>
      <c r="AM194">
        <v>0</v>
      </c>
      <c r="AN194">
        <v>0</v>
      </c>
      <c r="AO194">
        <v>0</v>
      </c>
      <c r="AP194">
        <v>1</v>
      </c>
      <c r="AQ194">
        <v>0</v>
      </c>
      <c r="AR194">
        <v>0</v>
      </c>
      <c r="AS194" t="s">
        <v>6</v>
      </c>
      <c r="AT194">
        <v>25.943396199999999</v>
      </c>
      <c r="AU194" t="s">
        <v>6</v>
      </c>
      <c r="AV194">
        <v>0</v>
      </c>
      <c r="AW194">
        <v>1</v>
      </c>
      <c r="AX194">
        <v>-1</v>
      </c>
      <c r="AY194">
        <v>0</v>
      </c>
      <c r="AZ194">
        <v>0</v>
      </c>
      <c r="BA194" t="s">
        <v>6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ROUND(Y194*Source!I118,7)</f>
        <v>4.4000000000000004</v>
      </c>
      <c r="CY194">
        <f t="shared" si="88"/>
        <v>1186.8399999999999</v>
      </c>
      <c r="CZ194">
        <f t="shared" si="89"/>
        <v>1248.0999999999999</v>
      </c>
      <c r="DA194">
        <f t="shared" si="90"/>
        <v>9.11</v>
      </c>
      <c r="DB194">
        <f t="shared" si="91"/>
        <v>32379.95</v>
      </c>
      <c r="DC194">
        <f t="shared" si="92"/>
        <v>0</v>
      </c>
      <c r="DD194" t="s">
        <v>6</v>
      </c>
      <c r="DE194" t="s">
        <v>6</v>
      </c>
      <c r="DF194">
        <f t="shared" si="93"/>
        <v>50028</v>
      </c>
      <c r="DG194">
        <f t="shared" si="94"/>
        <v>0</v>
      </c>
      <c r="DH194">
        <f>Source!I118*SmtRes!Y194</f>
        <v>4.39999999552</v>
      </c>
      <c r="DI194">
        <f t="shared" si="95"/>
        <v>1186.8399999999999</v>
      </c>
      <c r="DJ194">
        <f t="shared" si="97"/>
        <v>50028</v>
      </c>
      <c r="DK194">
        <f>Source!BC118</f>
        <v>9.11</v>
      </c>
      <c r="DL194" t="s">
        <v>6</v>
      </c>
      <c r="DM194">
        <v>0</v>
      </c>
      <c r="DN194" t="s">
        <v>6</v>
      </c>
      <c r="DO194">
        <v>0</v>
      </c>
      <c r="GP194">
        <v>1</v>
      </c>
      <c r="GQ194">
        <v>-1</v>
      </c>
      <c r="GR194">
        <v>-1</v>
      </c>
    </row>
    <row r="195" spans="1:200" x14ac:dyDescent="0.2">
      <c r="A195">
        <f>ROW(Source!A118)</f>
        <v>118</v>
      </c>
      <c r="B195">
        <v>74764386</v>
      </c>
      <c r="C195">
        <v>74942210</v>
      </c>
      <c r="D195">
        <v>0</v>
      </c>
      <c r="E195">
        <v>0</v>
      </c>
      <c r="F195">
        <v>1</v>
      </c>
      <c r="G195">
        <v>1</v>
      </c>
      <c r="H195">
        <v>3</v>
      </c>
      <c r="I195" t="s">
        <v>35</v>
      </c>
      <c r="J195" t="s">
        <v>105</v>
      </c>
      <c r="K195" t="s">
        <v>272</v>
      </c>
      <c r="L195">
        <v>1327</v>
      </c>
      <c r="N195">
        <v>1005</v>
      </c>
      <c r="O195" t="s">
        <v>52</v>
      </c>
      <c r="P195" t="s">
        <v>52</v>
      </c>
      <c r="Q195">
        <v>1</v>
      </c>
      <c r="W195">
        <v>0</v>
      </c>
      <c r="X195">
        <v>-1026623716</v>
      </c>
      <c r="Y195">
        <f t="shared" si="96"/>
        <v>74.056603800000005</v>
      </c>
      <c r="AA195">
        <v>1186.83</v>
      </c>
      <c r="AB195">
        <v>0</v>
      </c>
      <c r="AC195">
        <v>0</v>
      </c>
      <c r="AD195">
        <v>0</v>
      </c>
      <c r="AE195">
        <v>1248.0899999999999</v>
      </c>
      <c r="AF195">
        <v>0</v>
      </c>
      <c r="AG195">
        <v>0</v>
      </c>
      <c r="AH195">
        <v>0</v>
      </c>
      <c r="AI195">
        <v>9.11</v>
      </c>
      <c r="AJ195">
        <v>1</v>
      </c>
      <c r="AK195">
        <v>1</v>
      </c>
      <c r="AL195">
        <v>1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 t="s">
        <v>6</v>
      </c>
      <c r="AT195">
        <v>74.056603800000005</v>
      </c>
      <c r="AU195" t="s">
        <v>6</v>
      </c>
      <c r="AV195">
        <v>0</v>
      </c>
      <c r="AW195">
        <v>1</v>
      </c>
      <c r="AX195">
        <v>-1</v>
      </c>
      <c r="AY195">
        <v>0</v>
      </c>
      <c r="AZ195">
        <v>0</v>
      </c>
      <c r="BA195" t="s">
        <v>6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ROUND(Y195*Source!I118,7)</f>
        <v>12.56</v>
      </c>
      <c r="CY195">
        <f t="shared" si="88"/>
        <v>1186.83</v>
      </c>
      <c r="CZ195">
        <f t="shared" si="89"/>
        <v>1248.0899999999999</v>
      </c>
      <c r="DA195">
        <f t="shared" si="90"/>
        <v>9.11</v>
      </c>
      <c r="DB195">
        <f t="shared" si="91"/>
        <v>92429.31</v>
      </c>
      <c r="DC195">
        <f t="shared" si="92"/>
        <v>0</v>
      </c>
      <c r="DD195" t="s">
        <v>6</v>
      </c>
      <c r="DE195" t="s">
        <v>6</v>
      </c>
      <c r="DF195">
        <f t="shared" si="93"/>
        <v>142807</v>
      </c>
      <c r="DG195">
        <f t="shared" si="94"/>
        <v>0</v>
      </c>
      <c r="DH195">
        <f>Source!I118*SmtRes!Y195</f>
        <v>12.560000004480001</v>
      </c>
      <c r="DI195">
        <f t="shared" si="95"/>
        <v>1186.83</v>
      </c>
      <c r="DJ195">
        <f t="shared" si="97"/>
        <v>142807</v>
      </c>
      <c r="DK195">
        <f>Source!BC118</f>
        <v>9.11</v>
      </c>
      <c r="DL195" t="s">
        <v>6</v>
      </c>
      <c r="DM195">
        <v>0</v>
      </c>
      <c r="DN195" t="s">
        <v>6</v>
      </c>
      <c r="DO195">
        <v>0</v>
      </c>
      <c r="GP195">
        <v>1</v>
      </c>
      <c r="GQ195">
        <v>-1</v>
      </c>
      <c r="GR195">
        <v>-1</v>
      </c>
    </row>
    <row r="196" spans="1:200" x14ac:dyDescent="0.2">
      <c r="A196">
        <f>ROW(Source!A157)</f>
        <v>157</v>
      </c>
      <c r="B196">
        <v>74764386</v>
      </c>
      <c r="C196">
        <v>74981898</v>
      </c>
      <c r="D196">
        <v>31715651</v>
      </c>
      <c r="E196">
        <v>70</v>
      </c>
      <c r="F196">
        <v>1</v>
      </c>
      <c r="G196">
        <v>1</v>
      </c>
      <c r="H196">
        <v>1</v>
      </c>
      <c r="I196" t="s">
        <v>446</v>
      </c>
      <c r="J196" t="s">
        <v>6</v>
      </c>
      <c r="K196" t="s">
        <v>447</v>
      </c>
      <c r="L196">
        <v>1191</v>
      </c>
      <c r="N196">
        <v>1013</v>
      </c>
      <c r="O196" t="s">
        <v>448</v>
      </c>
      <c r="P196" t="s">
        <v>448</v>
      </c>
      <c r="Q196">
        <v>1</v>
      </c>
      <c r="W196">
        <v>0</v>
      </c>
      <c r="X196">
        <v>-1111239348</v>
      </c>
      <c r="Y196">
        <f>(AT196*ROUND(1.05,7))</f>
        <v>5.2815000000000003</v>
      </c>
      <c r="AA196">
        <v>0</v>
      </c>
      <c r="AB196">
        <v>0</v>
      </c>
      <c r="AC196">
        <v>0</v>
      </c>
      <c r="AD196">
        <v>321.20999999999998</v>
      </c>
      <c r="AE196">
        <v>0</v>
      </c>
      <c r="AF196">
        <v>0</v>
      </c>
      <c r="AG196">
        <v>0</v>
      </c>
      <c r="AH196">
        <v>9.6199999999999992</v>
      </c>
      <c r="AI196">
        <v>1</v>
      </c>
      <c r="AJ196">
        <v>1</v>
      </c>
      <c r="AK196">
        <v>1</v>
      </c>
      <c r="AL196">
        <v>33.39</v>
      </c>
      <c r="AM196">
        <v>4</v>
      </c>
      <c r="AN196">
        <v>0</v>
      </c>
      <c r="AO196">
        <v>1</v>
      </c>
      <c r="AP196">
        <v>1</v>
      </c>
      <c r="AQ196">
        <v>0</v>
      </c>
      <c r="AR196">
        <v>0</v>
      </c>
      <c r="AS196" t="s">
        <v>6</v>
      </c>
      <c r="AT196">
        <v>5.03</v>
      </c>
      <c r="AU196" t="s">
        <v>78</v>
      </c>
      <c r="AV196">
        <v>1</v>
      </c>
      <c r="AW196">
        <v>2</v>
      </c>
      <c r="AX196">
        <v>74981911</v>
      </c>
      <c r="AY196">
        <v>1</v>
      </c>
      <c r="AZ196">
        <v>0</v>
      </c>
      <c r="BA196">
        <v>198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U196">
        <f>ROUND(AT196*Source!I157*AH196*AL196,0)</f>
        <v>4847</v>
      </c>
      <c r="CV196">
        <f>ROUND(Y196*Source!I157,7)</f>
        <v>15.8445</v>
      </c>
      <c r="CW196">
        <v>0</v>
      </c>
      <c r="CX196">
        <f>ROUND(Y196*Source!I157,7)</f>
        <v>15.8445</v>
      </c>
      <c r="CY196">
        <f>AD196</f>
        <v>321.20999999999998</v>
      </c>
      <c r="CZ196">
        <f>AH196</f>
        <v>9.6199999999999992</v>
      </c>
      <c r="DA196">
        <f>AL196</f>
        <v>33.39</v>
      </c>
      <c r="DB196">
        <f>ROUND((ROUND(AT196*CZ196,2)*ROUND(1.05,7)),2)</f>
        <v>50.81</v>
      </c>
      <c r="DC196">
        <f>ROUND((ROUND(AT196*AG196,2)*ROUND(1.05,7)),2)</f>
        <v>0</v>
      </c>
      <c r="DD196" t="s">
        <v>6</v>
      </c>
      <c r="DE196" t="s">
        <v>6</v>
      </c>
      <c r="DF196">
        <f>ROUND(ROUND(AE196,0)*CX196,0)</f>
        <v>0</v>
      </c>
      <c r="DG196">
        <f t="shared" si="94"/>
        <v>0</v>
      </c>
      <c r="DH196">
        <f>Source!I157*SmtRes!Y196</f>
        <v>15.8445</v>
      </c>
      <c r="DI196">
        <f>AD196</f>
        <v>321.20999999999998</v>
      </c>
      <c r="DJ196">
        <f>EtalonRes!AB198</f>
        <v>9.6199999999999992</v>
      </c>
      <c r="DK196">
        <f>Source!BA157</f>
        <v>33.39</v>
      </c>
      <c r="DL196" t="s">
        <v>6</v>
      </c>
      <c r="DM196">
        <v>0</v>
      </c>
      <c r="DN196" t="s">
        <v>6</v>
      </c>
      <c r="DO196">
        <v>0</v>
      </c>
      <c r="GQ196">
        <v>-1</v>
      </c>
      <c r="GR196">
        <v>-1</v>
      </c>
    </row>
    <row r="197" spans="1:200" x14ac:dyDescent="0.2">
      <c r="A197">
        <f>ROW(Source!A157)</f>
        <v>157</v>
      </c>
      <c r="B197">
        <v>74764386</v>
      </c>
      <c r="C197">
        <v>74981898</v>
      </c>
      <c r="D197">
        <v>31709492</v>
      </c>
      <c r="E197">
        <v>70</v>
      </c>
      <c r="F197">
        <v>1</v>
      </c>
      <c r="G197">
        <v>1</v>
      </c>
      <c r="H197">
        <v>1</v>
      </c>
      <c r="I197" t="s">
        <v>449</v>
      </c>
      <c r="J197" t="s">
        <v>6</v>
      </c>
      <c r="K197" t="s">
        <v>450</v>
      </c>
      <c r="L197">
        <v>1191</v>
      </c>
      <c r="N197">
        <v>1013</v>
      </c>
      <c r="O197" t="s">
        <v>448</v>
      </c>
      <c r="P197" t="s">
        <v>448</v>
      </c>
      <c r="Q197">
        <v>1</v>
      </c>
      <c r="W197">
        <v>0</v>
      </c>
      <c r="X197">
        <v>-1417349443</v>
      </c>
      <c r="Y197">
        <f>(AT197*ROUND(1.05,7))</f>
        <v>0.27300000000000002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1</v>
      </c>
      <c r="AJ197">
        <v>1</v>
      </c>
      <c r="AK197">
        <v>33.39</v>
      </c>
      <c r="AL197">
        <v>1</v>
      </c>
      <c r="AM197">
        <v>4</v>
      </c>
      <c r="AN197">
        <v>0</v>
      </c>
      <c r="AO197">
        <v>1</v>
      </c>
      <c r="AP197">
        <v>1</v>
      </c>
      <c r="AQ197">
        <v>0</v>
      </c>
      <c r="AR197">
        <v>0</v>
      </c>
      <c r="AS197" t="s">
        <v>6</v>
      </c>
      <c r="AT197">
        <v>0.26</v>
      </c>
      <c r="AU197" t="s">
        <v>78</v>
      </c>
      <c r="AV197">
        <v>2</v>
      </c>
      <c r="AW197">
        <v>2</v>
      </c>
      <c r="AX197">
        <v>74981912</v>
      </c>
      <c r="AY197">
        <v>1</v>
      </c>
      <c r="AZ197">
        <v>0</v>
      </c>
      <c r="BA197">
        <v>199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ROUND(Y197*Source!I157,7)</f>
        <v>0.81899999999999995</v>
      </c>
      <c r="CY197">
        <f>AD197</f>
        <v>0</v>
      </c>
      <c r="CZ197">
        <f>AH197</f>
        <v>0</v>
      </c>
      <c r="DA197">
        <f>AL197</f>
        <v>1</v>
      </c>
      <c r="DB197">
        <f>ROUND((ROUND(AT197*CZ197,2)*ROUND(1.05,7)),2)</f>
        <v>0</v>
      </c>
      <c r="DC197">
        <f>ROUND((ROUND(AT197*AG197,2)*ROUND(1.05,7)),2)</f>
        <v>0</v>
      </c>
      <c r="DD197" t="s">
        <v>6</v>
      </c>
      <c r="DE197" t="s">
        <v>6</v>
      </c>
      <c r="DF197">
        <f>ROUND(ROUND(AE197,0)*CX197,0)</f>
        <v>0</v>
      </c>
      <c r="DG197">
        <f t="shared" si="94"/>
        <v>0</v>
      </c>
      <c r="DH197">
        <f>Source!I157*SmtRes!Y197</f>
        <v>0.81900000000000006</v>
      </c>
      <c r="DI197">
        <f>AD197</f>
        <v>0</v>
      </c>
      <c r="DJ197">
        <f>EtalonRes!AB199</f>
        <v>0</v>
      </c>
      <c r="DK197">
        <f>Source!BA157</f>
        <v>33.39</v>
      </c>
      <c r="DL197" t="s">
        <v>6</v>
      </c>
      <c r="DM197">
        <v>0</v>
      </c>
      <c r="DN197" t="s">
        <v>6</v>
      </c>
      <c r="DO197">
        <v>0</v>
      </c>
      <c r="GQ197">
        <v>-1</v>
      </c>
      <c r="GR197">
        <v>-1</v>
      </c>
    </row>
    <row r="198" spans="1:200" x14ac:dyDescent="0.2">
      <c r="A198">
        <f>ROW(Source!A157)</f>
        <v>157</v>
      </c>
      <c r="B198">
        <v>74764386</v>
      </c>
      <c r="C198">
        <v>74981898</v>
      </c>
      <c r="D198">
        <v>49672573</v>
      </c>
      <c r="E198">
        <v>1</v>
      </c>
      <c r="F198">
        <v>1</v>
      </c>
      <c r="G198">
        <v>1</v>
      </c>
      <c r="H198">
        <v>2</v>
      </c>
      <c r="I198" t="s">
        <v>451</v>
      </c>
      <c r="J198" t="s">
        <v>452</v>
      </c>
      <c r="K198" t="s">
        <v>453</v>
      </c>
      <c r="L198">
        <v>1367</v>
      </c>
      <c r="N198">
        <v>1011</v>
      </c>
      <c r="O198" t="s">
        <v>454</v>
      </c>
      <c r="P198" t="s">
        <v>454</v>
      </c>
      <c r="Q198">
        <v>1</v>
      </c>
      <c r="W198">
        <v>0</v>
      </c>
      <c r="X198">
        <v>-430484415</v>
      </c>
      <c r="Y198">
        <f>(AT198*ROUND(1.05,7))</f>
        <v>0.10500000000000001</v>
      </c>
      <c r="AA198">
        <v>0</v>
      </c>
      <c r="AB198">
        <v>1530.2</v>
      </c>
      <c r="AC198">
        <v>450.77</v>
      </c>
      <c r="AD198">
        <v>0</v>
      </c>
      <c r="AE198">
        <v>0</v>
      </c>
      <c r="AF198">
        <v>115.4</v>
      </c>
      <c r="AG198">
        <v>13.5</v>
      </c>
      <c r="AH198">
        <v>0</v>
      </c>
      <c r="AI198">
        <v>1</v>
      </c>
      <c r="AJ198">
        <v>13.26</v>
      </c>
      <c r="AK198">
        <v>33.39</v>
      </c>
      <c r="AL198">
        <v>1</v>
      </c>
      <c r="AM198">
        <v>4</v>
      </c>
      <c r="AN198">
        <v>0</v>
      </c>
      <c r="AO198">
        <v>1</v>
      </c>
      <c r="AP198">
        <v>1</v>
      </c>
      <c r="AQ198">
        <v>0</v>
      </c>
      <c r="AR198">
        <v>0</v>
      </c>
      <c r="AS198" t="s">
        <v>6</v>
      </c>
      <c r="AT198">
        <v>0.1</v>
      </c>
      <c r="AU198" t="s">
        <v>26</v>
      </c>
      <c r="AV198">
        <v>0</v>
      </c>
      <c r="AW198">
        <v>2</v>
      </c>
      <c r="AX198">
        <v>74981913</v>
      </c>
      <c r="AY198">
        <v>1</v>
      </c>
      <c r="AZ198">
        <v>0</v>
      </c>
      <c r="BA198">
        <v>200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f>ROUND(Y198*Source!I157*DO198,7)</f>
        <v>0</v>
      </c>
      <c r="CX198">
        <f>ROUND(Y198*Source!I157,7)</f>
        <v>0.315</v>
      </c>
      <c r="CY198">
        <f>AB198</f>
        <v>1530.2</v>
      </c>
      <c r="CZ198">
        <f>AF198</f>
        <v>115.4</v>
      </c>
      <c r="DA198">
        <f>AJ198</f>
        <v>13.26</v>
      </c>
      <c r="DB198">
        <f>ROUND((ROUND(AT198*CZ198,2)*ROUND(1.05,7)),2)</f>
        <v>12.12</v>
      </c>
      <c r="DC198">
        <f>ROUND((ROUND(AT198*AG198,2)*ROUND(1.05,7)),2)</f>
        <v>1.42</v>
      </c>
      <c r="DD198" t="s">
        <v>6</v>
      </c>
      <c r="DE198" t="s">
        <v>6</v>
      </c>
      <c r="DF198">
        <f>ROUND(ROUND(AE198,0)*CX198,0)</f>
        <v>0</v>
      </c>
      <c r="DG198">
        <f>ROUND(ROUND(AF198*AJ198,0)*CX198,0)</f>
        <v>482</v>
      </c>
      <c r="DH198">
        <f>Source!I157*SmtRes!Y198</f>
        <v>0.31500000000000006</v>
      </c>
      <c r="DI198">
        <f>AB198</f>
        <v>1530.2</v>
      </c>
      <c r="DJ198">
        <f>EtalonRes!Z200</f>
        <v>115.4</v>
      </c>
      <c r="DK198">
        <f>Source!BB157</f>
        <v>13.26</v>
      </c>
      <c r="DL198" t="s">
        <v>6</v>
      </c>
      <c r="DM198">
        <v>0</v>
      </c>
      <c r="DN198" t="s">
        <v>6</v>
      </c>
      <c r="DO198">
        <v>0</v>
      </c>
      <c r="GQ198">
        <v>-1</v>
      </c>
      <c r="GR198">
        <v>-1</v>
      </c>
    </row>
    <row r="199" spans="1:200" x14ac:dyDescent="0.2">
      <c r="A199">
        <f>ROW(Source!A157)</f>
        <v>157</v>
      </c>
      <c r="B199">
        <v>74764386</v>
      </c>
      <c r="C199">
        <v>74981898</v>
      </c>
      <c r="D199">
        <v>49672695</v>
      </c>
      <c r="E199">
        <v>1</v>
      </c>
      <c r="F199">
        <v>1</v>
      </c>
      <c r="G199">
        <v>1</v>
      </c>
      <c r="H199">
        <v>2</v>
      </c>
      <c r="I199" t="s">
        <v>455</v>
      </c>
      <c r="J199" t="s">
        <v>456</v>
      </c>
      <c r="K199" t="s">
        <v>457</v>
      </c>
      <c r="L199">
        <v>1367</v>
      </c>
      <c r="N199">
        <v>1011</v>
      </c>
      <c r="O199" t="s">
        <v>454</v>
      </c>
      <c r="P199" t="s">
        <v>454</v>
      </c>
      <c r="Q199">
        <v>1</v>
      </c>
      <c r="W199">
        <v>0</v>
      </c>
      <c r="X199">
        <v>1063590936</v>
      </c>
      <c r="Y199">
        <f>(AT199*ROUND(1.05,7))</f>
        <v>1.1655000000000002</v>
      </c>
      <c r="AA199">
        <v>0</v>
      </c>
      <c r="AB199">
        <v>41.37</v>
      </c>
      <c r="AC199">
        <v>0</v>
      </c>
      <c r="AD199">
        <v>0</v>
      </c>
      <c r="AE199">
        <v>0</v>
      </c>
      <c r="AF199">
        <v>3.12</v>
      </c>
      <c r="AG199">
        <v>0</v>
      </c>
      <c r="AH199">
        <v>0</v>
      </c>
      <c r="AI199">
        <v>1</v>
      </c>
      <c r="AJ199">
        <v>13.26</v>
      </c>
      <c r="AK199">
        <v>33.39</v>
      </c>
      <c r="AL199">
        <v>1</v>
      </c>
      <c r="AM199">
        <v>4</v>
      </c>
      <c r="AN199">
        <v>0</v>
      </c>
      <c r="AO199">
        <v>1</v>
      </c>
      <c r="AP199">
        <v>1</v>
      </c>
      <c r="AQ199">
        <v>0</v>
      </c>
      <c r="AR199">
        <v>0</v>
      </c>
      <c r="AS199" t="s">
        <v>6</v>
      </c>
      <c r="AT199">
        <v>1.1100000000000001</v>
      </c>
      <c r="AU199" t="s">
        <v>26</v>
      </c>
      <c r="AV199">
        <v>0</v>
      </c>
      <c r="AW199">
        <v>2</v>
      </c>
      <c r="AX199">
        <v>74981914</v>
      </c>
      <c r="AY199">
        <v>1</v>
      </c>
      <c r="AZ199">
        <v>0</v>
      </c>
      <c r="BA199">
        <v>201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CV199">
        <v>0</v>
      </c>
      <c r="CW199">
        <f>ROUND(Y199*Source!I157*DO199,7)</f>
        <v>0</v>
      </c>
      <c r="CX199">
        <f>ROUND(Y199*Source!I157,7)</f>
        <v>3.4965000000000002</v>
      </c>
      <c r="CY199">
        <f>AB199</f>
        <v>41.37</v>
      </c>
      <c r="CZ199">
        <f>AF199</f>
        <v>3.12</v>
      </c>
      <c r="DA199">
        <f>AJ199</f>
        <v>13.26</v>
      </c>
      <c r="DB199">
        <f>ROUND((ROUND(AT199*CZ199,2)*ROUND(1.05,7)),2)</f>
        <v>3.63</v>
      </c>
      <c r="DC199">
        <f>ROUND((ROUND(AT199*AG199,2)*ROUND(1.05,7)),2)</f>
        <v>0</v>
      </c>
      <c r="DD199" t="s">
        <v>6</v>
      </c>
      <c r="DE199" t="s">
        <v>6</v>
      </c>
      <c r="DF199">
        <f>ROUND(ROUND(AE199,0)*CX199,0)</f>
        <v>0</v>
      </c>
      <c r="DG199">
        <f>ROUND(ROUND(AF199*AJ199,0)*CX199,0)</f>
        <v>143</v>
      </c>
      <c r="DH199">
        <f>Source!I157*SmtRes!Y199</f>
        <v>3.4965000000000006</v>
      </c>
      <c r="DI199">
        <f>AB199</f>
        <v>41.37</v>
      </c>
      <c r="DJ199">
        <f>EtalonRes!Z201</f>
        <v>3.12</v>
      </c>
      <c r="DK199">
        <f>Source!BB157</f>
        <v>13.26</v>
      </c>
      <c r="DL199" t="s">
        <v>6</v>
      </c>
      <c r="DM199">
        <v>0</v>
      </c>
      <c r="DN199" t="s">
        <v>6</v>
      </c>
      <c r="DO199">
        <v>0</v>
      </c>
      <c r="GQ199">
        <v>-1</v>
      </c>
      <c r="GR199">
        <v>-1</v>
      </c>
    </row>
    <row r="200" spans="1:200" x14ac:dyDescent="0.2">
      <c r="A200">
        <f>ROW(Source!A157)</f>
        <v>157</v>
      </c>
      <c r="B200">
        <v>74764386</v>
      </c>
      <c r="C200">
        <v>74981898</v>
      </c>
      <c r="D200">
        <v>49673503</v>
      </c>
      <c r="E200">
        <v>1</v>
      </c>
      <c r="F200">
        <v>1</v>
      </c>
      <c r="G200">
        <v>1</v>
      </c>
      <c r="H200">
        <v>2</v>
      </c>
      <c r="I200" t="s">
        <v>458</v>
      </c>
      <c r="J200" t="s">
        <v>459</v>
      </c>
      <c r="K200" t="s">
        <v>460</v>
      </c>
      <c r="L200">
        <v>1367</v>
      </c>
      <c r="N200">
        <v>1011</v>
      </c>
      <c r="O200" t="s">
        <v>454</v>
      </c>
      <c r="P200" t="s">
        <v>454</v>
      </c>
      <c r="Q200">
        <v>1</v>
      </c>
      <c r="W200">
        <v>0</v>
      </c>
      <c r="X200">
        <v>509054691</v>
      </c>
      <c r="Y200">
        <f>(AT200*ROUND(1.05,7))</f>
        <v>0.16800000000000001</v>
      </c>
      <c r="AA200">
        <v>0</v>
      </c>
      <c r="AB200">
        <v>871.31</v>
      </c>
      <c r="AC200">
        <v>387.32</v>
      </c>
      <c r="AD200">
        <v>0</v>
      </c>
      <c r="AE200">
        <v>0</v>
      </c>
      <c r="AF200">
        <v>65.709999999999994</v>
      </c>
      <c r="AG200">
        <v>11.6</v>
      </c>
      <c r="AH200">
        <v>0</v>
      </c>
      <c r="AI200">
        <v>1</v>
      </c>
      <c r="AJ200">
        <v>13.26</v>
      </c>
      <c r="AK200">
        <v>33.39</v>
      </c>
      <c r="AL200">
        <v>1</v>
      </c>
      <c r="AM200">
        <v>4</v>
      </c>
      <c r="AN200">
        <v>0</v>
      </c>
      <c r="AO200">
        <v>1</v>
      </c>
      <c r="AP200">
        <v>1</v>
      </c>
      <c r="AQ200">
        <v>0</v>
      </c>
      <c r="AR200">
        <v>0</v>
      </c>
      <c r="AS200" t="s">
        <v>6</v>
      </c>
      <c r="AT200">
        <v>0.16</v>
      </c>
      <c r="AU200" t="s">
        <v>26</v>
      </c>
      <c r="AV200">
        <v>0</v>
      </c>
      <c r="AW200">
        <v>2</v>
      </c>
      <c r="AX200">
        <v>74981915</v>
      </c>
      <c r="AY200">
        <v>1</v>
      </c>
      <c r="AZ200">
        <v>0</v>
      </c>
      <c r="BA200">
        <v>202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f>ROUND(Y200*Source!I157*DO200,7)</f>
        <v>0</v>
      </c>
      <c r="CX200">
        <f>ROUND(Y200*Source!I157,7)</f>
        <v>0.504</v>
      </c>
      <c r="CY200">
        <f>AB200</f>
        <v>871.31</v>
      </c>
      <c r="CZ200">
        <f>AF200</f>
        <v>65.709999999999994</v>
      </c>
      <c r="DA200">
        <f>AJ200</f>
        <v>13.26</v>
      </c>
      <c r="DB200">
        <f>ROUND((ROUND(AT200*CZ200,2)*ROUND(1.05,7)),2)</f>
        <v>11.04</v>
      </c>
      <c r="DC200">
        <f>ROUND((ROUND(AT200*AG200,2)*ROUND(1.05,7)),2)</f>
        <v>1.95</v>
      </c>
      <c r="DD200" t="s">
        <v>6</v>
      </c>
      <c r="DE200" t="s">
        <v>6</v>
      </c>
      <c r="DF200">
        <f>ROUND(ROUND(AE200,0)*CX200,0)</f>
        <v>0</v>
      </c>
      <c r="DG200">
        <f>ROUND(ROUND(AF200*AJ200,0)*CX200,0)</f>
        <v>439</v>
      </c>
      <c r="DH200">
        <f>Source!I157*SmtRes!Y200</f>
        <v>0.504</v>
      </c>
      <c r="DI200">
        <f>AB200</f>
        <v>871.31</v>
      </c>
      <c r="DJ200">
        <f>EtalonRes!Z202</f>
        <v>65.709999999999994</v>
      </c>
      <c r="DK200">
        <f>Source!BB157</f>
        <v>13.26</v>
      </c>
      <c r="DL200" t="s">
        <v>6</v>
      </c>
      <c r="DM200">
        <v>0</v>
      </c>
      <c r="DN200" t="s">
        <v>6</v>
      </c>
      <c r="DO200">
        <v>0</v>
      </c>
      <c r="GQ200">
        <v>-1</v>
      </c>
      <c r="GR200">
        <v>-1</v>
      </c>
    </row>
    <row r="201" spans="1:200" x14ac:dyDescent="0.2">
      <c r="A201">
        <f>ROW(Source!A157)</f>
        <v>157</v>
      </c>
      <c r="B201">
        <v>74764386</v>
      </c>
      <c r="C201">
        <v>74981898</v>
      </c>
      <c r="D201">
        <v>49525443</v>
      </c>
      <c r="E201">
        <v>1</v>
      </c>
      <c r="F201">
        <v>1</v>
      </c>
      <c r="G201">
        <v>1</v>
      </c>
      <c r="H201">
        <v>3</v>
      </c>
      <c r="I201" t="s">
        <v>461</v>
      </c>
      <c r="J201" t="s">
        <v>462</v>
      </c>
      <c r="K201" t="s">
        <v>463</v>
      </c>
      <c r="L201">
        <v>1348</v>
      </c>
      <c r="N201">
        <v>1009</v>
      </c>
      <c r="O201" t="s">
        <v>464</v>
      </c>
      <c r="P201" t="s">
        <v>464</v>
      </c>
      <c r="Q201">
        <v>1000</v>
      </c>
      <c r="W201">
        <v>0</v>
      </c>
      <c r="X201">
        <v>-2064010995</v>
      </c>
      <c r="Y201" s="181" t="e">
        <f>#REF!</f>
        <v>#REF!</v>
      </c>
      <c r="AA201">
        <v>91719.48</v>
      </c>
      <c r="AB201">
        <v>0</v>
      </c>
      <c r="AC201">
        <v>0</v>
      </c>
      <c r="AD201">
        <v>0</v>
      </c>
      <c r="AE201">
        <v>10068</v>
      </c>
      <c r="AF201">
        <v>0</v>
      </c>
      <c r="AG201">
        <v>0</v>
      </c>
      <c r="AH201">
        <v>0</v>
      </c>
      <c r="AI201">
        <v>9.11</v>
      </c>
      <c r="AJ201">
        <v>1</v>
      </c>
      <c r="AK201">
        <v>1</v>
      </c>
      <c r="AL201">
        <v>1</v>
      </c>
      <c r="AM201">
        <v>4</v>
      </c>
      <c r="AN201">
        <v>0</v>
      </c>
      <c r="AO201">
        <v>1</v>
      </c>
      <c r="AP201">
        <v>1</v>
      </c>
      <c r="AQ201">
        <v>0</v>
      </c>
      <c r="AR201">
        <v>0</v>
      </c>
      <c r="AS201" t="s">
        <v>6</v>
      </c>
      <c r="AT201">
        <v>2.8E-3</v>
      </c>
      <c r="AU201" t="s">
        <v>6</v>
      </c>
      <c r="AV201">
        <v>0</v>
      </c>
      <c r="AW201">
        <v>2</v>
      </c>
      <c r="AX201">
        <v>74981916</v>
      </c>
      <c r="AY201">
        <v>1</v>
      </c>
      <c r="AZ201">
        <v>0</v>
      </c>
      <c r="BA201">
        <v>203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CV201">
        <v>0</v>
      </c>
      <c r="CW201">
        <v>0</v>
      </c>
      <c r="CX201" t="e">
        <f>ROUND(Y201*Source!I157,7)</f>
        <v>#REF!</v>
      </c>
      <c r="CY201">
        <f>AA201</f>
        <v>91719.48</v>
      </c>
      <c r="CZ201">
        <f>AE201</f>
        <v>10068</v>
      </c>
      <c r="DA201">
        <f>AI201</f>
        <v>9.11</v>
      </c>
      <c r="DB201">
        <f>ROUND(ROUND(AT201*CZ201,2),2)</f>
        <v>28.19</v>
      </c>
      <c r="DC201">
        <f>ROUND(ROUND(AT201*AG201,2),2)</f>
        <v>0</v>
      </c>
      <c r="DD201" t="s">
        <v>6</v>
      </c>
      <c r="DE201" t="s">
        <v>6</v>
      </c>
      <c r="DF201" t="e">
        <f>ROUND(ROUND(AE201*AI201,0)*CX201,0)</f>
        <v>#REF!</v>
      </c>
      <c r="DG201" t="e">
        <f t="shared" ref="DG201:DG207" si="98">ROUND(ROUND(AF201,0)*CX201,0)</f>
        <v>#REF!</v>
      </c>
      <c r="DH201" t="e">
        <f>Source!I157*SmtRes!Y201</f>
        <v>#REF!</v>
      </c>
      <c r="DI201">
        <f>AA201</f>
        <v>91719.48</v>
      </c>
      <c r="DJ201">
        <f>EtalonRes!Y203</f>
        <v>10068</v>
      </c>
      <c r="DK201">
        <f>Source!BC157</f>
        <v>9.11</v>
      </c>
      <c r="DL201" t="s">
        <v>6</v>
      </c>
      <c r="DM201">
        <v>0</v>
      </c>
      <c r="DN201" t="s">
        <v>6</v>
      </c>
      <c r="DO201">
        <v>0</v>
      </c>
      <c r="GQ201">
        <v>-1</v>
      </c>
      <c r="GR201">
        <v>-1</v>
      </c>
    </row>
    <row r="202" spans="1:200" x14ac:dyDescent="0.2">
      <c r="A202">
        <f>ROW(Source!A157)</f>
        <v>157</v>
      </c>
      <c r="B202">
        <v>74764386</v>
      </c>
      <c r="C202">
        <v>74981898</v>
      </c>
      <c r="D202">
        <v>49525488</v>
      </c>
      <c r="E202">
        <v>1</v>
      </c>
      <c r="F202">
        <v>1</v>
      </c>
      <c r="G202">
        <v>1</v>
      </c>
      <c r="H202">
        <v>3</v>
      </c>
      <c r="I202" t="s">
        <v>465</v>
      </c>
      <c r="J202" t="s">
        <v>466</v>
      </c>
      <c r="K202" t="s">
        <v>467</v>
      </c>
      <c r="L202">
        <v>1346</v>
      </c>
      <c r="N202">
        <v>1009</v>
      </c>
      <c r="O202" t="s">
        <v>468</v>
      </c>
      <c r="P202" t="s">
        <v>468</v>
      </c>
      <c r="Q202">
        <v>1</v>
      </c>
      <c r="W202">
        <v>0</v>
      </c>
      <c r="X202">
        <v>-1864341761</v>
      </c>
      <c r="Y202" s="181" t="e">
        <f>#REF!</f>
        <v>#REF!</v>
      </c>
      <c r="AA202">
        <v>82.35</v>
      </c>
      <c r="AB202">
        <v>0</v>
      </c>
      <c r="AC202">
        <v>0</v>
      </c>
      <c r="AD202">
        <v>0</v>
      </c>
      <c r="AE202">
        <v>9.0399999999999991</v>
      </c>
      <c r="AF202">
        <v>0</v>
      </c>
      <c r="AG202">
        <v>0</v>
      </c>
      <c r="AH202">
        <v>0</v>
      </c>
      <c r="AI202">
        <v>9.11</v>
      </c>
      <c r="AJ202">
        <v>1</v>
      </c>
      <c r="AK202">
        <v>1</v>
      </c>
      <c r="AL202">
        <v>1</v>
      </c>
      <c r="AM202">
        <v>4</v>
      </c>
      <c r="AN202">
        <v>0</v>
      </c>
      <c r="AO202">
        <v>1</v>
      </c>
      <c r="AP202">
        <v>1</v>
      </c>
      <c r="AQ202">
        <v>0</v>
      </c>
      <c r="AR202">
        <v>0</v>
      </c>
      <c r="AS202" t="s">
        <v>6</v>
      </c>
      <c r="AT202">
        <v>7.0000000000000007E-2</v>
      </c>
      <c r="AU202" t="s">
        <v>6</v>
      </c>
      <c r="AV202">
        <v>0</v>
      </c>
      <c r="AW202">
        <v>2</v>
      </c>
      <c r="AX202">
        <v>74981917</v>
      </c>
      <c r="AY202">
        <v>1</v>
      </c>
      <c r="AZ202">
        <v>0</v>
      </c>
      <c r="BA202">
        <v>204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CV202">
        <v>0</v>
      </c>
      <c r="CW202">
        <v>0</v>
      </c>
      <c r="CX202" t="e">
        <f>ROUND(Y202*Source!I157,7)</f>
        <v>#REF!</v>
      </c>
      <c r="CY202">
        <f>AA202</f>
        <v>82.35</v>
      </c>
      <c r="CZ202">
        <f>AE202</f>
        <v>9.0399999999999991</v>
      </c>
      <c r="DA202">
        <f>AI202</f>
        <v>9.11</v>
      </c>
      <c r="DB202">
        <f>ROUND(ROUND(AT202*CZ202,2),2)</f>
        <v>0.63</v>
      </c>
      <c r="DC202">
        <f>ROUND(ROUND(AT202*AG202,2),2)</f>
        <v>0</v>
      </c>
      <c r="DD202" t="s">
        <v>6</v>
      </c>
      <c r="DE202" t="s">
        <v>6</v>
      </c>
      <c r="DF202" t="e">
        <f>ROUND(ROUND(AE202*AI202,0)*CX202,0)</f>
        <v>#REF!</v>
      </c>
      <c r="DG202" t="e">
        <f t="shared" si="98"/>
        <v>#REF!</v>
      </c>
      <c r="DH202" t="e">
        <f>Source!I157*SmtRes!Y202</f>
        <v>#REF!</v>
      </c>
      <c r="DI202">
        <f>AA202</f>
        <v>82.35</v>
      </c>
      <c r="DJ202">
        <f>EtalonRes!Y204</f>
        <v>9.0399999999999991</v>
      </c>
      <c r="DK202">
        <f>Source!BC157</f>
        <v>9.11</v>
      </c>
      <c r="DL202" t="s">
        <v>6</v>
      </c>
      <c r="DM202">
        <v>0</v>
      </c>
      <c r="DN202" t="s">
        <v>6</v>
      </c>
      <c r="DO202">
        <v>0</v>
      </c>
      <c r="GQ202">
        <v>-1</v>
      </c>
      <c r="GR202">
        <v>-1</v>
      </c>
    </row>
    <row r="203" spans="1:200" x14ac:dyDescent="0.2">
      <c r="A203">
        <f>ROW(Source!A157)</f>
        <v>157</v>
      </c>
      <c r="B203">
        <v>74764386</v>
      </c>
      <c r="C203">
        <v>74981898</v>
      </c>
      <c r="D203">
        <v>49526492</v>
      </c>
      <c r="E203">
        <v>1</v>
      </c>
      <c r="F203">
        <v>1</v>
      </c>
      <c r="G203">
        <v>1</v>
      </c>
      <c r="H203">
        <v>3</v>
      </c>
      <c r="I203" t="s">
        <v>469</v>
      </c>
      <c r="J203" t="s">
        <v>470</v>
      </c>
      <c r="K203" t="s">
        <v>471</v>
      </c>
      <c r="L203">
        <v>1346</v>
      </c>
      <c r="N203">
        <v>1009</v>
      </c>
      <c r="O203" t="s">
        <v>468</v>
      </c>
      <c r="P203" t="s">
        <v>468</v>
      </c>
      <c r="Q203">
        <v>1</v>
      </c>
      <c r="W203">
        <v>0</v>
      </c>
      <c r="X203">
        <v>497341279</v>
      </c>
      <c r="Y203" s="181" t="e">
        <f>#REF!</f>
        <v>#REF!</v>
      </c>
      <c r="AA203">
        <v>210.35</v>
      </c>
      <c r="AB203">
        <v>0</v>
      </c>
      <c r="AC203">
        <v>0</v>
      </c>
      <c r="AD203">
        <v>0</v>
      </c>
      <c r="AE203">
        <v>23.09</v>
      </c>
      <c r="AF203">
        <v>0</v>
      </c>
      <c r="AG203">
        <v>0</v>
      </c>
      <c r="AH203">
        <v>0</v>
      </c>
      <c r="AI203">
        <v>9.11</v>
      </c>
      <c r="AJ203">
        <v>1</v>
      </c>
      <c r="AK203">
        <v>1</v>
      </c>
      <c r="AL203">
        <v>1</v>
      </c>
      <c r="AM203">
        <v>4</v>
      </c>
      <c r="AN203">
        <v>0</v>
      </c>
      <c r="AO203">
        <v>1</v>
      </c>
      <c r="AP203">
        <v>1</v>
      </c>
      <c r="AQ203">
        <v>0</v>
      </c>
      <c r="AR203">
        <v>0</v>
      </c>
      <c r="AS203" t="s">
        <v>6</v>
      </c>
      <c r="AT203">
        <v>0.49199999999999999</v>
      </c>
      <c r="AU203" t="s">
        <v>6</v>
      </c>
      <c r="AV203">
        <v>0</v>
      </c>
      <c r="AW203">
        <v>2</v>
      </c>
      <c r="AX203">
        <v>74981918</v>
      </c>
      <c r="AY203">
        <v>1</v>
      </c>
      <c r="AZ203">
        <v>0</v>
      </c>
      <c r="BA203">
        <v>205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 t="e">
        <f>ROUND(Y203*Source!I157,7)</f>
        <v>#REF!</v>
      </c>
      <c r="CY203">
        <f>AA203</f>
        <v>210.35</v>
      </c>
      <c r="CZ203">
        <f>AE203</f>
        <v>23.09</v>
      </c>
      <c r="DA203">
        <f>AI203</f>
        <v>9.11</v>
      </c>
      <c r="DB203">
        <f>ROUND(ROUND(AT203*CZ203,2),2)</f>
        <v>11.36</v>
      </c>
      <c r="DC203">
        <f>ROUND(ROUND(AT203*AG203,2),2)</f>
        <v>0</v>
      </c>
      <c r="DD203" t="s">
        <v>6</v>
      </c>
      <c r="DE203" t="s">
        <v>6</v>
      </c>
      <c r="DF203" t="e">
        <f>ROUND(ROUND(AE203*AI203,0)*CX203,0)</f>
        <v>#REF!</v>
      </c>
      <c r="DG203" t="e">
        <f t="shared" si="98"/>
        <v>#REF!</v>
      </c>
      <c r="DH203" t="e">
        <f>Source!I157*SmtRes!Y203</f>
        <v>#REF!</v>
      </c>
      <c r="DI203">
        <f>AA203</f>
        <v>210.35</v>
      </c>
      <c r="DJ203">
        <f>EtalonRes!Y205</f>
        <v>23.09</v>
      </c>
      <c r="DK203">
        <f>Source!BC157</f>
        <v>9.11</v>
      </c>
      <c r="DL203" t="s">
        <v>6</v>
      </c>
      <c r="DM203">
        <v>0</v>
      </c>
      <c r="DN203" t="s">
        <v>6</v>
      </c>
      <c r="DO203">
        <v>0</v>
      </c>
      <c r="GQ203">
        <v>-1</v>
      </c>
      <c r="GR203">
        <v>-1</v>
      </c>
    </row>
    <row r="204" spans="1:200" x14ac:dyDescent="0.2">
      <c r="A204">
        <f>ROW(Source!A157)</f>
        <v>157</v>
      </c>
      <c r="B204">
        <v>74764386</v>
      </c>
      <c r="C204">
        <v>74981898</v>
      </c>
      <c r="D204">
        <v>0</v>
      </c>
      <c r="E204">
        <v>1</v>
      </c>
      <c r="F204">
        <v>1</v>
      </c>
      <c r="G204">
        <v>1</v>
      </c>
      <c r="H204">
        <v>3</v>
      </c>
      <c r="I204" t="s">
        <v>35</v>
      </c>
      <c r="J204" t="s">
        <v>6</v>
      </c>
      <c r="K204" t="s">
        <v>278</v>
      </c>
      <c r="L204">
        <v>1371</v>
      </c>
      <c r="N204">
        <v>1013</v>
      </c>
      <c r="O204" t="s">
        <v>23</v>
      </c>
      <c r="P204" t="s">
        <v>23</v>
      </c>
      <c r="Q204">
        <v>1</v>
      </c>
      <c r="W204">
        <v>0</v>
      </c>
      <c r="X204">
        <v>207424074</v>
      </c>
      <c r="Y204">
        <f>AT204</f>
        <v>1</v>
      </c>
      <c r="AA204">
        <v>85662.5</v>
      </c>
      <c r="AB204">
        <v>0</v>
      </c>
      <c r="AC204">
        <v>0</v>
      </c>
      <c r="AD204">
        <v>0</v>
      </c>
      <c r="AE204">
        <v>89377.86</v>
      </c>
      <c r="AF204">
        <v>0</v>
      </c>
      <c r="AG204">
        <v>0</v>
      </c>
      <c r="AH204">
        <v>0</v>
      </c>
      <c r="AI204">
        <v>6.13</v>
      </c>
      <c r="AJ204">
        <v>1</v>
      </c>
      <c r="AK204">
        <v>1</v>
      </c>
      <c r="AL204">
        <v>1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 t="s">
        <v>6</v>
      </c>
      <c r="AT204">
        <v>1</v>
      </c>
      <c r="AU204" t="s">
        <v>6</v>
      </c>
      <c r="AV204">
        <v>0</v>
      </c>
      <c r="AW204">
        <v>1</v>
      </c>
      <c r="AX204">
        <v>-1</v>
      </c>
      <c r="AY204">
        <v>0</v>
      </c>
      <c r="AZ204">
        <v>0</v>
      </c>
      <c r="BA204" t="s">
        <v>6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CV204">
        <v>0</v>
      </c>
      <c r="CW204">
        <v>0</v>
      </c>
      <c r="CX204">
        <f>ROUND(Y204*Source!I157,7)</f>
        <v>3</v>
      </c>
      <c r="CY204">
        <f>AA204</f>
        <v>85662.5</v>
      </c>
      <c r="CZ204">
        <f>AE204</f>
        <v>89377.86</v>
      </c>
      <c r="DA204">
        <f>AI204</f>
        <v>6.13</v>
      </c>
      <c r="DB204">
        <f>ROUND(ROUND(AT204*CZ204,2),2)</f>
        <v>89377.86</v>
      </c>
      <c r="DC204">
        <f>ROUND(ROUND(AT204*AG204,2),2)</f>
        <v>0</v>
      </c>
      <c r="DD204" t="s">
        <v>6</v>
      </c>
      <c r="DE204" t="s">
        <v>6</v>
      </c>
      <c r="DF204">
        <f>ROUND(ROUND(AE204*AI204,0)*CX204,0)</f>
        <v>1643658</v>
      </c>
      <c r="DG204">
        <f t="shared" si="98"/>
        <v>0</v>
      </c>
      <c r="DH204">
        <f>Source!I157*SmtRes!Y204</f>
        <v>3</v>
      </c>
      <c r="DI204">
        <f>AA204</f>
        <v>85662.5</v>
      </c>
      <c r="DJ204">
        <f>DF204</f>
        <v>1643658</v>
      </c>
      <c r="DK204">
        <f>Source!BC157</f>
        <v>9.11</v>
      </c>
      <c r="DL204" t="s">
        <v>6</v>
      </c>
      <c r="DM204">
        <v>0</v>
      </c>
      <c r="DN204" t="s">
        <v>6</v>
      </c>
      <c r="DO204">
        <v>0</v>
      </c>
      <c r="GP204">
        <v>1</v>
      </c>
      <c r="GQ204">
        <v>-1</v>
      </c>
      <c r="GR204">
        <v>-1</v>
      </c>
    </row>
    <row r="205" spans="1:200" x14ac:dyDescent="0.2">
      <c r="A205">
        <f>ROW(Source!A157)</f>
        <v>157</v>
      </c>
      <c r="B205">
        <v>74764386</v>
      </c>
      <c r="C205">
        <v>74981898</v>
      </c>
      <c r="D205">
        <v>0</v>
      </c>
      <c r="E205">
        <v>1</v>
      </c>
      <c r="F205">
        <v>1</v>
      </c>
      <c r="G205">
        <v>1</v>
      </c>
      <c r="H205">
        <v>3</v>
      </c>
      <c r="I205" t="s">
        <v>35</v>
      </c>
      <c r="J205" t="s">
        <v>6</v>
      </c>
      <c r="K205" t="s">
        <v>217</v>
      </c>
      <c r="L205">
        <v>1371</v>
      </c>
      <c r="N205">
        <v>1013</v>
      </c>
      <c r="O205" t="s">
        <v>23</v>
      </c>
      <c r="P205" t="s">
        <v>23</v>
      </c>
      <c r="Q205">
        <v>1</v>
      </c>
      <c r="W205">
        <v>0</v>
      </c>
      <c r="X205">
        <v>1265808165</v>
      </c>
      <c r="Y205">
        <f>AT205</f>
        <v>2</v>
      </c>
      <c r="AA205">
        <v>4036.15</v>
      </c>
      <c r="AB205">
        <v>0</v>
      </c>
      <c r="AC205">
        <v>0</v>
      </c>
      <c r="AD205">
        <v>0</v>
      </c>
      <c r="AE205">
        <v>4211.21</v>
      </c>
      <c r="AF205">
        <v>0</v>
      </c>
      <c r="AG205">
        <v>0</v>
      </c>
      <c r="AH205">
        <v>0</v>
      </c>
      <c r="AI205">
        <v>6.13</v>
      </c>
      <c r="AJ205">
        <v>1</v>
      </c>
      <c r="AK205">
        <v>1</v>
      </c>
      <c r="AL205">
        <v>1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 t="s">
        <v>6</v>
      </c>
      <c r="AT205">
        <v>2</v>
      </c>
      <c r="AU205" t="s">
        <v>6</v>
      </c>
      <c r="AV205">
        <v>0</v>
      </c>
      <c r="AW205">
        <v>1</v>
      </c>
      <c r="AX205">
        <v>-1</v>
      </c>
      <c r="AY205">
        <v>0</v>
      </c>
      <c r="AZ205">
        <v>0</v>
      </c>
      <c r="BA205" t="s">
        <v>6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CV205">
        <v>0</v>
      </c>
      <c r="CW205">
        <v>0</v>
      </c>
      <c r="CX205">
        <f>ROUND(Y205*Source!I157,7)</f>
        <v>6</v>
      </c>
      <c r="CY205">
        <f>AA205</f>
        <v>4036.15</v>
      </c>
      <c r="CZ205">
        <f>AE205</f>
        <v>4211.21</v>
      </c>
      <c r="DA205">
        <f>AI205</f>
        <v>6.13</v>
      </c>
      <c r="DB205">
        <f>ROUND(ROUND(AT205*CZ205,2),2)</f>
        <v>8422.42</v>
      </c>
      <c r="DC205">
        <f>ROUND(ROUND(AT205*AG205,2),2)</f>
        <v>0</v>
      </c>
      <c r="DD205" t="s">
        <v>6</v>
      </c>
      <c r="DE205" t="s">
        <v>6</v>
      </c>
      <c r="DF205">
        <f>ROUND(ROUND(AE205*AI205,0)*CX205,0)</f>
        <v>154890</v>
      </c>
      <c r="DG205">
        <f t="shared" si="98"/>
        <v>0</v>
      </c>
      <c r="DH205">
        <f>Source!I157*SmtRes!Y205</f>
        <v>6</v>
      </c>
      <c r="DI205">
        <f>AA205</f>
        <v>4036.15</v>
      </c>
      <c r="DJ205">
        <f>DF205</f>
        <v>154890</v>
      </c>
      <c r="DK205">
        <f>Source!BC157</f>
        <v>9.11</v>
      </c>
      <c r="DL205" t="s">
        <v>6</v>
      </c>
      <c r="DM205">
        <v>0</v>
      </c>
      <c r="DN205" t="s">
        <v>6</v>
      </c>
      <c r="DO205">
        <v>0</v>
      </c>
      <c r="GP205">
        <v>1</v>
      </c>
      <c r="GQ205">
        <v>-1</v>
      </c>
      <c r="GR205">
        <v>-1</v>
      </c>
    </row>
    <row r="206" spans="1:200" x14ac:dyDescent="0.2">
      <c r="A206">
        <f>ROW(Source!A160)</f>
        <v>160</v>
      </c>
      <c r="B206">
        <v>74764386</v>
      </c>
      <c r="C206">
        <v>74982129</v>
      </c>
      <c r="D206">
        <v>31715109</v>
      </c>
      <c r="E206">
        <v>70</v>
      </c>
      <c r="F206">
        <v>1</v>
      </c>
      <c r="G206">
        <v>1</v>
      </c>
      <c r="H206">
        <v>1</v>
      </c>
      <c r="I206" t="s">
        <v>472</v>
      </c>
      <c r="J206" t="s">
        <v>6</v>
      </c>
      <c r="K206" t="s">
        <v>473</v>
      </c>
      <c r="L206">
        <v>1191</v>
      </c>
      <c r="N206">
        <v>1013</v>
      </c>
      <c r="O206" t="s">
        <v>448</v>
      </c>
      <c r="P206" t="s">
        <v>448</v>
      </c>
      <c r="Q206">
        <v>1</v>
      </c>
      <c r="W206">
        <v>0</v>
      </c>
      <c r="X206">
        <v>784619160</v>
      </c>
      <c r="Y206">
        <f>(AT206*ROUND(1.05,7))</f>
        <v>6.0375000000000005</v>
      </c>
      <c r="AA206">
        <v>0</v>
      </c>
      <c r="AB206">
        <v>0</v>
      </c>
      <c r="AC206">
        <v>0</v>
      </c>
      <c r="AD206">
        <v>291.83</v>
      </c>
      <c r="AE206">
        <v>0</v>
      </c>
      <c r="AF206">
        <v>0</v>
      </c>
      <c r="AG206">
        <v>0</v>
      </c>
      <c r="AH206">
        <v>8.74</v>
      </c>
      <c r="AI206">
        <v>1</v>
      </c>
      <c r="AJ206">
        <v>1</v>
      </c>
      <c r="AK206">
        <v>1</v>
      </c>
      <c r="AL206">
        <v>33.39</v>
      </c>
      <c r="AM206">
        <v>4</v>
      </c>
      <c r="AN206">
        <v>0</v>
      </c>
      <c r="AO206">
        <v>1</v>
      </c>
      <c r="AP206">
        <v>1</v>
      </c>
      <c r="AQ206">
        <v>0</v>
      </c>
      <c r="AR206">
        <v>0</v>
      </c>
      <c r="AS206" t="s">
        <v>6</v>
      </c>
      <c r="AT206">
        <v>5.75</v>
      </c>
      <c r="AU206" t="s">
        <v>26</v>
      </c>
      <c r="AV206">
        <v>1</v>
      </c>
      <c r="AW206">
        <v>2</v>
      </c>
      <c r="AX206">
        <v>74982140</v>
      </c>
      <c r="AY206">
        <v>1</v>
      </c>
      <c r="AZ206">
        <v>0</v>
      </c>
      <c r="BA206">
        <v>206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CU206">
        <f>ROUND(AT206*Source!I160*AH206*AL206,0)</f>
        <v>5235</v>
      </c>
      <c r="CV206">
        <f>ROUND(Y206*Source!I160,7)</f>
        <v>18.837</v>
      </c>
      <c r="CW206">
        <v>0</v>
      </c>
      <c r="CX206">
        <f>ROUND(Y206*Source!I160,7)</f>
        <v>18.837</v>
      </c>
      <c r="CY206">
        <f>AD206</f>
        <v>291.83</v>
      </c>
      <c r="CZ206">
        <f>AH206</f>
        <v>8.74</v>
      </c>
      <c r="DA206">
        <f>AL206</f>
        <v>33.39</v>
      </c>
      <c r="DB206">
        <f>ROUND((ROUND(AT206*CZ206,2)*ROUND(1.05,7)),2)</f>
        <v>52.77</v>
      </c>
      <c r="DC206">
        <f>ROUND((ROUND(AT206*AG206,2)*ROUND(1.05,7)),2)</f>
        <v>0</v>
      </c>
      <c r="DD206" t="s">
        <v>6</v>
      </c>
      <c r="DE206" t="s">
        <v>6</v>
      </c>
      <c r="DF206">
        <f>ROUND(ROUND(AE206,0)*CX206,0)</f>
        <v>0</v>
      </c>
      <c r="DG206">
        <f t="shared" si="98"/>
        <v>0</v>
      </c>
      <c r="DH206">
        <f>Source!I160*SmtRes!Y206</f>
        <v>18.837000000000003</v>
      </c>
      <c r="DI206">
        <f>AD206</f>
        <v>291.83</v>
      </c>
      <c r="DJ206">
        <f>EtalonRes!AB206</f>
        <v>8.74</v>
      </c>
      <c r="DK206">
        <f>Source!BA160</f>
        <v>33.39</v>
      </c>
      <c r="DL206" t="s">
        <v>6</v>
      </c>
      <c r="DM206">
        <v>0</v>
      </c>
      <c r="DN206" t="s">
        <v>6</v>
      </c>
      <c r="DO206">
        <v>0</v>
      </c>
      <c r="GQ206">
        <v>-1</v>
      </c>
      <c r="GR206">
        <v>-1</v>
      </c>
    </row>
    <row r="207" spans="1:200" x14ac:dyDescent="0.2">
      <c r="A207">
        <f>ROW(Source!A160)</f>
        <v>160</v>
      </c>
      <c r="B207">
        <v>74764386</v>
      </c>
      <c r="C207">
        <v>74982129</v>
      </c>
      <c r="D207">
        <v>31709492</v>
      </c>
      <c r="E207">
        <v>70</v>
      </c>
      <c r="F207">
        <v>1</v>
      </c>
      <c r="G207">
        <v>1</v>
      </c>
      <c r="H207">
        <v>1</v>
      </c>
      <c r="I207" t="s">
        <v>449</v>
      </c>
      <c r="J207" t="s">
        <v>6</v>
      </c>
      <c r="K207" t="s">
        <v>450</v>
      </c>
      <c r="L207">
        <v>1191</v>
      </c>
      <c r="N207">
        <v>1013</v>
      </c>
      <c r="O207" t="s">
        <v>448</v>
      </c>
      <c r="P207" t="s">
        <v>448</v>
      </c>
      <c r="Q207">
        <v>1</v>
      </c>
      <c r="W207">
        <v>0</v>
      </c>
      <c r="X207">
        <v>-1417349443</v>
      </c>
      <c r="Y207">
        <f>(AT207*ROUND(1.05,7))</f>
        <v>1.0500000000000001E-2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1</v>
      </c>
      <c r="AJ207">
        <v>1</v>
      </c>
      <c r="AK207">
        <v>33.39</v>
      </c>
      <c r="AL207">
        <v>1</v>
      </c>
      <c r="AM207">
        <v>4</v>
      </c>
      <c r="AN207">
        <v>0</v>
      </c>
      <c r="AO207">
        <v>1</v>
      </c>
      <c r="AP207">
        <v>1</v>
      </c>
      <c r="AQ207">
        <v>0</v>
      </c>
      <c r="AR207">
        <v>0</v>
      </c>
      <c r="AS207" t="s">
        <v>6</v>
      </c>
      <c r="AT207">
        <v>0.01</v>
      </c>
      <c r="AU207" t="s">
        <v>26</v>
      </c>
      <c r="AV207">
        <v>2</v>
      </c>
      <c r="AW207">
        <v>2</v>
      </c>
      <c r="AX207">
        <v>74982141</v>
      </c>
      <c r="AY207">
        <v>1</v>
      </c>
      <c r="AZ207">
        <v>0</v>
      </c>
      <c r="BA207">
        <v>207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CV207">
        <v>0</v>
      </c>
      <c r="CW207">
        <v>0</v>
      </c>
      <c r="CX207">
        <f>ROUND(Y207*Source!I160,7)</f>
        <v>3.2759999999999997E-2</v>
      </c>
      <c r="CY207">
        <f>AD207</f>
        <v>0</v>
      </c>
      <c r="CZ207">
        <f>AH207</f>
        <v>0</v>
      </c>
      <c r="DA207">
        <f>AL207</f>
        <v>1</v>
      </c>
      <c r="DB207">
        <f>ROUND((ROUND(AT207*CZ207,2)*ROUND(1.05,7)),2)</f>
        <v>0</v>
      </c>
      <c r="DC207">
        <f>ROUND((ROUND(AT207*AG207,2)*ROUND(1.05,7)),2)</f>
        <v>0</v>
      </c>
      <c r="DD207" t="s">
        <v>6</v>
      </c>
      <c r="DE207" t="s">
        <v>6</v>
      </c>
      <c r="DF207">
        <f>ROUND(ROUND(AE207,0)*CX207,0)</f>
        <v>0</v>
      </c>
      <c r="DG207">
        <f t="shared" si="98"/>
        <v>0</v>
      </c>
      <c r="DH207">
        <f>Source!I160*SmtRes!Y207</f>
        <v>3.2760000000000004E-2</v>
      </c>
      <c r="DI207">
        <f>AD207</f>
        <v>0</v>
      </c>
      <c r="DJ207">
        <f>EtalonRes!AB207</f>
        <v>0</v>
      </c>
      <c r="DK207">
        <f>Source!BA160</f>
        <v>33.39</v>
      </c>
      <c r="DL207" t="s">
        <v>6</v>
      </c>
      <c r="DM207">
        <v>0</v>
      </c>
      <c r="DN207" t="s">
        <v>6</v>
      </c>
      <c r="DO207">
        <v>0</v>
      </c>
      <c r="GQ207">
        <v>-1</v>
      </c>
      <c r="GR207">
        <v>-1</v>
      </c>
    </row>
    <row r="208" spans="1:200" x14ac:dyDescent="0.2">
      <c r="A208">
        <f>ROW(Source!A160)</f>
        <v>160</v>
      </c>
      <c r="B208">
        <v>74764386</v>
      </c>
      <c r="C208">
        <v>74982129</v>
      </c>
      <c r="D208">
        <v>49673503</v>
      </c>
      <c r="E208">
        <v>1</v>
      </c>
      <c r="F208">
        <v>1</v>
      </c>
      <c r="G208">
        <v>1</v>
      </c>
      <c r="H208">
        <v>2</v>
      </c>
      <c r="I208" t="s">
        <v>458</v>
      </c>
      <c r="J208" t="s">
        <v>459</v>
      </c>
      <c r="K208" t="s">
        <v>460</v>
      </c>
      <c r="L208">
        <v>1367</v>
      </c>
      <c r="N208">
        <v>1011</v>
      </c>
      <c r="O208" t="s">
        <v>454</v>
      </c>
      <c r="P208" t="s">
        <v>454</v>
      </c>
      <c r="Q208">
        <v>1</v>
      </c>
      <c r="W208">
        <v>0</v>
      </c>
      <c r="X208">
        <v>509054691</v>
      </c>
      <c r="Y208">
        <f>(AT208*ROUND(1.05,7))</f>
        <v>1.0500000000000001E-2</v>
      </c>
      <c r="AA208">
        <v>0</v>
      </c>
      <c r="AB208">
        <v>871.31</v>
      </c>
      <c r="AC208">
        <v>387.32</v>
      </c>
      <c r="AD208">
        <v>0</v>
      </c>
      <c r="AE208">
        <v>0</v>
      </c>
      <c r="AF208">
        <v>65.709999999999994</v>
      </c>
      <c r="AG208">
        <v>11.6</v>
      </c>
      <c r="AH208">
        <v>0</v>
      </c>
      <c r="AI208">
        <v>1</v>
      </c>
      <c r="AJ208">
        <v>13.26</v>
      </c>
      <c r="AK208">
        <v>33.39</v>
      </c>
      <c r="AL208">
        <v>1</v>
      </c>
      <c r="AM208">
        <v>4</v>
      </c>
      <c r="AN208">
        <v>0</v>
      </c>
      <c r="AO208">
        <v>1</v>
      </c>
      <c r="AP208">
        <v>1</v>
      </c>
      <c r="AQ208">
        <v>0</v>
      </c>
      <c r="AR208">
        <v>0</v>
      </c>
      <c r="AS208" t="s">
        <v>6</v>
      </c>
      <c r="AT208">
        <v>0.01</v>
      </c>
      <c r="AU208" t="s">
        <v>26</v>
      </c>
      <c r="AV208">
        <v>0</v>
      </c>
      <c r="AW208">
        <v>2</v>
      </c>
      <c r="AX208">
        <v>74982142</v>
      </c>
      <c r="AY208">
        <v>1</v>
      </c>
      <c r="AZ208">
        <v>0</v>
      </c>
      <c r="BA208">
        <v>208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f>ROUND(Y208*Source!I160*DO208,7)</f>
        <v>0</v>
      </c>
      <c r="CX208">
        <f>ROUND(Y208*Source!I160,7)</f>
        <v>3.2759999999999997E-2</v>
      </c>
      <c r="CY208">
        <f>AB208</f>
        <v>871.31</v>
      </c>
      <c r="CZ208">
        <f>AF208</f>
        <v>65.709999999999994</v>
      </c>
      <c r="DA208">
        <f>AJ208</f>
        <v>13.26</v>
      </c>
      <c r="DB208">
        <f>ROUND((ROUND(AT208*CZ208,2)*ROUND(1.05,7)),2)</f>
        <v>0.69</v>
      </c>
      <c r="DC208">
        <f>ROUND((ROUND(AT208*AG208,2)*ROUND(1.05,7)),2)</f>
        <v>0.13</v>
      </c>
      <c r="DD208" t="s">
        <v>6</v>
      </c>
      <c r="DE208" t="s">
        <v>6</v>
      </c>
      <c r="DF208">
        <f>ROUND(ROUND(AE208,0)*CX208,0)</f>
        <v>0</v>
      </c>
      <c r="DG208">
        <f>ROUND(ROUND(AF208*AJ208,0)*CX208,0)</f>
        <v>29</v>
      </c>
      <c r="DH208">
        <f>Source!I160*SmtRes!Y208</f>
        <v>3.2760000000000004E-2</v>
      </c>
      <c r="DI208">
        <f>AB208</f>
        <v>871.31</v>
      </c>
      <c r="DJ208">
        <f>EtalonRes!Z208</f>
        <v>65.709999999999994</v>
      </c>
      <c r="DK208">
        <f>Source!BB160</f>
        <v>13.26</v>
      </c>
      <c r="DL208" t="s">
        <v>6</v>
      </c>
      <c r="DM208">
        <v>0</v>
      </c>
      <c r="DN208" t="s">
        <v>6</v>
      </c>
      <c r="DO208">
        <v>0</v>
      </c>
      <c r="GQ208">
        <v>-1</v>
      </c>
      <c r="GR208">
        <v>-1</v>
      </c>
    </row>
    <row r="209" spans="1:200" x14ac:dyDescent="0.2">
      <c r="A209">
        <f>ROW(Source!A160)</f>
        <v>160</v>
      </c>
      <c r="B209">
        <v>74764386</v>
      </c>
      <c r="C209">
        <v>74982129</v>
      </c>
      <c r="D209">
        <v>49525488</v>
      </c>
      <c r="E209">
        <v>1</v>
      </c>
      <c r="F209">
        <v>1</v>
      </c>
      <c r="G209">
        <v>1</v>
      </c>
      <c r="H209">
        <v>3</v>
      </c>
      <c r="I209" t="s">
        <v>465</v>
      </c>
      <c r="J209" t="s">
        <v>466</v>
      </c>
      <c r="K209" t="s">
        <v>467</v>
      </c>
      <c r="L209">
        <v>1346</v>
      </c>
      <c r="N209">
        <v>1009</v>
      </c>
      <c r="O209" t="s">
        <v>468</v>
      </c>
      <c r="P209" t="s">
        <v>468</v>
      </c>
      <c r="Q209">
        <v>1</v>
      </c>
      <c r="W209">
        <v>0</v>
      </c>
      <c r="X209">
        <v>-1864341761</v>
      </c>
      <c r="Y209" s="181" t="e">
        <f>#REF!</f>
        <v>#REF!</v>
      </c>
      <c r="AA209">
        <v>82.35</v>
      </c>
      <c r="AB209">
        <v>0</v>
      </c>
      <c r="AC209">
        <v>0</v>
      </c>
      <c r="AD209">
        <v>0</v>
      </c>
      <c r="AE209">
        <v>9.0399999999999991</v>
      </c>
      <c r="AF209">
        <v>0</v>
      </c>
      <c r="AG209">
        <v>0</v>
      </c>
      <c r="AH209">
        <v>0</v>
      </c>
      <c r="AI209">
        <v>9.11</v>
      </c>
      <c r="AJ209">
        <v>1</v>
      </c>
      <c r="AK209">
        <v>1</v>
      </c>
      <c r="AL209">
        <v>1</v>
      </c>
      <c r="AM209">
        <v>4</v>
      </c>
      <c r="AN209">
        <v>0</v>
      </c>
      <c r="AO209">
        <v>1</v>
      </c>
      <c r="AP209">
        <v>1</v>
      </c>
      <c r="AQ209">
        <v>0</v>
      </c>
      <c r="AR209">
        <v>0</v>
      </c>
      <c r="AS209" t="s">
        <v>6</v>
      </c>
      <c r="AT209">
        <v>0.06</v>
      </c>
      <c r="AU209" t="s">
        <v>6</v>
      </c>
      <c r="AV209">
        <v>0</v>
      </c>
      <c r="AW209">
        <v>2</v>
      </c>
      <c r="AX209">
        <v>74982143</v>
      </c>
      <c r="AY209">
        <v>1</v>
      </c>
      <c r="AZ209">
        <v>0</v>
      </c>
      <c r="BA209">
        <v>209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CV209">
        <v>0</v>
      </c>
      <c r="CW209">
        <v>0</v>
      </c>
      <c r="CX209" t="e">
        <f>ROUND(Y209*Source!I160,7)</f>
        <v>#REF!</v>
      </c>
      <c r="CY209">
        <f>AA209</f>
        <v>82.35</v>
      </c>
      <c r="CZ209">
        <f>AE209</f>
        <v>9.0399999999999991</v>
      </c>
      <c r="DA209">
        <f>AI209</f>
        <v>9.11</v>
      </c>
      <c r="DB209">
        <f>ROUND(ROUND(AT209*CZ209,2),2)</f>
        <v>0.54</v>
      </c>
      <c r="DC209">
        <f>ROUND(ROUND(AT209*AG209,2),2)</f>
        <v>0</v>
      </c>
      <c r="DD209" t="s">
        <v>6</v>
      </c>
      <c r="DE209" t="s">
        <v>6</v>
      </c>
      <c r="DF209" t="e">
        <f>ROUND(ROUND(AE209*AI209,0)*CX209,0)</f>
        <v>#REF!</v>
      </c>
      <c r="DG209" t="e">
        <f>ROUND(ROUND(AF209,0)*CX209,0)</f>
        <v>#REF!</v>
      </c>
      <c r="DH209" t="e">
        <f>Source!I160*SmtRes!Y209</f>
        <v>#REF!</v>
      </c>
      <c r="DI209">
        <f>AA209</f>
        <v>82.35</v>
      </c>
      <c r="DJ209">
        <f>EtalonRes!Y209</f>
        <v>9.0399999999999991</v>
      </c>
      <c r="DK209">
        <f>Source!BC160</f>
        <v>9.11</v>
      </c>
      <c r="DL209" t="s">
        <v>6</v>
      </c>
      <c r="DM209">
        <v>0</v>
      </c>
      <c r="DN209" t="s">
        <v>6</v>
      </c>
      <c r="DO209">
        <v>0</v>
      </c>
      <c r="GQ209">
        <v>-1</v>
      </c>
      <c r="GR209">
        <v>-1</v>
      </c>
    </row>
    <row r="210" spans="1:200" x14ac:dyDescent="0.2">
      <c r="A210">
        <f>ROW(Source!A160)</f>
        <v>160</v>
      </c>
      <c r="B210">
        <v>74764386</v>
      </c>
      <c r="C210">
        <v>74982129</v>
      </c>
      <c r="D210">
        <v>49526492</v>
      </c>
      <c r="E210">
        <v>1</v>
      </c>
      <c r="F210">
        <v>1</v>
      </c>
      <c r="G210">
        <v>1</v>
      </c>
      <c r="H210">
        <v>3</v>
      </c>
      <c r="I210" t="s">
        <v>469</v>
      </c>
      <c r="J210" t="s">
        <v>470</v>
      </c>
      <c r="K210" t="s">
        <v>471</v>
      </c>
      <c r="L210">
        <v>1346</v>
      </c>
      <c r="N210">
        <v>1009</v>
      </c>
      <c r="O210" t="s">
        <v>468</v>
      </c>
      <c r="P210" t="s">
        <v>468</v>
      </c>
      <c r="Q210">
        <v>1</v>
      </c>
      <c r="W210">
        <v>0</v>
      </c>
      <c r="X210">
        <v>497341279</v>
      </c>
      <c r="Y210" s="181" t="e">
        <f>#REF!</f>
        <v>#REF!</v>
      </c>
      <c r="AA210">
        <v>210.35</v>
      </c>
      <c r="AB210">
        <v>0</v>
      </c>
      <c r="AC210">
        <v>0</v>
      </c>
      <c r="AD210">
        <v>0</v>
      </c>
      <c r="AE210">
        <v>23.09</v>
      </c>
      <c r="AF210">
        <v>0</v>
      </c>
      <c r="AG210">
        <v>0</v>
      </c>
      <c r="AH210">
        <v>0</v>
      </c>
      <c r="AI210">
        <v>9.11</v>
      </c>
      <c r="AJ210">
        <v>1</v>
      </c>
      <c r="AK210">
        <v>1</v>
      </c>
      <c r="AL210">
        <v>1</v>
      </c>
      <c r="AM210">
        <v>4</v>
      </c>
      <c r="AN210">
        <v>0</v>
      </c>
      <c r="AO210">
        <v>1</v>
      </c>
      <c r="AP210">
        <v>1</v>
      </c>
      <c r="AQ210">
        <v>0</v>
      </c>
      <c r="AR210">
        <v>0</v>
      </c>
      <c r="AS210" t="s">
        <v>6</v>
      </c>
      <c r="AT210">
        <v>0.08</v>
      </c>
      <c r="AU210" t="s">
        <v>6</v>
      </c>
      <c r="AV210">
        <v>0</v>
      </c>
      <c r="AW210">
        <v>2</v>
      </c>
      <c r="AX210">
        <v>74982144</v>
      </c>
      <c r="AY210">
        <v>1</v>
      </c>
      <c r="AZ210">
        <v>0</v>
      </c>
      <c r="BA210">
        <v>210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CV210">
        <v>0</v>
      </c>
      <c r="CW210">
        <v>0</v>
      </c>
      <c r="CX210" t="e">
        <f>ROUND(Y210*Source!I160,7)</f>
        <v>#REF!</v>
      </c>
      <c r="CY210">
        <f>AA210</f>
        <v>210.35</v>
      </c>
      <c r="CZ210">
        <f>AE210</f>
        <v>23.09</v>
      </c>
      <c r="DA210">
        <f>AI210</f>
        <v>9.11</v>
      </c>
      <c r="DB210">
        <f>ROUND(ROUND(AT210*CZ210,2),2)</f>
        <v>1.85</v>
      </c>
      <c r="DC210">
        <f>ROUND(ROUND(AT210*AG210,2),2)</f>
        <v>0</v>
      </c>
      <c r="DD210" t="s">
        <v>6</v>
      </c>
      <c r="DE210" t="s">
        <v>6</v>
      </c>
      <c r="DF210" t="e">
        <f>ROUND(ROUND(AE210*AI210,0)*CX210,0)</f>
        <v>#REF!</v>
      </c>
      <c r="DG210" t="e">
        <f>ROUND(ROUND(AF210,0)*CX210,0)</f>
        <v>#REF!</v>
      </c>
      <c r="DH210" t="e">
        <f>Source!I160*SmtRes!Y210</f>
        <v>#REF!</v>
      </c>
      <c r="DI210">
        <f>AA210</f>
        <v>210.35</v>
      </c>
      <c r="DJ210">
        <f>EtalonRes!Y210</f>
        <v>23.09</v>
      </c>
      <c r="DK210">
        <f>Source!BC160</f>
        <v>9.11</v>
      </c>
      <c r="DL210" t="s">
        <v>6</v>
      </c>
      <c r="DM210">
        <v>0</v>
      </c>
      <c r="DN210" t="s">
        <v>6</v>
      </c>
      <c r="DO210">
        <v>0</v>
      </c>
      <c r="GQ210">
        <v>-1</v>
      </c>
      <c r="GR210">
        <v>-1</v>
      </c>
    </row>
    <row r="211" spans="1:200" x14ac:dyDescent="0.2">
      <c r="A211">
        <f>ROW(Source!A160)</f>
        <v>160</v>
      </c>
      <c r="B211">
        <v>74764386</v>
      </c>
      <c r="C211">
        <v>74982129</v>
      </c>
      <c r="D211">
        <v>0</v>
      </c>
      <c r="E211">
        <v>1</v>
      </c>
      <c r="F211">
        <v>1</v>
      </c>
      <c r="G211">
        <v>1</v>
      </c>
      <c r="H211">
        <v>3</v>
      </c>
      <c r="I211" t="s">
        <v>35</v>
      </c>
      <c r="J211" t="s">
        <v>6</v>
      </c>
      <c r="K211" t="s">
        <v>221</v>
      </c>
      <c r="L211">
        <v>1371</v>
      </c>
      <c r="N211">
        <v>1013</v>
      </c>
      <c r="O211" t="s">
        <v>23</v>
      </c>
      <c r="P211" t="s">
        <v>23</v>
      </c>
      <c r="Q211">
        <v>1</v>
      </c>
      <c r="W211">
        <v>0</v>
      </c>
      <c r="X211">
        <v>1204477496</v>
      </c>
      <c r="Y211">
        <f>AT211</f>
        <v>1.92307692</v>
      </c>
      <c r="AA211">
        <v>7766</v>
      </c>
      <c r="AB211">
        <v>0</v>
      </c>
      <c r="AC211">
        <v>0</v>
      </c>
      <c r="AD211">
        <v>0</v>
      </c>
      <c r="AE211">
        <v>8166.89</v>
      </c>
      <c r="AF211">
        <v>0</v>
      </c>
      <c r="AG211">
        <v>0</v>
      </c>
      <c r="AH211">
        <v>0</v>
      </c>
      <c r="AI211">
        <v>9.11</v>
      </c>
      <c r="AJ211">
        <v>1</v>
      </c>
      <c r="AK211">
        <v>1</v>
      </c>
      <c r="AL211">
        <v>1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 t="s">
        <v>6</v>
      </c>
      <c r="AT211">
        <v>1.92307692</v>
      </c>
      <c r="AU211" t="s">
        <v>6</v>
      </c>
      <c r="AV211">
        <v>0</v>
      </c>
      <c r="AW211">
        <v>1</v>
      </c>
      <c r="AX211">
        <v>-1</v>
      </c>
      <c r="AY211">
        <v>0</v>
      </c>
      <c r="AZ211">
        <v>0</v>
      </c>
      <c r="BA211" t="s">
        <v>6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CV211">
        <v>0</v>
      </c>
      <c r="CW211">
        <v>0</v>
      </c>
      <c r="CX211">
        <f>ROUND(Y211*Source!I160,7)</f>
        <v>6</v>
      </c>
      <c r="CY211">
        <f>AA211</f>
        <v>7766</v>
      </c>
      <c r="CZ211">
        <f>AE211</f>
        <v>8166.89</v>
      </c>
      <c r="DA211">
        <f>AI211</f>
        <v>9.11</v>
      </c>
      <c r="DB211">
        <f>ROUND(ROUND(AT211*CZ211,2),2)</f>
        <v>15705.56</v>
      </c>
      <c r="DC211">
        <f>ROUND(ROUND(AT211*AG211,2),2)</f>
        <v>0</v>
      </c>
      <c r="DD211" t="s">
        <v>6</v>
      </c>
      <c r="DE211" t="s">
        <v>6</v>
      </c>
      <c r="DF211">
        <f>ROUND(ROUND(AE211*AI211,0)*CX211,0)</f>
        <v>446400</v>
      </c>
      <c r="DG211">
        <f>ROUND(ROUND(AF211,0)*CX211,0)</f>
        <v>0</v>
      </c>
      <c r="DH211">
        <f>Source!I160*SmtRes!Y211</f>
        <v>5.9999999904000001</v>
      </c>
      <c r="DI211">
        <f>AA211</f>
        <v>7766</v>
      </c>
      <c r="DJ211">
        <f>DF211</f>
        <v>446400</v>
      </c>
      <c r="DK211">
        <f>Source!BC160</f>
        <v>9.11</v>
      </c>
      <c r="DL211" t="s">
        <v>6</v>
      </c>
      <c r="DM211">
        <v>0</v>
      </c>
      <c r="DN211" t="s">
        <v>6</v>
      </c>
      <c r="DO211">
        <v>0</v>
      </c>
      <c r="GP211">
        <v>1</v>
      </c>
      <c r="GQ211">
        <v>-1</v>
      </c>
      <c r="GR211">
        <v>-1</v>
      </c>
    </row>
    <row r="212" spans="1:200" x14ac:dyDescent="0.2">
      <c r="A212">
        <f>ROW(Source!A162)</f>
        <v>162</v>
      </c>
      <c r="B212">
        <v>74764386</v>
      </c>
      <c r="C212">
        <v>74982420</v>
      </c>
      <c r="D212">
        <v>31714704</v>
      </c>
      <c r="E212">
        <v>70</v>
      </c>
      <c r="F212">
        <v>1</v>
      </c>
      <c r="G212">
        <v>1</v>
      </c>
      <c r="H212">
        <v>1</v>
      </c>
      <c r="I212" t="s">
        <v>474</v>
      </c>
      <c r="J212" t="s">
        <v>6</v>
      </c>
      <c r="K212" t="s">
        <v>475</v>
      </c>
      <c r="L212">
        <v>1191</v>
      </c>
      <c r="N212">
        <v>1013</v>
      </c>
      <c r="O212" t="s">
        <v>448</v>
      </c>
      <c r="P212" t="s">
        <v>448</v>
      </c>
      <c r="Q212">
        <v>1</v>
      </c>
      <c r="W212">
        <v>0</v>
      </c>
      <c r="X212">
        <v>-112797078</v>
      </c>
      <c r="Y212">
        <f>(AT212*ROUND(1.05,7))</f>
        <v>2.8560000000000003</v>
      </c>
      <c r="AA212">
        <v>0</v>
      </c>
      <c r="AB212">
        <v>0</v>
      </c>
      <c r="AC212">
        <v>0</v>
      </c>
      <c r="AD212">
        <v>299.51</v>
      </c>
      <c r="AE212">
        <v>0</v>
      </c>
      <c r="AF212">
        <v>0</v>
      </c>
      <c r="AG212">
        <v>0</v>
      </c>
      <c r="AH212">
        <v>8.9700000000000006</v>
      </c>
      <c r="AI212">
        <v>1</v>
      </c>
      <c r="AJ212">
        <v>1</v>
      </c>
      <c r="AK212">
        <v>1</v>
      </c>
      <c r="AL212">
        <v>33.39</v>
      </c>
      <c r="AM212">
        <v>4</v>
      </c>
      <c r="AN212">
        <v>0</v>
      </c>
      <c r="AO212">
        <v>1</v>
      </c>
      <c r="AP212">
        <v>1</v>
      </c>
      <c r="AQ212">
        <v>0</v>
      </c>
      <c r="AR212">
        <v>0</v>
      </c>
      <c r="AS212" t="s">
        <v>6</v>
      </c>
      <c r="AT212">
        <v>2.72</v>
      </c>
      <c r="AU212" t="s">
        <v>78</v>
      </c>
      <c r="AV212">
        <v>1</v>
      </c>
      <c r="AW212">
        <v>2</v>
      </c>
      <c r="AX212">
        <v>74982429</v>
      </c>
      <c r="AY212">
        <v>1</v>
      </c>
      <c r="AZ212">
        <v>0</v>
      </c>
      <c r="BA212">
        <v>212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CU212">
        <f>ROUND(AT212*Source!I162*AH212*AL212,0)</f>
        <v>2444</v>
      </c>
      <c r="CV212">
        <f>ROUND(Y212*Source!I162,7)</f>
        <v>8.5679999999999996</v>
      </c>
      <c r="CW212">
        <v>0</v>
      </c>
      <c r="CX212">
        <f>ROUND(Y212*Source!I162,7)</f>
        <v>8.5679999999999996</v>
      </c>
      <c r="CY212">
        <f>AD212</f>
        <v>299.51</v>
      </c>
      <c r="CZ212">
        <f>AH212</f>
        <v>8.9700000000000006</v>
      </c>
      <c r="DA212">
        <f>AL212</f>
        <v>33.39</v>
      </c>
      <c r="DB212">
        <f>ROUND((ROUND(AT212*CZ212,2)*ROUND(1.05,7)),2)</f>
        <v>25.62</v>
      </c>
      <c r="DC212">
        <f>ROUND((ROUND(AT212*AG212,2)*ROUND(1.05,7)),2)</f>
        <v>0</v>
      </c>
      <c r="DD212" t="s">
        <v>6</v>
      </c>
      <c r="DE212" t="s">
        <v>6</v>
      </c>
      <c r="DF212">
        <f>ROUND(ROUND(AE212,0)*CX212,0)</f>
        <v>0</v>
      </c>
      <c r="DG212">
        <f>ROUND(ROUND(AF212,0)*CX212,0)</f>
        <v>0</v>
      </c>
      <c r="DH212">
        <f>Source!I162*SmtRes!Y212</f>
        <v>8.5680000000000014</v>
      </c>
      <c r="DI212">
        <f>AD212</f>
        <v>299.51</v>
      </c>
      <c r="DJ212">
        <f>EtalonRes!AB212</f>
        <v>8.9700000000000006</v>
      </c>
      <c r="DK212">
        <f>Source!BA162</f>
        <v>33.39</v>
      </c>
      <c r="DL212" t="s">
        <v>6</v>
      </c>
      <c r="DM212">
        <v>0</v>
      </c>
      <c r="DN212" t="s">
        <v>6</v>
      </c>
      <c r="DO212">
        <v>0</v>
      </c>
      <c r="GQ212">
        <v>-1</v>
      </c>
      <c r="GR212">
        <v>-1</v>
      </c>
    </row>
    <row r="213" spans="1:200" x14ac:dyDescent="0.2">
      <c r="A213">
        <f>ROW(Source!A162)</f>
        <v>162</v>
      </c>
      <c r="B213">
        <v>74764386</v>
      </c>
      <c r="C213">
        <v>74982420</v>
      </c>
      <c r="D213">
        <v>31709492</v>
      </c>
      <c r="E213">
        <v>70</v>
      </c>
      <c r="F213">
        <v>1</v>
      </c>
      <c r="G213">
        <v>1</v>
      </c>
      <c r="H213">
        <v>1</v>
      </c>
      <c r="I213" t="s">
        <v>449</v>
      </c>
      <c r="J213" t="s">
        <v>6</v>
      </c>
      <c r="K213" t="s">
        <v>450</v>
      </c>
      <c r="L213">
        <v>1191</v>
      </c>
      <c r="N213">
        <v>1013</v>
      </c>
      <c r="O213" t="s">
        <v>448</v>
      </c>
      <c r="P213" t="s">
        <v>448</v>
      </c>
      <c r="Q213">
        <v>1</v>
      </c>
      <c r="W213">
        <v>0</v>
      </c>
      <c r="X213">
        <v>-1417349443</v>
      </c>
      <c r="Y213">
        <f>(AT213*ROUND(1.05,7))</f>
        <v>3.15E-2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33.39</v>
      </c>
      <c r="AL213">
        <v>1</v>
      </c>
      <c r="AM213">
        <v>4</v>
      </c>
      <c r="AN213">
        <v>0</v>
      </c>
      <c r="AO213">
        <v>1</v>
      </c>
      <c r="AP213">
        <v>1</v>
      </c>
      <c r="AQ213">
        <v>0</v>
      </c>
      <c r="AR213">
        <v>0</v>
      </c>
      <c r="AS213" t="s">
        <v>6</v>
      </c>
      <c r="AT213">
        <v>0.03</v>
      </c>
      <c r="AU213" t="s">
        <v>78</v>
      </c>
      <c r="AV213">
        <v>2</v>
      </c>
      <c r="AW213">
        <v>2</v>
      </c>
      <c r="AX213">
        <v>74982430</v>
      </c>
      <c r="AY213">
        <v>1</v>
      </c>
      <c r="AZ213">
        <v>0</v>
      </c>
      <c r="BA213">
        <v>213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ROUND(Y213*Source!I162,7)</f>
        <v>9.4500000000000001E-2</v>
      </c>
      <c r="CY213">
        <f>AD213</f>
        <v>0</v>
      </c>
      <c r="CZ213">
        <f>AH213</f>
        <v>0</v>
      </c>
      <c r="DA213">
        <f>AL213</f>
        <v>1</v>
      </c>
      <c r="DB213">
        <f>ROUND((ROUND(AT213*CZ213,2)*ROUND(1.05,7)),2)</f>
        <v>0</v>
      </c>
      <c r="DC213">
        <f>ROUND((ROUND(AT213*AG213,2)*ROUND(1.05,7)),2)</f>
        <v>0</v>
      </c>
      <c r="DD213" t="s">
        <v>6</v>
      </c>
      <c r="DE213" t="s">
        <v>6</v>
      </c>
      <c r="DF213">
        <f>ROUND(ROUND(AE213,0)*CX213,0)</f>
        <v>0</v>
      </c>
      <c r="DG213">
        <f>ROUND(ROUND(AF213,0)*CX213,0)</f>
        <v>0</v>
      </c>
      <c r="DH213">
        <f>Source!I162*SmtRes!Y213</f>
        <v>9.4500000000000001E-2</v>
      </c>
      <c r="DI213">
        <f>AD213</f>
        <v>0</v>
      </c>
      <c r="DJ213">
        <f>EtalonRes!AB213</f>
        <v>0</v>
      </c>
      <c r="DK213">
        <f>Source!BA162</f>
        <v>33.39</v>
      </c>
      <c r="DL213" t="s">
        <v>6</v>
      </c>
      <c r="DM213">
        <v>0</v>
      </c>
      <c r="DN213" t="s">
        <v>6</v>
      </c>
      <c r="DO213">
        <v>0</v>
      </c>
      <c r="GQ213">
        <v>-1</v>
      </c>
      <c r="GR213">
        <v>-1</v>
      </c>
    </row>
    <row r="214" spans="1:200" x14ac:dyDescent="0.2">
      <c r="A214">
        <f>ROW(Source!A162)</f>
        <v>162</v>
      </c>
      <c r="B214">
        <v>74764386</v>
      </c>
      <c r="C214">
        <v>74982420</v>
      </c>
      <c r="D214">
        <v>49672573</v>
      </c>
      <c r="E214">
        <v>1</v>
      </c>
      <c r="F214">
        <v>1</v>
      </c>
      <c r="G214">
        <v>1</v>
      </c>
      <c r="H214">
        <v>2</v>
      </c>
      <c r="I214" t="s">
        <v>451</v>
      </c>
      <c r="J214" t="s">
        <v>452</v>
      </c>
      <c r="K214" t="s">
        <v>453</v>
      </c>
      <c r="L214">
        <v>1367</v>
      </c>
      <c r="N214">
        <v>1011</v>
      </c>
      <c r="O214" t="s">
        <v>454</v>
      </c>
      <c r="P214" t="s">
        <v>454</v>
      </c>
      <c r="Q214">
        <v>1</v>
      </c>
      <c r="W214">
        <v>0</v>
      </c>
      <c r="X214">
        <v>-430484415</v>
      </c>
      <c r="Y214">
        <f>(AT214*ROUND(1.05,7))</f>
        <v>1.0500000000000001E-2</v>
      </c>
      <c r="AA214">
        <v>0</v>
      </c>
      <c r="AB214">
        <v>1530.2</v>
      </c>
      <c r="AC214">
        <v>450.77</v>
      </c>
      <c r="AD214">
        <v>0</v>
      </c>
      <c r="AE214">
        <v>0</v>
      </c>
      <c r="AF214">
        <v>115.4</v>
      </c>
      <c r="AG214">
        <v>13.5</v>
      </c>
      <c r="AH214">
        <v>0</v>
      </c>
      <c r="AI214">
        <v>1</v>
      </c>
      <c r="AJ214">
        <v>13.26</v>
      </c>
      <c r="AK214">
        <v>33.39</v>
      </c>
      <c r="AL214">
        <v>1</v>
      </c>
      <c r="AM214">
        <v>4</v>
      </c>
      <c r="AN214">
        <v>0</v>
      </c>
      <c r="AO214">
        <v>1</v>
      </c>
      <c r="AP214">
        <v>1</v>
      </c>
      <c r="AQ214">
        <v>0</v>
      </c>
      <c r="AR214">
        <v>0</v>
      </c>
      <c r="AS214" t="s">
        <v>6</v>
      </c>
      <c r="AT214">
        <v>0.01</v>
      </c>
      <c r="AU214" t="s">
        <v>26</v>
      </c>
      <c r="AV214">
        <v>0</v>
      </c>
      <c r="AW214">
        <v>2</v>
      </c>
      <c r="AX214">
        <v>74982431</v>
      </c>
      <c r="AY214">
        <v>1</v>
      </c>
      <c r="AZ214">
        <v>0</v>
      </c>
      <c r="BA214">
        <v>214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CV214">
        <v>0</v>
      </c>
      <c r="CW214">
        <f>ROUND(Y214*Source!I162*DO214,7)</f>
        <v>0</v>
      </c>
      <c r="CX214">
        <f>ROUND(Y214*Source!I162,7)</f>
        <v>3.15E-2</v>
      </c>
      <c r="CY214">
        <f>AB214</f>
        <v>1530.2</v>
      </c>
      <c r="CZ214">
        <f>AF214</f>
        <v>115.4</v>
      </c>
      <c r="DA214">
        <f>AJ214</f>
        <v>13.26</v>
      </c>
      <c r="DB214">
        <f>ROUND((ROUND(AT214*CZ214,2)*ROUND(1.05,7)),2)</f>
        <v>1.21</v>
      </c>
      <c r="DC214">
        <f>ROUND((ROUND(AT214*AG214,2)*ROUND(1.05,7)),2)</f>
        <v>0.15</v>
      </c>
      <c r="DD214" t="s">
        <v>6</v>
      </c>
      <c r="DE214" t="s">
        <v>6</v>
      </c>
      <c r="DF214">
        <f>ROUND(ROUND(AE214,0)*CX214,0)</f>
        <v>0</v>
      </c>
      <c r="DG214">
        <f>ROUND(ROUND(AF214*AJ214,0)*CX214,0)</f>
        <v>48</v>
      </c>
      <c r="DH214">
        <f>Source!I162*SmtRes!Y214</f>
        <v>3.15E-2</v>
      </c>
      <c r="DI214">
        <f>AB214</f>
        <v>1530.2</v>
      </c>
      <c r="DJ214">
        <f>EtalonRes!Z214</f>
        <v>115.4</v>
      </c>
      <c r="DK214">
        <f>Source!BB162</f>
        <v>13.26</v>
      </c>
      <c r="DL214" t="s">
        <v>6</v>
      </c>
      <c r="DM214">
        <v>0</v>
      </c>
      <c r="DN214" t="s">
        <v>6</v>
      </c>
      <c r="DO214">
        <v>0</v>
      </c>
      <c r="GQ214">
        <v>-1</v>
      </c>
      <c r="GR214">
        <v>-1</v>
      </c>
    </row>
    <row r="215" spans="1:200" x14ac:dyDescent="0.2">
      <c r="A215">
        <f>ROW(Source!A162)</f>
        <v>162</v>
      </c>
      <c r="B215">
        <v>74764386</v>
      </c>
      <c r="C215">
        <v>74982420</v>
      </c>
      <c r="D215">
        <v>49672695</v>
      </c>
      <c r="E215">
        <v>1</v>
      </c>
      <c r="F215">
        <v>1</v>
      </c>
      <c r="G215">
        <v>1</v>
      </c>
      <c r="H215">
        <v>2</v>
      </c>
      <c r="I215" t="s">
        <v>455</v>
      </c>
      <c r="J215" t="s">
        <v>456</v>
      </c>
      <c r="K215" t="s">
        <v>457</v>
      </c>
      <c r="L215">
        <v>1367</v>
      </c>
      <c r="N215">
        <v>1011</v>
      </c>
      <c r="O215" t="s">
        <v>454</v>
      </c>
      <c r="P215" t="s">
        <v>454</v>
      </c>
      <c r="Q215">
        <v>1</v>
      </c>
      <c r="W215">
        <v>0</v>
      </c>
      <c r="X215">
        <v>1063590936</v>
      </c>
      <c r="Y215">
        <f>(AT215*ROUND(1.05,7))</f>
        <v>0.71400000000000008</v>
      </c>
      <c r="AA215">
        <v>0</v>
      </c>
      <c r="AB215">
        <v>41.37</v>
      </c>
      <c r="AC215">
        <v>0</v>
      </c>
      <c r="AD215">
        <v>0</v>
      </c>
      <c r="AE215">
        <v>0</v>
      </c>
      <c r="AF215">
        <v>3.12</v>
      </c>
      <c r="AG215">
        <v>0</v>
      </c>
      <c r="AH215">
        <v>0</v>
      </c>
      <c r="AI215">
        <v>1</v>
      </c>
      <c r="AJ215">
        <v>13.26</v>
      </c>
      <c r="AK215">
        <v>33.39</v>
      </c>
      <c r="AL215">
        <v>1</v>
      </c>
      <c r="AM215">
        <v>4</v>
      </c>
      <c r="AN215">
        <v>0</v>
      </c>
      <c r="AO215">
        <v>1</v>
      </c>
      <c r="AP215">
        <v>1</v>
      </c>
      <c r="AQ215">
        <v>0</v>
      </c>
      <c r="AR215">
        <v>0</v>
      </c>
      <c r="AS215" t="s">
        <v>6</v>
      </c>
      <c r="AT215">
        <v>0.68</v>
      </c>
      <c r="AU215" t="s">
        <v>26</v>
      </c>
      <c r="AV215">
        <v>0</v>
      </c>
      <c r="AW215">
        <v>2</v>
      </c>
      <c r="AX215">
        <v>74982432</v>
      </c>
      <c r="AY215">
        <v>1</v>
      </c>
      <c r="AZ215">
        <v>0</v>
      </c>
      <c r="BA215">
        <v>215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CV215">
        <v>0</v>
      </c>
      <c r="CW215">
        <f>ROUND(Y215*Source!I162*DO215,7)</f>
        <v>0</v>
      </c>
      <c r="CX215">
        <f>ROUND(Y215*Source!I162,7)</f>
        <v>2.1419999999999999</v>
      </c>
      <c r="CY215">
        <f>AB215</f>
        <v>41.37</v>
      </c>
      <c r="CZ215">
        <f>AF215</f>
        <v>3.12</v>
      </c>
      <c r="DA215">
        <f>AJ215</f>
        <v>13.26</v>
      </c>
      <c r="DB215">
        <f>ROUND((ROUND(AT215*CZ215,2)*ROUND(1.05,7)),2)</f>
        <v>2.23</v>
      </c>
      <c r="DC215">
        <f>ROUND((ROUND(AT215*AG215,2)*ROUND(1.05,7)),2)</f>
        <v>0</v>
      </c>
      <c r="DD215" t="s">
        <v>6</v>
      </c>
      <c r="DE215" t="s">
        <v>6</v>
      </c>
      <c r="DF215">
        <f>ROUND(ROUND(AE215,0)*CX215,0)</f>
        <v>0</v>
      </c>
      <c r="DG215">
        <f>ROUND(ROUND(AF215*AJ215,0)*CX215,0)</f>
        <v>88</v>
      </c>
      <c r="DH215">
        <f>Source!I162*SmtRes!Y215</f>
        <v>2.1420000000000003</v>
      </c>
      <c r="DI215">
        <f>AB215</f>
        <v>41.37</v>
      </c>
      <c r="DJ215">
        <f>EtalonRes!Z215</f>
        <v>3.12</v>
      </c>
      <c r="DK215">
        <f>Source!BB162</f>
        <v>13.26</v>
      </c>
      <c r="DL215" t="s">
        <v>6</v>
      </c>
      <c r="DM215">
        <v>0</v>
      </c>
      <c r="DN215" t="s">
        <v>6</v>
      </c>
      <c r="DO215">
        <v>0</v>
      </c>
      <c r="GQ215">
        <v>-1</v>
      </c>
      <c r="GR215">
        <v>-1</v>
      </c>
    </row>
    <row r="216" spans="1:200" x14ac:dyDescent="0.2">
      <c r="A216">
        <f>ROW(Source!A162)</f>
        <v>162</v>
      </c>
      <c r="B216">
        <v>74764386</v>
      </c>
      <c r="C216">
        <v>74982420</v>
      </c>
      <c r="D216">
        <v>49673503</v>
      </c>
      <c r="E216">
        <v>1</v>
      </c>
      <c r="F216">
        <v>1</v>
      </c>
      <c r="G216">
        <v>1</v>
      </c>
      <c r="H216">
        <v>2</v>
      </c>
      <c r="I216" t="s">
        <v>458</v>
      </c>
      <c r="J216" t="s">
        <v>459</v>
      </c>
      <c r="K216" t="s">
        <v>460</v>
      </c>
      <c r="L216">
        <v>1367</v>
      </c>
      <c r="N216">
        <v>1011</v>
      </c>
      <c r="O216" t="s">
        <v>454</v>
      </c>
      <c r="P216" t="s">
        <v>454</v>
      </c>
      <c r="Q216">
        <v>1</v>
      </c>
      <c r="W216">
        <v>0</v>
      </c>
      <c r="X216">
        <v>509054691</v>
      </c>
      <c r="Y216">
        <f>(AT216*ROUND(1.05,7))</f>
        <v>2.1000000000000001E-2</v>
      </c>
      <c r="AA216">
        <v>0</v>
      </c>
      <c r="AB216">
        <v>871.31</v>
      </c>
      <c r="AC216">
        <v>387.32</v>
      </c>
      <c r="AD216">
        <v>0</v>
      </c>
      <c r="AE216">
        <v>0</v>
      </c>
      <c r="AF216">
        <v>65.709999999999994</v>
      </c>
      <c r="AG216">
        <v>11.6</v>
      </c>
      <c r="AH216">
        <v>0</v>
      </c>
      <c r="AI216">
        <v>1</v>
      </c>
      <c r="AJ216">
        <v>13.26</v>
      </c>
      <c r="AK216">
        <v>33.39</v>
      </c>
      <c r="AL216">
        <v>1</v>
      </c>
      <c r="AM216">
        <v>4</v>
      </c>
      <c r="AN216">
        <v>0</v>
      </c>
      <c r="AO216">
        <v>1</v>
      </c>
      <c r="AP216">
        <v>1</v>
      </c>
      <c r="AQ216">
        <v>0</v>
      </c>
      <c r="AR216">
        <v>0</v>
      </c>
      <c r="AS216" t="s">
        <v>6</v>
      </c>
      <c r="AT216">
        <v>0.02</v>
      </c>
      <c r="AU216" t="s">
        <v>26</v>
      </c>
      <c r="AV216">
        <v>0</v>
      </c>
      <c r="AW216">
        <v>2</v>
      </c>
      <c r="AX216">
        <v>74982433</v>
      </c>
      <c r="AY216">
        <v>1</v>
      </c>
      <c r="AZ216">
        <v>0</v>
      </c>
      <c r="BA216">
        <v>216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CV216">
        <v>0</v>
      </c>
      <c r="CW216">
        <f>ROUND(Y216*Source!I162*DO216,7)</f>
        <v>0</v>
      </c>
      <c r="CX216">
        <f>ROUND(Y216*Source!I162,7)</f>
        <v>6.3E-2</v>
      </c>
      <c r="CY216">
        <f>AB216</f>
        <v>871.31</v>
      </c>
      <c r="CZ216">
        <f>AF216</f>
        <v>65.709999999999994</v>
      </c>
      <c r="DA216">
        <f>AJ216</f>
        <v>13.26</v>
      </c>
      <c r="DB216">
        <f>ROUND((ROUND(AT216*CZ216,2)*ROUND(1.05,7)),2)</f>
        <v>1.38</v>
      </c>
      <c r="DC216">
        <f>ROUND((ROUND(AT216*AG216,2)*ROUND(1.05,7)),2)</f>
        <v>0.24</v>
      </c>
      <c r="DD216" t="s">
        <v>6</v>
      </c>
      <c r="DE216" t="s">
        <v>6</v>
      </c>
      <c r="DF216">
        <f>ROUND(ROUND(AE216,0)*CX216,0)</f>
        <v>0</v>
      </c>
      <c r="DG216">
        <f>ROUND(ROUND(AF216*AJ216,0)*CX216,0)</f>
        <v>55</v>
      </c>
      <c r="DH216">
        <f>Source!I162*SmtRes!Y216</f>
        <v>6.3E-2</v>
      </c>
      <c r="DI216">
        <f>AB216</f>
        <v>871.31</v>
      </c>
      <c r="DJ216">
        <f>EtalonRes!Z216</f>
        <v>65.709999999999994</v>
      </c>
      <c r="DK216">
        <f>Source!BB162</f>
        <v>13.26</v>
      </c>
      <c r="DL216" t="s">
        <v>6</v>
      </c>
      <c r="DM216">
        <v>0</v>
      </c>
      <c r="DN216" t="s">
        <v>6</v>
      </c>
      <c r="DO216">
        <v>0</v>
      </c>
      <c r="GQ216">
        <v>-1</v>
      </c>
      <c r="GR216">
        <v>-1</v>
      </c>
    </row>
    <row r="217" spans="1:200" x14ac:dyDescent="0.2">
      <c r="A217">
        <f>ROW(Source!A162)</f>
        <v>162</v>
      </c>
      <c r="B217">
        <v>74764386</v>
      </c>
      <c r="C217">
        <v>74982420</v>
      </c>
      <c r="D217">
        <v>49525488</v>
      </c>
      <c r="E217">
        <v>1</v>
      </c>
      <c r="F217">
        <v>1</v>
      </c>
      <c r="G217">
        <v>1</v>
      </c>
      <c r="H217">
        <v>3</v>
      </c>
      <c r="I217" t="s">
        <v>465</v>
      </c>
      <c r="J217" t="s">
        <v>466</v>
      </c>
      <c r="K217" t="s">
        <v>467</v>
      </c>
      <c r="L217">
        <v>1346</v>
      </c>
      <c r="N217">
        <v>1009</v>
      </c>
      <c r="O217" t="s">
        <v>468</v>
      </c>
      <c r="P217" t="s">
        <v>468</v>
      </c>
      <c r="Q217">
        <v>1</v>
      </c>
      <c r="W217">
        <v>0</v>
      </c>
      <c r="X217">
        <v>-1864341761</v>
      </c>
      <c r="Y217" s="181" t="e">
        <f>#REF!</f>
        <v>#REF!</v>
      </c>
      <c r="AA217">
        <v>82.35</v>
      </c>
      <c r="AB217">
        <v>0</v>
      </c>
      <c r="AC217">
        <v>0</v>
      </c>
      <c r="AD217">
        <v>0</v>
      </c>
      <c r="AE217">
        <v>9.0399999999999991</v>
      </c>
      <c r="AF217">
        <v>0</v>
      </c>
      <c r="AG217">
        <v>0</v>
      </c>
      <c r="AH217">
        <v>0</v>
      </c>
      <c r="AI217">
        <v>9.11</v>
      </c>
      <c r="AJ217">
        <v>1</v>
      </c>
      <c r="AK217">
        <v>1</v>
      </c>
      <c r="AL217">
        <v>1</v>
      </c>
      <c r="AM217">
        <v>4</v>
      </c>
      <c r="AN217">
        <v>0</v>
      </c>
      <c r="AO217">
        <v>1</v>
      </c>
      <c r="AP217">
        <v>1</v>
      </c>
      <c r="AQ217">
        <v>0</v>
      </c>
      <c r="AR217">
        <v>0</v>
      </c>
      <c r="AS217" t="s">
        <v>6</v>
      </c>
      <c r="AT217">
        <v>0.5</v>
      </c>
      <c r="AU217" t="s">
        <v>6</v>
      </c>
      <c r="AV217">
        <v>0</v>
      </c>
      <c r="AW217">
        <v>2</v>
      </c>
      <c r="AX217">
        <v>74982434</v>
      </c>
      <c r="AY217">
        <v>1</v>
      </c>
      <c r="AZ217">
        <v>0</v>
      </c>
      <c r="BA217">
        <v>217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CV217">
        <v>0</v>
      </c>
      <c r="CW217">
        <v>0</v>
      </c>
      <c r="CX217" t="e">
        <f>ROUND(Y217*Source!I162,7)</f>
        <v>#REF!</v>
      </c>
      <c r="CY217">
        <f>AA217</f>
        <v>82.35</v>
      </c>
      <c r="CZ217">
        <f>AE217</f>
        <v>9.0399999999999991</v>
      </c>
      <c r="DA217">
        <f>AI217</f>
        <v>9.11</v>
      </c>
      <c r="DB217">
        <f>ROUND(ROUND(AT217*CZ217,2),2)</f>
        <v>4.5199999999999996</v>
      </c>
      <c r="DC217">
        <f>ROUND(ROUND(AT217*AG217,2),2)</f>
        <v>0</v>
      </c>
      <c r="DD217" t="s">
        <v>6</v>
      </c>
      <c r="DE217" t="s">
        <v>6</v>
      </c>
      <c r="DF217" t="e">
        <f>ROUND(ROUND(AE217*AI217,0)*CX217,0)</f>
        <v>#REF!</v>
      </c>
      <c r="DG217" t="e">
        <f>ROUND(ROUND(AF217,0)*CX217,0)</f>
        <v>#REF!</v>
      </c>
      <c r="DH217" t="e">
        <f>Source!I162*SmtRes!Y217</f>
        <v>#REF!</v>
      </c>
      <c r="DI217">
        <f>AA217</f>
        <v>82.35</v>
      </c>
      <c r="DJ217">
        <f>EtalonRes!Y217</f>
        <v>9.0399999999999991</v>
      </c>
      <c r="DK217">
        <f>Source!BC162</f>
        <v>9.11</v>
      </c>
      <c r="DL217" t="s">
        <v>6</v>
      </c>
      <c r="DM217">
        <v>0</v>
      </c>
      <c r="DN217" t="s">
        <v>6</v>
      </c>
      <c r="DO217">
        <v>0</v>
      </c>
      <c r="GQ217">
        <v>-1</v>
      </c>
      <c r="GR217">
        <v>-1</v>
      </c>
    </row>
    <row r="218" spans="1:200" x14ac:dyDescent="0.2">
      <c r="A218">
        <f>ROW(Source!A162)</f>
        <v>162</v>
      </c>
      <c r="B218">
        <v>74764386</v>
      </c>
      <c r="C218">
        <v>74982420</v>
      </c>
      <c r="D218">
        <v>49526492</v>
      </c>
      <c r="E218">
        <v>1</v>
      </c>
      <c r="F218">
        <v>1</v>
      </c>
      <c r="G218">
        <v>1</v>
      </c>
      <c r="H218">
        <v>3</v>
      </c>
      <c r="I218" t="s">
        <v>469</v>
      </c>
      <c r="J218" t="s">
        <v>470</v>
      </c>
      <c r="K218" t="s">
        <v>471</v>
      </c>
      <c r="L218">
        <v>1346</v>
      </c>
      <c r="N218">
        <v>1009</v>
      </c>
      <c r="O218" t="s">
        <v>468</v>
      </c>
      <c r="P218" t="s">
        <v>468</v>
      </c>
      <c r="Q218">
        <v>1</v>
      </c>
      <c r="W218">
        <v>0</v>
      </c>
      <c r="X218">
        <v>497341279</v>
      </c>
      <c r="Y218" s="181" t="e">
        <f>#REF!</f>
        <v>#REF!</v>
      </c>
      <c r="AA218">
        <v>210.35</v>
      </c>
      <c r="AB218">
        <v>0</v>
      </c>
      <c r="AC218">
        <v>0</v>
      </c>
      <c r="AD218">
        <v>0</v>
      </c>
      <c r="AE218">
        <v>23.09</v>
      </c>
      <c r="AF218">
        <v>0</v>
      </c>
      <c r="AG218">
        <v>0</v>
      </c>
      <c r="AH218">
        <v>0</v>
      </c>
      <c r="AI218">
        <v>9.11</v>
      </c>
      <c r="AJ218">
        <v>1</v>
      </c>
      <c r="AK218">
        <v>1</v>
      </c>
      <c r="AL218">
        <v>1</v>
      </c>
      <c r="AM218">
        <v>4</v>
      </c>
      <c r="AN218">
        <v>0</v>
      </c>
      <c r="AO218">
        <v>1</v>
      </c>
      <c r="AP218">
        <v>1</v>
      </c>
      <c r="AQ218">
        <v>0</v>
      </c>
      <c r="AR218">
        <v>0</v>
      </c>
      <c r="AS218" t="s">
        <v>6</v>
      </c>
      <c r="AT218">
        <v>0.92</v>
      </c>
      <c r="AU218" t="s">
        <v>6</v>
      </c>
      <c r="AV218">
        <v>0</v>
      </c>
      <c r="AW218">
        <v>2</v>
      </c>
      <c r="AX218">
        <v>74982435</v>
      </c>
      <c r="AY218">
        <v>1</v>
      </c>
      <c r="AZ218">
        <v>0</v>
      </c>
      <c r="BA218">
        <v>218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 t="e">
        <f>ROUND(Y218*Source!I162,7)</f>
        <v>#REF!</v>
      </c>
      <c r="CY218">
        <f>AA218</f>
        <v>210.35</v>
      </c>
      <c r="CZ218">
        <f>AE218</f>
        <v>23.09</v>
      </c>
      <c r="DA218">
        <f>AI218</f>
        <v>9.11</v>
      </c>
      <c r="DB218">
        <f>ROUND(ROUND(AT218*CZ218,2),2)</f>
        <v>21.24</v>
      </c>
      <c r="DC218">
        <f>ROUND(ROUND(AT218*AG218,2),2)</f>
        <v>0</v>
      </c>
      <c r="DD218" t="s">
        <v>6</v>
      </c>
      <c r="DE218" t="s">
        <v>6</v>
      </c>
      <c r="DF218" t="e">
        <f>ROUND(ROUND(AE218*AI218,0)*CX218,0)</f>
        <v>#REF!</v>
      </c>
      <c r="DG218" t="e">
        <f>ROUND(ROUND(AF218,0)*CX218,0)</f>
        <v>#REF!</v>
      </c>
      <c r="DH218" t="e">
        <f>Source!I162*SmtRes!Y218</f>
        <v>#REF!</v>
      </c>
      <c r="DI218">
        <f>AA218</f>
        <v>210.35</v>
      </c>
      <c r="DJ218">
        <f>EtalonRes!Y218</f>
        <v>23.09</v>
      </c>
      <c r="DK218">
        <f>Source!BC162</f>
        <v>9.11</v>
      </c>
      <c r="DL218" t="s">
        <v>6</v>
      </c>
      <c r="DM218">
        <v>0</v>
      </c>
      <c r="DN218" t="s">
        <v>6</v>
      </c>
      <c r="DO218">
        <v>0</v>
      </c>
      <c r="GQ218">
        <v>-1</v>
      </c>
      <c r="GR218">
        <v>-1</v>
      </c>
    </row>
    <row r="219" spans="1:200" x14ac:dyDescent="0.2">
      <c r="A219">
        <f>ROW(Source!A162)</f>
        <v>162</v>
      </c>
      <c r="B219">
        <v>74764386</v>
      </c>
      <c r="C219">
        <v>74982420</v>
      </c>
      <c r="D219">
        <v>0</v>
      </c>
      <c r="E219">
        <v>1</v>
      </c>
      <c r="F219">
        <v>1</v>
      </c>
      <c r="G219">
        <v>1</v>
      </c>
      <c r="H219">
        <v>3</v>
      </c>
      <c r="I219" t="s">
        <v>35</v>
      </c>
      <c r="J219" t="s">
        <v>6</v>
      </c>
      <c r="K219" t="s">
        <v>249</v>
      </c>
      <c r="L219">
        <v>1371</v>
      </c>
      <c r="N219">
        <v>1013</v>
      </c>
      <c r="O219" t="s">
        <v>23</v>
      </c>
      <c r="P219" t="s">
        <v>23</v>
      </c>
      <c r="Q219">
        <v>1</v>
      </c>
      <c r="W219">
        <v>0</v>
      </c>
      <c r="X219">
        <v>-957338726</v>
      </c>
      <c r="Y219">
        <f>AT219</f>
        <v>1</v>
      </c>
      <c r="AA219">
        <v>20196</v>
      </c>
      <c r="AB219">
        <v>0</v>
      </c>
      <c r="AC219">
        <v>0</v>
      </c>
      <c r="AD219">
        <v>0</v>
      </c>
      <c r="AE219">
        <v>21071.940000000002</v>
      </c>
      <c r="AF219">
        <v>0</v>
      </c>
      <c r="AG219">
        <v>0</v>
      </c>
      <c r="AH219">
        <v>0</v>
      </c>
      <c r="AI219">
        <v>6.13</v>
      </c>
      <c r="AJ219">
        <v>1</v>
      </c>
      <c r="AK219">
        <v>1</v>
      </c>
      <c r="AL219">
        <v>1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 t="s">
        <v>6</v>
      </c>
      <c r="AT219">
        <v>1</v>
      </c>
      <c r="AU219" t="s">
        <v>6</v>
      </c>
      <c r="AV219">
        <v>0</v>
      </c>
      <c r="AW219">
        <v>1</v>
      </c>
      <c r="AX219">
        <v>-1</v>
      </c>
      <c r="AY219">
        <v>0</v>
      </c>
      <c r="AZ219">
        <v>0</v>
      </c>
      <c r="BA219" t="s">
        <v>6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CV219">
        <v>0</v>
      </c>
      <c r="CW219">
        <v>0</v>
      </c>
      <c r="CX219">
        <f>ROUND(Y219*Source!I162,7)</f>
        <v>3</v>
      </c>
      <c r="CY219">
        <f>AA219</f>
        <v>20196</v>
      </c>
      <c r="CZ219">
        <f>AE219</f>
        <v>21071.940000000002</v>
      </c>
      <c r="DA219">
        <f>AI219</f>
        <v>6.13</v>
      </c>
      <c r="DB219">
        <f>ROUND(ROUND(AT219*CZ219,2),2)</f>
        <v>21071.94</v>
      </c>
      <c r="DC219">
        <f>ROUND(ROUND(AT219*AG219,2),2)</f>
        <v>0</v>
      </c>
      <c r="DD219" t="s">
        <v>6</v>
      </c>
      <c r="DE219" t="s">
        <v>6</v>
      </c>
      <c r="DF219">
        <f>ROUND(ROUND(AE219*AI219,0)*CX219,0)</f>
        <v>387513</v>
      </c>
      <c r="DG219">
        <f>ROUND(ROUND(AF219,0)*CX219,0)</f>
        <v>0</v>
      </c>
      <c r="DH219">
        <f>Source!I162*SmtRes!Y219</f>
        <v>3</v>
      </c>
      <c r="DI219">
        <f>AA219</f>
        <v>20196</v>
      </c>
      <c r="DJ219">
        <f>DF219</f>
        <v>387513</v>
      </c>
      <c r="DK219">
        <f>Source!BC162</f>
        <v>9.11</v>
      </c>
      <c r="DL219" t="s">
        <v>6</v>
      </c>
      <c r="DM219">
        <v>0</v>
      </c>
      <c r="DN219" t="s">
        <v>6</v>
      </c>
      <c r="DO219">
        <v>0</v>
      </c>
      <c r="GP219">
        <v>1</v>
      </c>
      <c r="GQ219">
        <v>-1</v>
      </c>
      <c r="GR219">
        <v>-1</v>
      </c>
    </row>
    <row r="220" spans="1:200" x14ac:dyDescent="0.2">
      <c r="A220">
        <f>ROW(Source!A164)</f>
        <v>164</v>
      </c>
      <c r="B220">
        <v>74764386</v>
      </c>
      <c r="C220">
        <v>74982763</v>
      </c>
      <c r="D220">
        <v>31715109</v>
      </c>
      <c r="E220">
        <v>70</v>
      </c>
      <c r="F220">
        <v>1</v>
      </c>
      <c r="G220">
        <v>1</v>
      </c>
      <c r="H220">
        <v>1</v>
      </c>
      <c r="I220" t="s">
        <v>472</v>
      </c>
      <c r="J220" t="s">
        <v>6</v>
      </c>
      <c r="K220" t="s">
        <v>473</v>
      </c>
      <c r="L220">
        <v>1191</v>
      </c>
      <c r="N220">
        <v>1013</v>
      </c>
      <c r="O220" t="s">
        <v>448</v>
      </c>
      <c r="P220" t="s">
        <v>448</v>
      </c>
      <c r="Q220">
        <v>1</v>
      </c>
      <c r="W220">
        <v>0</v>
      </c>
      <c r="X220">
        <v>784619160</v>
      </c>
      <c r="Y220">
        <f t="shared" ref="Y220:Y226" si="99">(AT220*ROUND(1.05,7))</f>
        <v>65.52</v>
      </c>
      <c r="AA220">
        <v>0</v>
      </c>
      <c r="AB220">
        <v>0</v>
      </c>
      <c r="AC220">
        <v>0</v>
      </c>
      <c r="AD220">
        <v>291.83</v>
      </c>
      <c r="AE220">
        <v>0</v>
      </c>
      <c r="AF220">
        <v>0</v>
      </c>
      <c r="AG220">
        <v>0</v>
      </c>
      <c r="AH220">
        <v>8.74</v>
      </c>
      <c r="AI220">
        <v>1</v>
      </c>
      <c r="AJ220">
        <v>1</v>
      </c>
      <c r="AK220">
        <v>1</v>
      </c>
      <c r="AL220">
        <v>33.39</v>
      </c>
      <c r="AM220">
        <v>4</v>
      </c>
      <c r="AN220">
        <v>0</v>
      </c>
      <c r="AO220">
        <v>1</v>
      </c>
      <c r="AP220">
        <v>1</v>
      </c>
      <c r="AQ220">
        <v>0</v>
      </c>
      <c r="AR220">
        <v>0</v>
      </c>
      <c r="AS220" t="s">
        <v>6</v>
      </c>
      <c r="AT220">
        <v>62.4</v>
      </c>
      <c r="AU220" t="s">
        <v>78</v>
      </c>
      <c r="AV220">
        <v>1</v>
      </c>
      <c r="AW220">
        <v>2</v>
      </c>
      <c r="AX220">
        <v>74982776</v>
      </c>
      <c r="AY220">
        <v>1</v>
      </c>
      <c r="AZ220">
        <v>0</v>
      </c>
      <c r="BA220">
        <v>220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CU220">
        <f>ROUND(AT220*Source!I164*AH220*AL220,0)</f>
        <v>10489</v>
      </c>
      <c r="CV220">
        <f>ROUND(Y220*Source!I164,7)</f>
        <v>37.739519999999999</v>
      </c>
      <c r="CW220">
        <v>0</v>
      </c>
      <c r="CX220">
        <f>ROUND(Y220*Source!I164,7)</f>
        <v>37.739519999999999</v>
      </c>
      <c r="CY220">
        <f>AD220</f>
        <v>291.83</v>
      </c>
      <c r="CZ220">
        <f>AH220</f>
        <v>8.74</v>
      </c>
      <c r="DA220">
        <f>AL220</f>
        <v>33.39</v>
      </c>
      <c r="DB220">
        <f t="shared" ref="DB220:DB226" si="100">ROUND((ROUND(AT220*CZ220,2)*ROUND(1.05,7)),2)</f>
        <v>572.65</v>
      </c>
      <c r="DC220">
        <f t="shared" ref="DC220:DC226" si="101">ROUND((ROUND(AT220*AG220,2)*ROUND(1.05,7)),2)</f>
        <v>0</v>
      </c>
      <c r="DD220" t="s">
        <v>6</v>
      </c>
      <c r="DE220" t="s">
        <v>6</v>
      </c>
      <c r="DF220">
        <f t="shared" ref="DF220:DF226" si="102">ROUND(ROUND(AE220,0)*CX220,0)</f>
        <v>0</v>
      </c>
      <c r="DG220">
        <f>ROUND(ROUND(AF220,0)*CX220,0)</f>
        <v>0</v>
      </c>
      <c r="DH220">
        <f>Source!I164*SmtRes!Y220</f>
        <v>37.739519999999992</v>
      </c>
      <c r="DI220">
        <f>AD220</f>
        <v>291.83</v>
      </c>
      <c r="DJ220">
        <f>EtalonRes!AB220</f>
        <v>8.74</v>
      </c>
      <c r="DK220">
        <f>Source!BA164</f>
        <v>33.39</v>
      </c>
      <c r="DL220" t="s">
        <v>6</v>
      </c>
      <c r="DM220">
        <v>0</v>
      </c>
      <c r="DN220" t="s">
        <v>6</v>
      </c>
      <c r="DO220">
        <v>0</v>
      </c>
      <c r="GQ220">
        <v>-1</v>
      </c>
      <c r="GR220">
        <v>-1</v>
      </c>
    </row>
    <row r="221" spans="1:200" x14ac:dyDescent="0.2">
      <c r="A221">
        <f>ROW(Source!A164)</f>
        <v>164</v>
      </c>
      <c r="B221">
        <v>74764386</v>
      </c>
      <c r="C221">
        <v>74982763</v>
      </c>
      <c r="D221">
        <v>31709492</v>
      </c>
      <c r="E221">
        <v>70</v>
      </c>
      <c r="F221">
        <v>1</v>
      </c>
      <c r="G221">
        <v>1</v>
      </c>
      <c r="H221">
        <v>1</v>
      </c>
      <c r="I221" t="s">
        <v>449</v>
      </c>
      <c r="J221" t="s">
        <v>6</v>
      </c>
      <c r="K221" t="s">
        <v>450</v>
      </c>
      <c r="L221">
        <v>1191</v>
      </c>
      <c r="N221">
        <v>1013</v>
      </c>
      <c r="O221" t="s">
        <v>448</v>
      </c>
      <c r="P221" t="s">
        <v>448</v>
      </c>
      <c r="Q221">
        <v>1</v>
      </c>
      <c r="W221">
        <v>0</v>
      </c>
      <c r="X221">
        <v>-1417349443</v>
      </c>
      <c r="Y221">
        <f t="shared" si="99"/>
        <v>0.69300000000000006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1</v>
      </c>
      <c r="AJ221">
        <v>1</v>
      </c>
      <c r="AK221">
        <v>33.39</v>
      </c>
      <c r="AL221">
        <v>1</v>
      </c>
      <c r="AM221">
        <v>4</v>
      </c>
      <c r="AN221">
        <v>0</v>
      </c>
      <c r="AO221">
        <v>1</v>
      </c>
      <c r="AP221">
        <v>1</v>
      </c>
      <c r="AQ221">
        <v>0</v>
      </c>
      <c r="AR221">
        <v>0</v>
      </c>
      <c r="AS221" t="s">
        <v>6</v>
      </c>
      <c r="AT221">
        <v>0.66</v>
      </c>
      <c r="AU221" t="s">
        <v>78</v>
      </c>
      <c r="AV221">
        <v>2</v>
      </c>
      <c r="AW221">
        <v>2</v>
      </c>
      <c r="AX221">
        <v>74982777</v>
      </c>
      <c r="AY221">
        <v>1</v>
      </c>
      <c r="AZ221">
        <v>0</v>
      </c>
      <c r="BA221">
        <v>221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CV221">
        <v>0</v>
      </c>
      <c r="CW221">
        <v>0</v>
      </c>
      <c r="CX221">
        <f>ROUND(Y221*Source!I164,7)</f>
        <v>0.39916800000000002</v>
      </c>
      <c r="CY221">
        <f>AD221</f>
        <v>0</v>
      </c>
      <c r="CZ221">
        <f>AH221</f>
        <v>0</v>
      </c>
      <c r="DA221">
        <f>AL221</f>
        <v>1</v>
      </c>
      <c r="DB221">
        <f t="shared" si="100"/>
        <v>0</v>
      </c>
      <c r="DC221">
        <f t="shared" si="101"/>
        <v>0</v>
      </c>
      <c r="DD221" t="s">
        <v>6</v>
      </c>
      <c r="DE221" t="s">
        <v>6</v>
      </c>
      <c r="DF221">
        <f t="shared" si="102"/>
        <v>0</v>
      </c>
      <c r="DG221">
        <f>ROUND(ROUND(AF221,0)*CX221,0)</f>
        <v>0</v>
      </c>
      <c r="DH221">
        <f>Source!I164*SmtRes!Y221</f>
        <v>0.39916800000000002</v>
      </c>
      <c r="DI221">
        <f>AD221</f>
        <v>0</v>
      </c>
      <c r="DJ221">
        <f>EtalonRes!AB221</f>
        <v>0</v>
      </c>
      <c r="DK221">
        <f>Source!BA164</f>
        <v>33.39</v>
      </c>
      <c r="DL221" t="s">
        <v>6</v>
      </c>
      <c r="DM221">
        <v>0</v>
      </c>
      <c r="DN221" t="s">
        <v>6</v>
      </c>
      <c r="DO221">
        <v>0</v>
      </c>
      <c r="GQ221">
        <v>-1</v>
      </c>
      <c r="GR221">
        <v>-1</v>
      </c>
    </row>
    <row r="222" spans="1:200" x14ac:dyDescent="0.2">
      <c r="A222">
        <f>ROW(Source!A164)</f>
        <v>164</v>
      </c>
      <c r="B222">
        <v>74764386</v>
      </c>
      <c r="C222">
        <v>74982763</v>
      </c>
      <c r="D222">
        <v>49672573</v>
      </c>
      <c r="E222">
        <v>1</v>
      </c>
      <c r="F222">
        <v>1</v>
      </c>
      <c r="G222">
        <v>1</v>
      </c>
      <c r="H222">
        <v>2</v>
      </c>
      <c r="I222" t="s">
        <v>451</v>
      </c>
      <c r="J222" t="s">
        <v>452</v>
      </c>
      <c r="K222" t="s">
        <v>453</v>
      </c>
      <c r="L222">
        <v>1367</v>
      </c>
      <c r="N222">
        <v>1011</v>
      </c>
      <c r="O222" t="s">
        <v>454</v>
      </c>
      <c r="P222" t="s">
        <v>454</v>
      </c>
      <c r="Q222">
        <v>1</v>
      </c>
      <c r="W222">
        <v>0</v>
      </c>
      <c r="X222">
        <v>-430484415</v>
      </c>
      <c r="Y222">
        <f t="shared" si="99"/>
        <v>0.28350000000000003</v>
      </c>
      <c r="AA222">
        <v>0</v>
      </c>
      <c r="AB222">
        <v>1530.2</v>
      </c>
      <c r="AC222">
        <v>450.77</v>
      </c>
      <c r="AD222">
        <v>0</v>
      </c>
      <c r="AE222">
        <v>0</v>
      </c>
      <c r="AF222">
        <v>115.4</v>
      </c>
      <c r="AG222">
        <v>13.5</v>
      </c>
      <c r="AH222">
        <v>0</v>
      </c>
      <c r="AI222">
        <v>1</v>
      </c>
      <c r="AJ222">
        <v>13.26</v>
      </c>
      <c r="AK222">
        <v>33.39</v>
      </c>
      <c r="AL222">
        <v>1</v>
      </c>
      <c r="AM222">
        <v>4</v>
      </c>
      <c r="AN222">
        <v>0</v>
      </c>
      <c r="AO222">
        <v>1</v>
      </c>
      <c r="AP222">
        <v>1</v>
      </c>
      <c r="AQ222">
        <v>0</v>
      </c>
      <c r="AR222">
        <v>0</v>
      </c>
      <c r="AS222" t="s">
        <v>6</v>
      </c>
      <c r="AT222">
        <v>0.27</v>
      </c>
      <c r="AU222" t="s">
        <v>26</v>
      </c>
      <c r="AV222">
        <v>0</v>
      </c>
      <c r="AW222">
        <v>2</v>
      </c>
      <c r="AX222">
        <v>74982778</v>
      </c>
      <c r="AY222">
        <v>1</v>
      </c>
      <c r="AZ222">
        <v>0</v>
      </c>
      <c r="BA222">
        <v>222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CV222">
        <v>0</v>
      </c>
      <c r="CW222">
        <f>ROUND(Y222*Source!I164*DO222,7)</f>
        <v>0</v>
      </c>
      <c r="CX222">
        <f>ROUND(Y222*Source!I164,7)</f>
        <v>0.163296</v>
      </c>
      <c r="CY222">
        <f>AB222</f>
        <v>1530.2</v>
      </c>
      <c r="CZ222">
        <f>AF222</f>
        <v>115.4</v>
      </c>
      <c r="DA222">
        <f>AJ222</f>
        <v>13.26</v>
      </c>
      <c r="DB222">
        <f t="shared" si="100"/>
        <v>32.72</v>
      </c>
      <c r="DC222">
        <f t="shared" si="101"/>
        <v>3.83</v>
      </c>
      <c r="DD222" t="s">
        <v>6</v>
      </c>
      <c r="DE222" t="s">
        <v>6</v>
      </c>
      <c r="DF222">
        <f t="shared" si="102"/>
        <v>0</v>
      </c>
      <c r="DG222">
        <f>ROUND(ROUND(AF222*AJ222,0)*CX222,0)</f>
        <v>250</v>
      </c>
      <c r="DH222">
        <f>Source!I164*SmtRes!Y222</f>
        <v>0.163296</v>
      </c>
      <c r="DI222">
        <f>AB222</f>
        <v>1530.2</v>
      </c>
      <c r="DJ222">
        <f>EtalonRes!Z222</f>
        <v>115.4</v>
      </c>
      <c r="DK222">
        <f>Source!BB164</f>
        <v>13.26</v>
      </c>
      <c r="DL222" t="s">
        <v>6</v>
      </c>
      <c r="DM222">
        <v>0</v>
      </c>
      <c r="DN222" t="s">
        <v>6</v>
      </c>
      <c r="DO222">
        <v>0</v>
      </c>
      <c r="GQ222">
        <v>-1</v>
      </c>
      <c r="GR222">
        <v>-1</v>
      </c>
    </row>
    <row r="223" spans="1:200" x14ac:dyDescent="0.2">
      <c r="A223">
        <f>ROW(Source!A164)</f>
        <v>164</v>
      </c>
      <c r="B223">
        <v>74764386</v>
      </c>
      <c r="C223">
        <v>74982763</v>
      </c>
      <c r="D223">
        <v>49672695</v>
      </c>
      <c r="E223">
        <v>1</v>
      </c>
      <c r="F223">
        <v>1</v>
      </c>
      <c r="G223">
        <v>1</v>
      </c>
      <c r="H223">
        <v>2</v>
      </c>
      <c r="I223" t="s">
        <v>455</v>
      </c>
      <c r="J223" t="s">
        <v>456</v>
      </c>
      <c r="K223" t="s">
        <v>457</v>
      </c>
      <c r="L223">
        <v>1367</v>
      </c>
      <c r="N223">
        <v>1011</v>
      </c>
      <c r="O223" t="s">
        <v>454</v>
      </c>
      <c r="P223" t="s">
        <v>454</v>
      </c>
      <c r="Q223">
        <v>1</v>
      </c>
      <c r="W223">
        <v>0</v>
      </c>
      <c r="X223">
        <v>1063590936</v>
      </c>
      <c r="Y223">
        <f t="shared" si="99"/>
        <v>9.1244999999999994</v>
      </c>
      <c r="AA223">
        <v>0</v>
      </c>
      <c r="AB223">
        <v>41.37</v>
      </c>
      <c r="AC223">
        <v>0</v>
      </c>
      <c r="AD223">
        <v>0</v>
      </c>
      <c r="AE223">
        <v>0</v>
      </c>
      <c r="AF223">
        <v>3.12</v>
      </c>
      <c r="AG223">
        <v>0</v>
      </c>
      <c r="AH223">
        <v>0</v>
      </c>
      <c r="AI223">
        <v>1</v>
      </c>
      <c r="AJ223">
        <v>13.26</v>
      </c>
      <c r="AK223">
        <v>33.39</v>
      </c>
      <c r="AL223">
        <v>1</v>
      </c>
      <c r="AM223">
        <v>4</v>
      </c>
      <c r="AN223">
        <v>0</v>
      </c>
      <c r="AO223">
        <v>1</v>
      </c>
      <c r="AP223">
        <v>1</v>
      </c>
      <c r="AQ223">
        <v>0</v>
      </c>
      <c r="AR223">
        <v>0</v>
      </c>
      <c r="AS223" t="s">
        <v>6</v>
      </c>
      <c r="AT223">
        <v>8.69</v>
      </c>
      <c r="AU223" t="s">
        <v>26</v>
      </c>
      <c r="AV223">
        <v>0</v>
      </c>
      <c r="AW223">
        <v>2</v>
      </c>
      <c r="AX223">
        <v>74982779</v>
      </c>
      <c r="AY223">
        <v>1</v>
      </c>
      <c r="AZ223">
        <v>0</v>
      </c>
      <c r="BA223">
        <v>223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f>ROUND(Y223*Source!I164*DO223,7)</f>
        <v>0</v>
      </c>
      <c r="CX223">
        <f>ROUND(Y223*Source!I164,7)</f>
        <v>5.2557119999999999</v>
      </c>
      <c r="CY223">
        <f>AB223</f>
        <v>41.37</v>
      </c>
      <c r="CZ223">
        <f>AF223</f>
        <v>3.12</v>
      </c>
      <c r="DA223">
        <f>AJ223</f>
        <v>13.26</v>
      </c>
      <c r="DB223">
        <f t="shared" si="100"/>
        <v>28.47</v>
      </c>
      <c r="DC223">
        <f t="shared" si="101"/>
        <v>0</v>
      </c>
      <c r="DD223" t="s">
        <v>6</v>
      </c>
      <c r="DE223" t="s">
        <v>6</v>
      </c>
      <c r="DF223">
        <f t="shared" si="102"/>
        <v>0</v>
      </c>
      <c r="DG223">
        <f>ROUND(ROUND(AF223*AJ223,0)*CX223,0)</f>
        <v>215</v>
      </c>
      <c r="DH223">
        <f>Source!I164*SmtRes!Y223</f>
        <v>5.2557119999999991</v>
      </c>
      <c r="DI223">
        <f>AB223</f>
        <v>41.37</v>
      </c>
      <c r="DJ223">
        <f>EtalonRes!Z223</f>
        <v>3.12</v>
      </c>
      <c r="DK223">
        <f>Source!BB164</f>
        <v>13.26</v>
      </c>
      <c r="DL223" t="s">
        <v>6</v>
      </c>
      <c r="DM223">
        <v>0</v>
      </c>
      <c r="DN223" t="s">
        <v>6</v>
      </c>
      <c r="DO223">
        <v>0</v>
      </c>
      <c r="GQ223">
        <v>-1</v>
      </c>
      <c r="GR223">
        <v>-1</v>
      </c>
    </row>
    <row r="224" spans="1:200" x14ac:dyDescent="0.2">
      <c r="A224">
        <f>ROW(Source!A164)</f>
        <v>164</v>
      </c>
      <c r="B224">
        <v>74764386</v>
      </c>
      <c r="C224">
        <v>74982763</v>
      </c>
      <c r="D224">
        <v>49672703</v>
      </c>
      <c r="E224">
        <v>1</v>
      </c>
      <c r="F224">
        <v>1</v>
      </c>
      <c r="G224">
        <v>1</v>
      </c>
      <c r="H224">
        <v>2</v>
      </c>
      <c r="I224" t="s">
        <v>489</v>
      </c>
      <c r="J224" t="s">
        <v>490</v>
      </c>
      <c r="K224" t="s">
        <v>491</v>
      </c>
      <c r="L224">
        <v>1367</v>
      </c>
      <c r="N224">
        <v>1011</v>
      </c>
      <c r="O224" t="s">
        <v>454</v>
      </c>
      <c r="P224" t="s">
        <v>454</v>
      </c>
      <c r="Q224">
        <v>1</v>
      </c>
      <c r="W224">
        <v>0</v>
      </c>
      <c r="X224">
        <v>-1424865896</v>
      </c>
      <c r="Y224">
        <f t="shared" si="99"/>
        <v>0.1575</v>
      </c>
      <c r="AA224">
        <v>0</v>
      </c>
      <c r="AB224">
        <v>88.31</v>
      </c>
      <c r="AC224">
        <v>0</v>
      </c>
      <c r="AD224">
        <v>0</v>
      </c>
      <c r="AE224">
        <v>0</v>
      </c>
      <c r="AF224">
        <v>6.66</v>
      </c>
      <c r="AG224">
        <v>0</v>
      </c>
      <c r="AH224">
        <v>0</v>
      </c>
      <c r="AI224">
        <v>1</v>
      </c>
      <c r="AJ224">
        <v>13.26</v>
      </c>
      <c r="AK224">
        <v>33.39</v>
      </c>
      <c r="AL224">
        <v>1</v>
      </c>
      <c r="AM224">
        <v>4</v>
      </c>
      <c r="AN224">
        <v>0</v>
      </c>
      <c r="AO224">
        <v>1</v>
      </c>
      <c r="AP224">
        <v>1</v>
      </c>
      <c r="AQ224">
        <v>0</v>
      </c>
      <c r="AR224">
        <v>0</v>
      </c>
      <c r="AS224" t="s">
        <v>6</v>
      </c>
      <c r="AT224">
        <v>0.15</v>
      </c>
      <c r="AU224" t="s">
        <v>26</v>
      </c>
      <c r="AV224">
        <v>0</v>
      </c>
      <c r="AW224">
        <v>2</v>
      </c>
      <c r="AX224">
        <v>74982780</v>
      </c>
      <c r="AY224">
        <v>1</v>
      </c>
      <c r="AZ224">
        <v>0</v>
      </c>
      <c r="BA224">
        <v>224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CV224">
        <v>0</v>
      </c>
      <c r="CW224">
        <f>ROUND(Y224*Source!I164*DO224,7)</f>
        <v>0</v>
      </c>
      <c r="CX224">
        <f>ROUND(Y224*Source!I164,7)</f>
        <v>9.0719999999999995E-2</v>
      </c>
      <c r="CY224">
        <f>AB224</f>
        <v>88.31</v>
      </c>
      <c r="CZ224">
        <f>AF224</f>
        <v>6.66</v>
      </c>
      <c r="DA224">
        <f>AJ224</f>
        <v>13.26</v>
      </c>
      <c r="DB224">
        <f t="shared" si="100"/>
        <v>1.05</v>
      </c>
      <c r="DC224">
        <f t="shared" si="101"/>
        <v>0</v>
      </c>
      <c r="DD224" t="s">
        <v>6</v>
      </c>
      <c r="DE224" t="s">
        <v>6</v>
      </c>
      <c r="DF224">
        <f t="shared" si="102"/>
        <v>0</v>
      </c>
      <c r="DG224">
        <f>ROUND(ROUND(AF224*AJ224,0)*CX224,0)</f>
        <v>8</v>
      </c>
      <c r="DH224">
        <f>Source!I164*SmtRes!Y224</f>
        <v>9.0719999999999995E-2</v>
      </c>
      <c r="DI224">
        <f>AB224</f>
        <v>88.31</v>
      </c>
      <c r="DJ224">
        <f>EtalonRes!Z224</f>
        <v>6.66</v>
      </c>
      <c r="DK224">
        <f>Source!BB164</f>
        <v>13.26</v>
      </c>
      <c r="DL224" t="s">
        <v>6</v>
      </c>
      <c r="DM224">
        <v>0</v>
      </c>
      <c r="DN224" t="s">
        <v>6</v>
      </c>
      <c r="DO224">
        <v>0</v>
      </c>
      <c r="GQ224">
        <v>-1</v>
      </c>
      <c r="GR224">
        <v>-1</v>
      </c>
    </row>
    <row r="225" spans="1:200" x14ac:dyDescent="0.2">
      <c r="A225">
        <f>ROW(Source!A164)</f>
        <v>164</v>
      </c>
      <c r="B225">
        <v>74764386</v>
      </c>
      <c r="C225">
        <v>74982763</v>
      </c>
      <c r="D225">
        <v>49673503</v>
      </c>
      <c r="E225">
        <v>1</v>
      </c>
      <c r="F225">
        <v>1</v>
      </c>
      <c r="G225">
        <v>1</v>
      </c>
      <c r="H225">
        <v>2</v>
      </c>
      <c r="I225" t="s">
        <v>458</v>
      </c>
      <c r="J225" t="s">
        <v>459</v>
      </c>
      <c r="K225" t="s">
        <v>460</v>
      </c>
      <c r="L225">
        <v>1367</v>
      </c>
      <c r="N225">
        <v>1011</v>
      </c>
      <c r="O225" t="s">
        <v>454</v>
      </c>
      <c r="P225" t="s">
        <v>454</v>
      </c>
      <c r="Q225">
        <v>1</v>
      </c>
      <c r="W225">
        <v>0</v>
      </c>
      <c r="X225">
        <v>509054691</v>
      </c>
      <c r="Y225">
        <f t="shared" si="99"/>
        <v>0.40950000000000003</v>
      </c>
      <c r="AA225">
        <v>0</v>
      </c>
      <c r="AB225">
        <v>871.31</v>
      </c>
      <c r="AC225">
        <v>387.32</v>
      </c>
      <c r="AD225">
        <v>0</v>
      </c>
      <c r="AE225">
        <v>0</v>
      </c>
      <c r="AF225">
        <v>65.709999999999994</v>
      </c>
      <c r="AG225">
        <v>11.6</v>
      </c>
      <c r="AH225">
        <v>0</v>
      </c>
      <c r="AI225">
        <v>1</v>
      </c>
      <c r="AJ225">
        <v>13.26</v>
      </c>
      <c r="AK225">
        <v>33.39</v>
      </c>
      <c r="AL225">
        <v>1</v>
      </c>
      <c r="AM225">
        <v>4</v>
      </c>
      <c r="AN225">
        <v>0</v>
      </c>
      <c r="AO225">
        <v>1</v>
      </c>
      <c r="AP225">
        <v>1</v>
      </c>
      <c r="AQ225">
        <v>0</v>
      </c>
      <c r="AR225">
        <v>0</v>
      </c>
      <c r="AS225" t="s">
        <v>6</v>
      </c>
      <c r="AT225">
        <v>0.39</v>
      </c>
      <c r="AU225" t="s">
        <v>26</v>
      </c>
      <c r="AV225">
        <v>0</v>
      </c>
      <c r="AW225">
        <v>2</v>
      </c>
      <c r="AX225">
        <v>74982781</v>
      </c>
      <c r="AY225">
        <v>1</v>
      </c>
      <c r="AZ225">
        <v>0</v>
      </c>
      <c r="BA225">
        <v>225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CV225">
        <v>0</v>
      </c>
      <c r="CW225">
        <f>ROUND(Y225*Source!I164*DO225,7)</f>
        <v>0</v>
      </c>
      <c r="CX225">
        <f>ROUND(Y225*Source!I164,7)</f>
        <v>0.235872</v>
      </c>
      <c r="CY225">
        <f>AB225</f>
        <v>871.31</v>
      </c>
      <c r="CZ225">
        <f>AF225</f>
        <v>65.709999999999994</v>
      </c>
      <c r="DA225">
        <f>AJ225</f>
        <v>13.26</v>
      </c>
      <c r="DB225">
        <f t="shared" si="100"/>
        <v>26.91</v>
      </c>
      <c r="DC225">
        <f t="shared" si="101"/>
        <v>4.75</v>
      </c>
      <c r="DD225" t="s">
        <v>6</v>
      </c>
      <c r="DE225" t="s">
        <v>6</v>
      </c>
      <c r="DF225">
        <f t="shared" si="102"/>
        <v>0</v>
      </c>
      <c r="DG225">
        <f>ROUND(ROUND(AF225*AJ225,0)*CX225,0)</f>
        <v>205</v>
      </c>
      <c r="DH225">
        <f>Source!I164*SmtRes!Y225</f>
        <v>0.235872</v>
      </c>
      <c r="DI225">
        <f>AB225</f>
        <v>871.31</v>
      </c>
      <c r="DJ225">
        <f>EtalonRes!Z225</f>
        <v>65.709999999999994</v>
      </c>
      <c r="DK225">
        <f>Source!BB164</f>
        <v>13.26</v>
      </c>
      <c r="DL225" t="s">
        <v>6</v>
      </c>
      <c r="DM225">
        <v>0</v>
      </c>
      <c r="DN225" t="s">
        <v>6</v>
      </c>
      <c r="DO225">
        <v>0</v>
      </c>
      <c r="GQ225">
        <v>-1</v>
      </c>
      <c r="GR225">
        <v>-1</v>
      </c>
    </row>
    <row r="226" spans="1:200" x14ac:dyDescent="0.2">
      <c r="A226">
        <f>ROW(Source!A164)</f>
        <v>164</v>
      </c>
      <c r="B226">
        <v>74764386</v>
      </c>
      <c r="C226">
        <v>74982763</v>
      </c>
      <c r="D226">
        <v>49673715</v>
      </c>
      <c r="E226">
        <v>1</v>
      </c>
      <c r="F226">
        <v>1</v>
      </c>
      <c r="G226">
        <v>1</v>
      </c>
      <c r="H226">
        <v>2</v>
      </c>
      <c r="I226" t="s">
        <v>476</v>
      </c>
      <c r="J226" t="s">
        <v>477</v>
      </c>
      <c r="K226" t="s">
        <v>478</v>
      </c>
      <c r="L226">
        <v>1367</v>
      </c>
      <c r="N226">
        <v>1011</v>
      </c>
      <c r="O226" t="s">
        <v>454</v>
      </c>
      <c r="P226" t="s">
        <v>454</v>
      </c>
      <c r="Q226">
        <v>1</v>
      </c>
      <c r="W226">
        <v>0</v>
      </c>
      <c r="X226">
        <v>829370094</v>
      </c>
      <c r="Y226">
        <f t="shared" si="99"/>
        <v>1.0395000000000001</v>
      </c>
      <c r="AA226">
        <v>0</v>
      </c>
      <c r="AB226">
        <v>107.41</v>
      </c>
      <c r="AC226">
        <v>0</v>
      </c>
      <c r="AD226">
        <v>0</v>
      </c>
      <c r="AE226">
        <v>0</v>
      </c>
      <c r="AF226">
        <v>8.1</v>
      </c>
      <c r="AG226">
        <v>0</v>
      </c>
      <c r="AH226">
        <v>0</v>
      </c>
      <c r="AI226">
        <v>1</v>
      </c>
      <c r="AJ226">
        <v>13.26</v>
      </c>
      <c r="AK226">
        <v>33.39</v>
      </c>
      <c r="AL226">
        <v>1</v>
      </c>
      <c r="AM226">
        <v>4</v>
      </c>
      <c r="AN226">
        <v>0</v>
      </c>
      <c r="AO226">
        <v>1</v>
      </c>
      <c r="AP226">
        <v>1</v>
      </c>
      <c r="AQ226">
        <v>0</v>
      </c>
      <c r="AR226">
        <v>0</v>
      </c>
      <c r="AS226" t="s">
        <v>6</v>
      </c>
      <c r="AT226">
        <v>0.99</v>
      </c>
      <c r="AU226" t="s">
        <v>26</v>
      </c>
      <c r="AV226">
        <v>0</v>
      </c>
      <c r="AW226">
        <v>2</v>
      </c>
      <c r="AX226">
        <v>74982782</v>
      </c>
      <c r="AY226">
        <v>1</v>
      </c>
      <c r="AZ226">
        <v>0</v>
      </c>
      <c r="BA226">
        <v>226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CV226">
        <v>0</v>
      </c>
      <c r="CW226">
        <f>ROUND(Y226*Source!I164*DO226,7)</f>
        <v>0</v>
      </c>
      <c r="CX226">
        <f>ROUND(Y226*Source!I164,7)</f>
        <v>0.59875199999999995</v>
      </c>
      <c r="CY226">
        <f>AB226</f>
        <v>107.41</v>
      </c>
      <c r="CZ226">
        <f>AF226</f>
        <v>8.1</v>
      </c>
      <c r="DA226">
        <f>AJ226</f>
        <v>13.26</v>
      </c>
      <c r="DB226">
        <f t="shared" si="100"/>
        <v>8.42</v>
      </c>
      <c r="DC226">
        <f t="shared" si="101"/>
        <v>0</v>
      </c>
      <c r="DD226" t="s">
        <v>6</v>
      </c>
      <c r="DE226" t="s">
        <v>6</v>
      </c>
      <c r="DF226">
        <f t="shared" si="102"/>
        <v>0</v>
      </c>
      <c r="DG226">
        <f>ROUND(ROUND(AF226*AJ226,0)*CX226,0)</f>
        <v>64</v>
      </c>
      <c r="DH226">
        <f>Source!I164*SmtRes!Y226</f>
        <v>0.59875200000000006</v>
      </c>
      <c r="DI226">
        <f>AB226</f>
        <v>107.41</v>
      </c>
      <c r="DJ226">
        <f>EtalonRes!Z226</f>
        <v>8.1</v>
      </c>
      <c r="DK226">
        <f>Source!BB164</f>
        <v>13.26</v>
      </c>
      <c r="DL226" t="s">
        <v>6</v>
      </c>
      <c r="DM226">
        <v>0</v>
      </c>
      <c r="DN226" t="s">
        <v>6</v>
      </c>
      <c r="DO226">
        <v>0</v>
      </c>
      <c r="GQ226">
        <v>-1</v>
      </c>
      <c r="GR226">
        <v>-1</v>
      </c>
    </row>
    <row r="227" spans="1:200" x14ac:dyDescent="0.2">
      <c r="A227">
        <f>ROW(Source!A164)</f>
        <v>164</v>
      </c>
      <c r="B227">
        <v>74764386</v>
      </c>
      <c r="C227">
        <v>74982763</v>
      </c>
      <c r="D227">
        <v>49523464</v>
      </c>
      <c r="E227">
        <v>1</v>
      </c>
      <c r="F227">
        <v>1</v>
      </c>
      <c r="G227">
        <v>1</v>
      </c>
      <c r="H227">
        <v>3</v>
      </c>
      <c r="I227" t="s">
        <v>492</v>
      </c>
      <c r="J227" t="s">
        <v>493</v>
      </c>
      <c r="K227" t="s">
        <v>494</v>
      </c>
      <c r="L227">
        <v>1346</v>
      </c>
      <c r="N227">
        <v>1009</v>
      </c>
      <c r="O227" t="s">
        <v>468</v>
      </c>
      <c r="P227" t="s">
        <v>468</v>
      </c>
      <c r="Q227">
        <v>1</v>
      </c>
      <c r="W227">
        <v>0</v>
      </c>
      <c r="X227">
        <v>1376506601</v>
      </c>
      <c r="Y227" s="181" t="e">
        <f>#REF!</f>
        <v>#REF!</v>
      </c>
      <c r="AA227">
        <v>355.47</v>
      </c>
      <c r="AB227">
        <v>0</v>
      </c>
      <c r="AC227">
        <v>0</v>
      </c>
      <c r="AD227">
        <v>0</v>
      </c>
      <c r="AE227">
        <v>39.020000000000003</v>
      </c>
      <c r="AF227">
        <v>0</v>
      </c>
      <c r="AG227">
        <v>0</v>
      </c>
      <c r="AH227">
        <v>0</v>
      </c>
      <c r="AI227">
        <v>9.11</v>
      </c>
      <c r="AJ227">
        <v>1</v>
      </c>
      <c r="AK227">
        <v>1</v>
      </c>
      <c r="AL227">
        <v>1</v>
      </c>
      <c r="AM227">
        <v>4</v>
      </c>
      <c r="AN227">
        <v>0</v>
      </c>
      <c r="AO227">
        <v>1</v>
      </c>
      <c r="AP227">
        <v>1</v>
      </c>
      <c r="AQ227">
        <v>0</v>
      </c>
      <c r="AR227">
        <v>0</v>
      </c>
      <c r="AS227" t="s">
        <v>6</v>
      </c>
      <c r="AT227">
        <v>6.99</v>
      </c>
      <c r="AU227" t="s">
        <v>6</v>
      </c>
      <c r="AV227">
        <v>0</v>
      </c>
      <c r="AW227">
        <v>2</v>
      </c>
      <c r="AX227">
        <v>74982783</v>
      </c>
      <c r="AY227">
        <v>1</v>
      </c>
      <c r="AZ227">
        <v>0</v>
      </c>
      <c r="BA227">
        <v>227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CV227">
        <v>0</v>
      </c>
      <c r="CW227">
        <v>0</v>
      </c>
      <c r="CX227" t="e">
        <f>ROUND(Y227*Source!I164,7)</f>
        <v>#REF!</v>
      </c>
      <c r="CY227">
        <f>AA227</f>
        <v>355.47</v>
      </c>
      <c r="CZ227">
        <f>AE227</f>
        <v>39.020000000000003</v>
      </c>
      <c r="DA227">
        <f>AI227</f>
        <v>9.11</v>
      </c>
      <c r="DB227">
        <f>ROUND(ROUND(AT227*CZ227,2),2)</f>
        <v>272.75</v>
      </c>
      <c r="DC227">
        <f>ROUND(ROUND(AT227*AG227,2),2)</f>
        <v>0</v>
      </c>
      <c r="DD227" t="s">
        <v>6</v>
      </c>
      <c r="DE227" t="s">
        <v>6</v>
      </c>
      <c r="DF227" t="e">
        <f>ROUND(ROUND(AE227*AI227,0)*CX227,0)</f>
        <v>#REF!</v>
      </c>
      <c r="DG227" t="e">
        <f t="shared" ref="DG227:DG233" si="103">ROUND(ROUND(AF227,0)*CX227,0)</f>
        <v>#REF!</v>
      </c>
      <c r="DH227" t="e">
        <f>Source!I164*SmtRes!Y227</f>
        <v>#REF!</v>
      </c>
      <c r="DI227">
        <f>AA227</f>
        <v>355.47</v>
      </c>
      <c r="DJ227">
        <f>EtalonRes!Y227</f>
        <v>39.020000000000003</v>
      </c>
      <c r="DK227">
        <f>Source!BC164</f>
        <v>9.11</v>
      </c>
      <c r="DL227" t="s">
        <v>6</v>
      </c>
      <c r="DM227">
        <v>0</v>
      </c>
      <c r="DN227" t="s">
        <v>6</v>
      </c>
      <c r="DO227">
        <v>0</v>
      </c>
      <c r="GQ227">
        <v>-1</v>
      </c>
      <c r="GR227">
        <v>-1</v>
      </c>
    </row>
    <row r="228" spans="1:200" x14ac:dyDescent="0.2">
      <c r="A228">
        <f>ROW(Source!A164)</f>
        <v>164</v>
      </c>
      <c r="B228">
        <v>74764386</v>
      </c>
      <c r="C228">
        <v>74982763</v>
      </c>
      <c r="D228">
        <v>49524301</v>
      </c>
      <c r="E228">
        <v>1</v>
      </c>
      <c r="F228">
        <v>1</v>
      </c>
      <c r="G228">
        <v>1</v>
      </c>
      <c r="H228">
        <v>3</v>
      </c>
      <c r="I228" t="s">
        <v>479</v>
      </c>
      <c r="J228" t="s">
        <v>480</v>
      </c>
      <c r="K228" t="s">
        <v>481</v>
      </c>
      <c r="L228">
        <v>1348</v>
      </c>
      <c r="N228">
        <v>1009</v>
      </c>
      <c r="O228" t="s">
        <v>464</v>
      </c>
      <c r="P228" t="s">
        <v>464</v>
      </c>
      <c r="Q228">
        <v>1000</v>
      </c>
      <c r="W228">
        <v>0</v>
      </c>
      <c r="X228">
        <v>1824693337</v>
      </c>
      <c r="Y228" s="181" t="e">
        <f>#REF!</f>
        <v>#REF!</v>
      </c>
      <c r="AA228">
        <v>94397.82</v>
      </c>
      <c r="AB228">
        <v>0</v>
      </c>
      <c r="AC228">
        <v>0</v>
      </c>
      <c r="AD228">
        <v>0</v>
      </c>
      <c r="AE228">
        <v>10362</v>
      </c>
      <c r="AF228">
        <v>0</v>
      </c>
      <c r="AG228">
        <v>0</v>
      </c>
      <c r="AH228">
        <v>0</v>
      </c>
      <c r="AI228">
        <v>9.11</v>
      </c>
      <c r="AJ228">
        <v>1</v>
      </c>
      <c r="AK228">
        <v>1</v>
      </c>
      <c r="AL228">
        <v>1</v>
      </c>
      <c r="AM228">
        <v>4</v>
      </c>
      <c r="AN228">
        <v>0</v>
      </c>
      <c r="AO228">
        <v>1</v>
      </c>
      <c r="AP228">
        <v>1</v>
      </c>
      <c r="AQ228">
        <v>0</v>
      </c>
      <c r="AR228">
        <v>0</v>
      </c>
      <c r="AS228" t="s">
        <v>6</v>
      </c>
      <c r="AT228">
        <v>2.9E-4</v>
      </c>
      <c r="AU228" t="s">
        <v>6</v>
      </c>
      <c r="AV228">
        <v>0</v>
      </c>
      <c r="AW228">
        <v>2</v>
      </c>
      <c r="AX228">
        <v>74982784</v>
      </c>
      <c r="AY228">
        <v>1</v>
      </c>
      <c r="AZ228">
        <v>0</v>
      </c>
      <c r="BA228">
        <v>228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 t="e">
        <f>ROUND(Y228*Source!I164,7)</f>
        <v>#REF!</v>
      </c>
      <c r="CY228">
        <f>AA228</f>
        <v>94397.82</v>
      </c>
      <c r="CZ228">
        <f>AE228</f>
        <v>10362</v>
      </c>
      <c r="DA228">
        <f>AI228</f>
        <v>9.11</v>
      </c>
      <c r="DB228">
        <f>ROUND(ROUND(AT228*CZ228,2),2)</f>
        <v>3</v>
      </c>
      <c r="DC228">
        <f>ROUND(ROUND(AT228*AG228,2),2)</f>
        <v>0</v>
      </c>
      <c r="DD228" t="s">
        <v>6</v>
      </c>
      <c r="DE228" t="s">
        <v>6</v>
      </c>
      <c r="DF228" t="e">
        <f>ROUND(ROUND(AE228*AI228,0)*CX228,0)</f>
        <v>#REF!</v>
      </c>
      <c r="DG228" t="e">
        <f t="shared" si="103"/>
        <v>#REF!</v>
      </c>
      <c r="DH228" t="e">
        <f>Source!I164*SmtRes!Y228</f>
        <v>#REF!</v>
      </c>
      <c r="DI228">
        <f>AA228</f>
        <v>94397.82</v>
      </c>
      <c r="DJ228">
        <f>EtalonRes!Y228</f>
        <v>10362</v>
      </c>
      <c r="DK228">
        <f>Source!BC164</f>
        <v>9.11</v>
      </c>
      <c r="DL228" t="s">
        <v>6</v>
      </c>
      <c r="DM228">
        <v>0</v>
      </c>
      <c r="DN228" t="s">
        <v>6</v>
      </c>
      <c r="DO228">
        <v>0</v>
      </c>
      <c r="GQ228">
        <v>-1</v>
      </c>
      <c r="GR228">
        <v>-1</v>
      </c>
    </row>
    <row r="229" spans="1:200" x14ac:dyDescent="0.2">
      <c r="A229">
        <f>ROW(Source!A164)</f>
        <v>164</v>
      </c>
      <c r="B229">
        <v>74764386</v>
      </c>
      <c r="C229">
        <v>74982763</v>
      </c>
      <c r="D229">
        <v>49525488</v>
      </c>
      <c r="E229">
        <v>1</v>
      </c>
      <c r="F229">
        <v>1</v>
      </c>
      <c r="G229">
        <v>1</v>
      </c>
      <c r="H229">
        <v>3</v>
      </c>
      <c r="I229" t="s">
        <v>465</v>
      </c>
      <c r="J229" t="s">
        <v>466</v>
      </c>
      <c r="K229" t="s">
        <v>467</v>
      </c>
      <c r="L229">
        <v>1346</v>
      </c>
      <c r="N229">
        <v>1009</v>
      </c>
      <c r="O229" t="s">
        <v>468</v>
      </c>
      <c r="P229" t="s">
        <v>468</v>
      </c>
      <c r="Q229">
        <v>1</v>
      </c>
      <c r="W229">
        <v>0</v>
      </c>
      <c r="X229">
        <v>-1864341761</v>
      </c>
      <c r="Y229" s="181" t="e">
        <f>#REF!</f>
        <v>#REF!</v>
      </c>
      <c r="AA229">
        <v>82.35</v>
      </c>
      <c r="AB229">
        <v>0</v>
      </c>
      <c r="AC229">
        <v>0</v>
      </c>
      <c r="AD229">
        <v>0</v>
      </c>
      <c r="AE229">
        <v>9.0399999999999991</v>
      </c>
      <c r="AF229">
        <v>0</v>
      </c>
      <c r="AG229">
        <v>0</v>
      </c>
      <c r="AH229">
        <v>0</v>
      </c>
      <c r="AI229">
        <v>9.11</v>
      </c>
      <c r="AJ229">
        <v>1</v>
      </c>
      <c r="AK229">
        <v>1</v>
      </c>
      <c r="AL229">
        <v>1</v>
      </c>
      <c r="AM229">
        <v>4</v>
      </c>
      <c r="AN229">
        <v>0</v>
      </c>
      <c r="AO229">
        <v>1</v>
      </c>
      <c r="AP229">
        <v>1</v>
      </c>
      <c r="AQ229">
        <v>0</v>
      </c>
      <c r="AR229">
        <v>0</v>
      </c>
      <c r="AS229" t="s">
        <v>6</v>
      </c>
      <c r="AT229">
        <v>7</v>
      </c>
      <c r="AU229" t="s">
        <v>6</v>
      </c>
      <c r="AV229">
        <v>0</v>
      </c>
      <c r="AW229">
        <v>2</v>
      </c>
      <c r="AX229">
        <v>74982785</v>
      </c>
      <c r="AY229">
        <v>1</v>
      </c>
      <c r="AZ229">
        <v>0</v>
      </c>
      <c r="BA229">
        <v>229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CV229">
        <v>0</v>
      </c>
      <c r="CW229">
        <v>0</v>
      </c>
      <c r="CX229" t="e">
        <f>ROUND(Y229*Source!I164,7)</f>
        <v>#REF!</v>
      </c>
      <c r="CY229">
        <f>AA229</f>
        <v>82.35</v>
      </c>
      <c r="CZ229">
        <f>AE229</f>
        <v>9.0399999999999991</v>
      </c>
      <c r="DA229">
        <f>AI229</f>
        <v>9.11</v>
      </c>
      <c r="DB229">
        <f>ROUND(ROUND(AT229*CZ229,2),2)</f>
        <v>63.28</v>
      </c>
      <c r="DC229">
        <f>ROUND(ROUND(AT229*AG229,2),2)</f>
        <v>0</v>
      </c>
      <c r="DD229" t="s">
        <v>6</v>
      </c>
      <c r="DE229" t="s">
        <v>6</v>
      </c>
      <c r="DF229" t="e">
        <f>ROUND(ROUND(AE229*AI229,0)*CX229,0)</f>
        <v>#REF!</v>
      </c>
      <c r="DG229" t="e">
        <f t="shared" si="103"/>
        <v>#REF!</v>
      </c>
      <c r="DH229" t="e">
        <f>Source!I164*SmtRes!Y229</f>
        <v>#REF!</v>
      </c>
      <c r="DI229">
        <f>AA229</f>
        <v>82.35</v>
      </c>
      <c r="DJ229">
        <f>EtalonRes!Y229</f>
        <v>9.0399999999999991</v>
      </c>
      <c r="DK229">
        <f>Source!BC164</f>
        <v>9.11</v>
      </c>
      <c r="DL229" t="s">
        <v>6</v>
      </c>
      <c r="DM229">
        <v>0</v>
      </c>
      <c r="DN229" t="s">
        <v>6</v>
      </c>
      <c r="DO229">
        <v>0</v>
      </c>
      <c r="GQ229">
        <v>-1</v>
      </c>
      <c r="GR229">
        <v>-1</v>
      </c>
    </row>
    <row r="230" spans="1:200" x14ac:dyDescent="0.2">
      <c r="A230">
        <f>ROW(Source!A164)</f>
        <v>164</v>
      </c>
      <c r="B230">
        <v>74764386</v>
      </c>
      <c r="C230">
        <v>74982763</v>
      </c>
      <c r="D230">
        <v>49526492</v>
      </c>
      <c r="E230">
        <v>1</v>
      </c>
      <c r="F230">
        <v>1</v>
      </c>
      <c r="G230">
        <v>1</v>
      </c>
      <c r="H230">
        <v>3</v>
      </c>
      <c r="I230" t="s">
        <v>469</v>
      </c>
      <c r="J230" t="s">
        <v>470</v>
      </c>
      <c r="K230" t="s">
        <v>471</v>
      </c>
      <c r="L230">
        <v>1346</v>
      </c>
      <c r="N230">
        <v>1009</v>
      </c>
      <c r="O230" t="s">
        <v>468</v>
      </c>
      <c r="P230" t="s">
        <v>468</v>
      </c>
      <c r="Q230">
        <v>1</v>
      </c>
      <c r="W230">
        <v>0</v>
      </c>
      <c r="X230">
        <v>497341279</v>
      </c>
      <c r="Y230" s="181" t="e">
        <f>#REF!</f>
        <v>#REF!</v>
      </c>
      <c r="AA230">
        <v>210.35</v>
      </c>
      <c r="AB230">
        <v>0</v>
      </c>
      <c r="AC230">
        <v>0</v>
      </c>
      <c r="AD230">
        <v>0</v>
      </c>
      <c r="AE230">
        <v>23.09</v>
      </c>
      <c r="AF230">
        <v>0</v>
      </c>
      <c r="AG230">
        <v>0</v>
      </c>
      <c r="AH230">
        <v>0</v>
      </c>
      <c r="AI230">
        <v>9.11</v>
      </c>
      <c r="AJ230">
        <v>1</v>
      </c>
      <c r="AK230">
        <v>1</v>
      </c>
      <c r="AL230">
        <v>1</v>
      </c>
      <c r="AM230">
        <v>4</v>
      </c>
      <c r="AN230">
        <v>0</v>
      </c>
      <c r="AO230">
        <v>1</v>
      </c>
      <c r="AP230">
        <v>1</v>
      </c>
      <c r="AQ230">
        <v>0</v>
      </c>
      <c r="AR230">
        <v>0</v>
      </c>
      <c r="AS230" t="s">
        <v>6</v>
      </c>
      <c r="AT230">
        <v>9.91</v>
      </c>
      <c r="AU230" t="s">
        <v>6</v>
      </c>
      <c r="AV230">
        <v>0</v>
      </c>
      <c r="AW230">
        <v>2</v>
      </c>
      <c r="AX230">
        <v>74982786</v>
      </c>
      <c r="AY230">
        <v>1</v>
      </c>
      <c r="AZ230">
        <v>0</v>
      </c>
      <c r="BA230">
        <v>230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CV230">
        <v>0</v>
      </c>
      <c r="CW230">
        <v>0</v>
      </c>
      <c r="CX230" t="e">
        <f>ROUND(Y230*Source!I164,7)</f>
        <v>#REF!</v>
      </c>
      <c r="CY230">
        <f>AA230</f>
        <v>210.35</v>
      </c>
      <c r="CZ230">
        <f>AE230</f>
        <v>23.09</v>
      </c>
      <c r="DA230">
        <f>AI230</f>
        <v>9.11</v>
      </c>
      <c r="DB230">
        <f>ROUND(ROUND(AT230*CZ230,2),2)</f>
        <v>228.82</v>
      </c>
      <c r="DC230">
        <f>ROUND(ROUND(AT230*AG230,2),2)</f>
        <v>0</v>
      </c>
      <c r="DD230" t="s">
        <v>6</v>
      </c>
      <c r="DE230" t="s">
        <v>6</v>
      </c>
      <c r="DF230" t="e">
        <f>ROUND(ROUND(AE230*AI230,0)*CX230,0)</f>
        <v>#REF!</v>
      </c>
      <c r="DG230" t="e">
        <f t="shared" si="103"/>
        <v>#REF!</v>
      </c>
      <c r="DH230" t="e">
        <f>Source!I164*SmtRes!Y230</f>
        <v>#REF!</v>
      </c>
      <c r="DI230">
        <f>AA230</f>
        <v>210.35</v>
      </c>
      <c r="DJ230">
        <f>EtalonRes!Y230</f>
        <v>23.09</v>
      </c>
      <c r="DK230">
        <f>Source!BC164</f>
        <v>9.11</v>
      </c>
      <c r="DL230" t="s">
        <v>6</v>
      </c>
      <c r="DM230">
        <v>0</v>
      </c>
      <c r="DN230" t="s">
        <v>6</v>
      </c>
      <c r="DO230">
        <v>0</v>
      </c>
      <c r="GQ230">
        <v>-1</v>
      </c>
      <c r="GR230">
        <v>-1</v>
      </c>
    </row>
    <row r="231" spans="1:200" x14ac:dyDescent="0.2">
      <c r="A231">
        <f>ROW(Source!A164)</f>
        <v>164</v>
      </c>
      <c r="B231">
        <v>74764386</v>
      </c>
      <c r="C231">
        <v>74982763</v>
      </c>
      <c r="D231">
        <v>0</v>
      </c>
      <c r="E231">
        <v>0</v>
      </c>
      <c r="F231">
        <v>1</v>
      </c>
      <c r="G231">
        <v>1</v>
      </c>
      <c r="H231">
        <v>3</v>
      </c>
      <c r="I231" t="s">
        <v>35</v>
      </c>
      <c r="J231" t="s">
        <v>120</v>
      </c>
      <c r="K231" t="s">
        <v>119</v>
      </c>
      <c r="L231">
        <v>1327</v>
      </c>
      <c r="N231">
        <v>1005</v>
      </c>
      <c r="O231" t="s">
        <v>52</v>
      </c>
      <c r="P231" t="s">
        <v>52</v>
      </c>
      <c r="Q231">
        <v>1</v>
      </c>
      <c r="W231">
        <v>0</v>
      </c>
      <c r="X231">
        <v>1835582643</v>
      </c>
      <c r="Y231">
        <f>AT231</f>
        <v>100</v>
      </c>
      <c r="AA231">
        <v>1366.29</v>
      </c>
      <c r="AB231">
        <v>0</v>
      </c>
      <c r="AC231">
        <v>0</v>
      </c>
      <c r="AD231">
        <v>0</v>
      </c>
      <c r="AE231">
        <v>1436.81</v>
      </c>
      <c r="AF231">
        <v>0</v>
      </c>
      <c r="AG231">
        <v>0</v>
      </c>
      <c r="AH231">
        <v>0</v>
      </c>
      <c r="AI231">
        <v>9.11</v>
      </c>
      <c r="AJ231">
        <v>1</v>
      </c>
      <c r="AK231">
        <v>1</v>
      </c>
      <c r="AL231">
        <v>1</v>
      </c>
      <c r="AM231">
        <v>0</v>
      </c>
      <c r="AN231">
        <v>0</v>
      </c>
      <c r="AO231">
        <v>0</v>
      </c>
      <c r="AP231">
        <v>1</v>
      </c>
      <c r="AQ231">
        <v>0</v>
      </c>
      <c r="AR231">
        <v>0</v>
      </c>
      <c r="AS231" t="s">
        <v>6</v>
      </c>
      <c r="AT231">
        <v>100</v>
      </c>
      <c r="AU231" t="s">
        <v>6</v>
      </c>
      <c r="AV231">
        <v>0</v>
      </c>
      <c r="AW231">
        <v>1</v>
      </c>
      <c r="AX231">
        <v>-1</v>
      </c>
      <c r="AY231">
        <v>0</v>
      </c>
      <c r="AZ231">
        <v>0</v>
      </c>
      <c r="BA231" t="s">
        <v>6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CV231">
        <v>0</v>
      </c>
      <c r="CW231">
        <v>0</v>
      </c>
      <c r="CX231">
        <f>ROUND(Y231*Source!I164,7)</f>
        <v>57.6</v>
      </c>
      <c r="CY231">
        <f>AA231</f>
        <v>1366.29</v>
      </c>
      <c r="CZ231">
        <f>AE231</f>
        <v>1436.81</v>
      </c>
      <c r="DA231">
        <f>AI231</f>
        <v>9.11</v>
      </c>
      <c r="DB231">
        <f>ROUND(ROUND(AT231*CZ231,2),2)</f>
        <v>143681</v>
      </c>
      <c r="DC231">
        <f>ROUND(ROUND(AT231*AG231,2),2)</f>
        <v>0</v>
      </c>
      <c r="DD231" t="s">
        <v>6</v>
      </c>
      <c r="DE231" t="s">
        <v>6</v>
      </c>
      <c r="DF231">
        <f>ROUND(ROUND(AE231*AI231,0)*CX231,0)</f>
        <v>753926</v>
      </c>
      <c r="DG231">
        <f t="shared" si="103"/>
        <v>0</v>
      </c>
      <c r="DH231">
        <f>Source!I164*SmtRes!Y231</f>
        <v>57.599999999999994</v>
      </c>
      <c r="DI231">
        <f>AA231</f>
        <v>1366.29</v>
      </c>
      <c r="DJ231">
        <f>DF231</f>
        <v>753926</v>
      </c>
      <c r="DK231">
        <f>Source!BC164</f>
        <v>9.11</v>
      </c>
      <c r="DL231" t="s">
        <v>6</v>
      </c>
      <c r="DM231">
        <v>0</v>
      </c>
      <c r="DN231" t="s">
        <v>6</v>
      </c>
      <c r="DO231">
        <v>0</v>
      </c>
      <c r="GP231">
        <v>1</v>
      </c>
      <c r="GQ231">
        <v>-1</v>
      </c>
      <c r="GR231">
        <v>-1</v>
      </c>
    </row>
    <row r="232" spans="1:200" x14ac:dyDescent="0.2">
      <c r="A232">
        <f>ROW(Source!A166)</f>
        <v>166</v>
      </c>
      <c r="B232">
        <v>74764386</v>
      </c>
      <c r="C232">
        <v>74983522</v>
      </c>
      <c r="D232">
        <v>31715109</v>
      </c>
      <c r="E232">
        <v>70</v>
      </c>
      <c r="F232">
        <v>1</v>
      </c>
      <c r="G232">
        <v>1</v>
      </c>
      <c r="H232">
        <v>1</v>
      </c>
      <c r="I232" t="s">
        <v>472</v>
      </c>
      <c r="J232" t="s">
        <v>6</v>
      </c>
      <c r="K232" t="s">
        <v>473</v>
      </c>
      <c r="L232">
        <v>1191</v>
      </c>
      <c r="N232">
        <v>1013</v>
      </c>
      <c r="O232" t="s">
        <v>448</v>
      </c>
      <c r="P232" t="s">
        <v>448</v>
      </c>
      <c r="Q232">
        <v>1</v>
      </c>
      <c r="W232">
        <v>0</v>
      </c>
      <c r="X232">
        <v>784619160</v>
      </c>
      <c r="Y232">
        <f t="shared" ref="Y232:Y238" si="104">(AT232*ROUND(1.05,7))</f>
        <v>77.910000000000011</v>
      </c>
      <c r="AA232">
        <v>0</v>
      </c>
      <c r="AB232">
        <v>0</v>
      </c>
      <c r="AC232">
        <v>0</v>
      </c>
      <c r="AD232">
        <v>291.83</v>
      </c>
      <c r="AE232">
        <v>0</v>
      </c>
      <c r="AF232">
        <v>0</v>
      </c>
      <c r="AG232">
        <v>0</v>
      </c>
      <c r="AH232">
        <v>8.74</v>
      </c>
      <c r="AI232">
        <v>1</v>
      </c>
      <c r="AJ232">
        <v>1</v>
      </c>
      <c r="AK232">
        <v>1</v>
      </c>
      <c r="AL232">
        <v>33.39</v>
      </c>
      <c r="AM232">
        <v>4</v>
      </c>
      <c r="AN232">
        <v>0</v>
      </c>
      <c r="AO232">
        <v>1</v>
      </c>
      <c r="AP232">
        <v>1</v>
      </c>
      <c r="AQ232">
        <v>0</v>
      </c>
      <c r="AR232">
        <v>0</v>
      </c>
      <c r="AS232" t="s">
        <v>6</v>
      </c>
      <c r="AT232">
        <v>74.2</v>
      </c>
      <c r="AU232" t="s">
        <v>78</v>
      </c>
      <c r="AV232">
        <v>1</v>
      </c>
      <c r="AW232">
        <v>2</v>
      </c>
      <c r="AX232">
        <v>74983536</v>
      </c>
      <c r="AY232">
        <v>1</v>
      </c>
      <c r="AZ232">
        <v>0</v>
      </c>
      <c r="BA232">
        <v>236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U232">
        <f>ROUND(AT232*Source!I166*AH232*AL232,0)</f>
        <v>4080</v>
      </c>
      <c r="CV232">
        <f>ROUND(Y232*Source!I166,7)</f>
        <v>14.678243999999999</v>
      </c>
      <c r="CW232">
        <v>0</v>
      </c>
      <c r="CX232">
        <f>ROUND(Y232*Source!I166,7)</f>
        <v>14.678243999999999</v>
      </c>
      <c r="CY232">
        <f>AD232</f>
        <v>291.83</v>
      </c>
      <c r="CZ232">
        <f>AH232</f>
        <v>8.74</v>
      </c>
      <c r="DA232">
        <f>AL232</f>
        <v>33.39</v>
      </c>
      <c r="DB232">
        <f t="shared" ref="DB232:DB238" si="105">ROUND((ROUND(AT232*CZ232,2)*ROUND(1.05,7)),2)</f>
        <v>680.94</v>
      </c>
      <c r="DC232">
        <f t="shared" ref="DC232:DC238" si="106">ROUND((ROUND(AT232*AG232,2)*ROUND(1.05,7)),2)</f>
        <v>0</v>
      </c>
      <c r="DD232" t="s">
        <v>6</v>
      </c>
      <c r="DE232" t="s">
        <v>6</v>
      </c>
      <c r="DF232">
        <f t="shared" ref="DF232:DF238" si="107">ROUND(ROUND(AE232,0)*CX232,0)</f>
        <v>0</v>
      </c>
      <c r="DG232">
        <f t="shared" si="103"/>
        <v>0</v>
      </c>
      <c r="DH232">
        <f>Source!I166*SmtRes!Y232</f>
        <v>14.678244000000003</v>
      </c>
      <c r="DI232">
        <f>AD232</f>
        <v>291.83</v>
      </c>
      <c r="DJ232">
        <f>EtalonRes!AB236</f>
        <v>8.74</v>
      </c>
      <c r="DK232">
        <f>Source!BA166</f>
        <v>33.39</v>
      </c>
      <c r="DL232" t="s">
        <v>6</v>
      </c>
      <c r="DM232">
        <v>0</v>
      </c>
      <c r="DN232" t="s">
        <v>6</v>
      </c>
      <c r="DO232">
        <v>0</v>
      </c>
      <c r="GQ232">
        <v>-1</v>
      </c>
      <c r="GR232">
        <v>-1</v>
      </c>
    </row>
    <row r="233" spans="1:200" x14ac:dyDescent="0.2">
      <c r="A233">
        <f>ROW(Source!A166)</f>
        <v>166</v>
      </c>
      <c r="B233">
        <v>74764386</v>
      </c>
      <c r="C233">
        <v>74983522</v>
      </c>
      <c r="D233">
        <v>31709492</v>
      </c>
      <c r="E233">
        <v>70</v>
      </c>
      <c r="F233">
        <v>1</v>
      </c>
      <c r="G233">
        <v>1</v>
      </c>
      <c r="H233">
        <v>1</v>
      </c>
      <c r="I233" t="s">
        <v>449</v>
      </c>
      <c r="J233" t="s">
        <v>6</v>
      </c>
      <c r="K233" t="s">
        <v>450</v>
      </c>
      <c r="L233">
        <v>1191</v>
      </c>
      <c r="N233">
        <v>1013</v>
      </c>
      <c r="O233" t="s">
        <v>448</v>
      </c>
      <c r="P233" t="s">
        <v>448</v>
      </c>
      <c r="Q233">
        <v>1</v>
      </c>
      <c r="W233">
        <v>0</v>
      </c>
      <c r="X233">
        <v>-1417349443</v>
      </c>
      <c r="Y233">
        <f t="shared" si="104"/>
        <v>0.67200000000000004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1</v>
      </c>
      <c r="AJ233">
        <v>1</v>
      </c>
      <c r="AK233">
        <v>33.39</v>
      </c>
      <c r="AL233">
        <v>1</v>
      </c>
      <c r="AM233">
        <v>4</v>
      </c>
      <c r="AN233">
        <v>0</v>
      </c>
      <c r="AO233">
        <v>1</v>
      </c>
      <c r="AP233">
        <v>1</v>
      </c>
      <c r="AQ233">
        <v>0</v>
      </c>
      <c r="AR233">
        <v>0</v>
      </c>
      <c r="AS233" t="s">
        <v>6</v>
      </c>
      <c r="AT233">
        <v>0.64</v>
      </c>
      <c r="AU233" t="s">
        <v>78</v>
      </c>
      <c r="AV233">
        <v>2</v>
      </c>
      <c r="AW233">
        <v>2</v>
      </c>
      <c r="AX233">
        <v>74983537</v>
      </c>
      <c r="AY233">
        <v>1</v>
      </c>
      <c r="AZ233">
        <v>0</v>
      </c>
      <c r="BA233">
        <v>237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CV233">
        <v>0</v>
      </c>
      <c r="CW233">
        <v>0</v>
      </c>
      <c r="CX233">
        <f>ROUND(Y233*Source!I166,7)</f>
        <v>0.12660479999999999</v>
      </c>
      <c r="CY233">
        <f>AD233</f>
        <v>0</v>
      </c>
      <c r="CZ233">
        <f>AH233</f>
        <v>0</v>
      </c>
      <c r="DA233">
        <f>AL233</f>
        <v>1</v>
      </c>
      <c r="DB233">
        <f t="shared" si="105"/>
        <v>0</v>
      </c>
      <c r="DC233">
        <f t="shared" si="106"/>
        <v>0</v>
      </c>
      <c r="DD233" t="s">
        <v>6</v>
      </c>
      <c r="DE233" t="s">
        <v>6</v>
      </c>
      <c r="DF233">
        <f t="shared" si="107"/>
        <v>0</v>
      </c>
      <c r="DG233">
        <f t="shared" si="103"/>
        <v>0</v>
      </c>
      <c r="DH233">
        <f>Source!I166*SmtRes!Y233</f>
        <v>0.12660480000000002</v>
      </c>
      <c r="DI233">
        <f>AD233</f>
        <v>0</v>
      </c>
      <c r="DJ233">
        <f>EtalonRes!AB237</f>
        <v>0</v>
      </c>
      <c r="DK233">
        <f>Source!BA166</f>
        <v>33.39</v>
      </c>
      <c r="DL233" t="s">
        <v>6</v>
      </c>
      <c r="DM233">
        <v>0</v>
      </c>
      <c r="DN233" t="s">
        <v>6</v>
      </c>
      <c r="DO233">
        <v>0</v>
      </c>
      <c r="GQ233">
        <v>-1</v>
      </c>
      <c r="GR233">
        <v>-1</v>
      </c>
    </row>
    <row r="234" spans="1:200" x14ac:dyDescent="0.2">
      <c r="A234">
        <f>ROW(Source!A166)</f>
        <v>166</v>
      </c>
      <c r="B234">
        <v>74764386</v>
      </c>
      <c r="C234">
        <v>74983522</v>
      </c>
      <c r="D234">
        <v>49672573</v>
      </c>
      <c r="E234">
        <v>1</v>
      </c>
      <c r="F234">
        <v>1</v>
      </c>
      <c r="G234">
        <v>1</v>
      </c>
      <c r="H234">
        <v>2</v>
      </c>
      <c r="I234" t="s">
        <v>451</v>
      </c>
      <c r="J234" t="s">
        <v>452</v>
      </c>
      <c r="K234" t="s">
        <v>453</v>
      </c>
      <c r="L234">
        <v>1367</v>
      </c>
      <c r="N234">
        <v>1011</v>
      </c>
      <c r="O234" t="s">
        <v>454</v>
      </c>
      <c r="P234" t="s">
        <v>454</v>
      </c>
      <c r="Q234">
        <v>1</v>
      </c>
      <c r="W234">
        <v>0</v>
      </c>
      <c r="X234">
        <v>-430484415</v>
      </c>
      <c r="Y234">
        <f t="shared" si="104"/>
        <v>0.27300000000000002</v>
      </c>
      <c r="AA234">
        <v>0</v>
      </c>
      <c r="AB234">
        <v>1530.2</v>
      </c>
      <c r="AC234">
        <v>450.77</v>
      </c>
      <c r="AD234">
        <v>0</v>
      </c>
      <c r="AE234">
        <v>0</v>
      </c>
      <c r="AF234">
        <v>115.4</v>
      </c>
      <c r="AG234">
        <v>13.5</v>
      </c>
      <c r="AH234">
        <v>0</v>
      </c>
      <c r="AI234">
        <v>1</v>
      </c>
      <c r="AJ234">
        <v>13.26</v>
      </c>
      <c r="AK234">
        <v>33.39</v>
      </c>
      <c r="AL234">
        <v>1</v>
      </c>
      <c r="AM234">
        <v>4</v>
      </c>
      <c r="AN234">
        <v>0</v>
      </c>
      <c r="AO234">
        <v>1</v>
      </c>
      <c r="AP234">
        <v>1</v>
      </c>
      <c r="AQ234">
        <v>0</v>
      </c>
      <c r="AR234">
        <v>0</v>
      </c>
      <c r="AS234" t="s">
        <v>6</v>
      </c>
      <c r="AT234">
        <v>0.26</v>
      </c>
      <c r="AU234" t="s">
        <v>26</v>
      </c>
      <c r="AV234">
        <v>0</v>
      </c>
      <c r="AW234">
        <v>2</v>
      </c>
      <c r="AX234">
        <v>74983538</v>
      </c>
      <c r="AY234">
        <v>1</v>
      </c>
      <c r="AZ234">
        <v>0</v>
      </c>
      <c r="BA234">
        <v>238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CV234">
        <v>0</v>
      </c>
      <c r="CW234">
        <f>ROUND(Y234*Source!I166*DO234,7)</f>
        <v>0</v>
      </c>
      <c r="CX234">
        <f>ROUND(Y234*Source!I166,7)</f>
        <v>5.1433199999999998E-2</v>
      </c>
      <c r="CY234">
        <f>AB234</f>
        <v>1530.2</v>
      </c>
      <c r="CZ234">
        <f>AF234</f>
        <v>115.4</v>
      </c>
      <c r="DA234">
        <f>AJ234</f>
        <v>13.26</v>
      </c>
      <c r="DB234">
        <f t="shared" si="105"/>
        <v>31.5</v>
      </c>
      <c r="DC234">
        <f t="shared" si="106"/>
        <v>3.69</v>
      </c>
      <c r="DD234" t="s">
        <v>6</v>
      </c>
      <c r="DE234" t="s">
        <v>6</v>
      </c>
      <c r="DF234">
        <f t="shared" si="107"/>
        <v>0</v>
      </c>
      <c r="DG234">
        <f>ROUND(ROUND(AF234*AJ234,0)*CX234,0)</f>
        <v>79</v>
      </c>
      <c r="DH234">
        <f>Source!I166*SmtRes!Y234</f>
        <v>5.1433200000000005E-2</v>
      </c>
      <c r="DI234">
        <f>AB234</f>
        <v>1530.2</v>
      </c>
      <c r="DJ234">
        <f>EtalonRes!Z238</f>
        <v>115.4</v>
      </c>
      <c r="DK234">
        <f>Source!BB166</f>
        <v>13.26</v>
      </c>
      <c r="DL234" t="s">
        <v>6</v>
      </c>
      <c r="DM234">
        <v>0</v>
      </c>
      <c r="DN234" t="s">
        <v>6</v>
      </c>
      <c r="DO234">
        <v>0</v>
      </c>
      <c r="GQ234">
        <v>-1</v>
      </c>
      <c r="GR234">
        <v>-1</v>
      </c>
    </row>
    <row r="235" spans="1:200" x14ac:dyDescent="0.2">
      <c r="A235">
        <f>ROW(Source!A166)</f>
        <v>166</v>
      </c>
      <c r="B235">
        <v>74764386</v>
      </c>
      <c r="C235">
        <v>74983522</v>
      </c>
      <c r="D235">
        <v>49672695</v>
      </c>
      <c r="E235">
        <v>1</v>
      </c>
      <c r="F235">
        <v>1</v>
      </c>
      <c r="G235">
        <v>1</v>
      </c>
      <c r="H235">
        <v>2</v>
      </c>
      <c r="I235" t="s">
        <v>455</v>
      </c>
      <c r="J235" t="s">
        <v>456</v>
      </c>
      <c r="K235" t="s">
        <v>457</v>
      </c>
      <c r="L235">
        <v>1367</v>
      </c>
      <c r="N235">
        <v>1011</v>
      </c>
      <c r="O235" t="s">
        <v>454</v>
      </c>
      <c r="P235" t="s">
        <v>454</v>
      </c>
      <c r="Q235">
        <v>1</v>
      </c>
      <c r="W235">
        <v>0</v>
      </c>
      <c r="X235">
        <v>1063590936</v>
      </c>
      <c r="Y235">
        <f t="shared" si="104"/>
        <v>10.552500000000002</v>
      </c>
      <c r="AA235">
        <v>0</v>
      </c>
      <c r="AB235">
        <v>41.37</v>
      </c>
      <c r="AC235">
        <v>0</v>
      </c>
      <c r="AD235">
        <v>0</v>
      </c>
      <c r="AE235">
        <v>0</v>
      </c>
      <c r="AF235">
        <v>3.12</v>
      </c>
      <c r="AG235">
        <v>0</v>
      </c>
      <c r="AH235">
        <v>0</v>
      </c>
      <c r="AI235">
        <v>1</v>
      </c>
      <c r="AJ235">
        <v>13.26</v>
      </c>
      <c r="AK235">
        <v>33.39</v>
      </c>
      <c r="AL235">
        <v>1</v>
      </c>
      <c r="AM235">
        <v>4</v>
      </c>
      <c r="AN235">
        <v>0</v>
      </c>
      <c r="AO235">
        <v>1</v>
      </c>
      <c r="AP235">
        <v>1</v>
      </c>
      <c r="AQ235">
        <v>0</v>
      </c>
      <c r="AR235">
        <v>0</v>
      </c>
      <c r="AS235" t="s">
        <v>6</v>
      </c>
      <c r="AT235">
        <v>10.050000000000001</v>
      </c>
      <c r="AU235" t="s">
        <v>26</v>
      </c>
      <c r="AV235">
        <v>0</v>
      </c>
      <c r="AW235">
        <v>2</v>
      </c>
      <c r="AX235">
        <v>74983539</v>
      </c>
      <c r="AY235">
        <v>1</v>
      </c>
      <c r="AZ235">
        <v>0</v>
      </c>
      <c r="BA235">
        <v>239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CV235">
        <v>0</v>
      </c>
      <c r="CW235">
        <f>ROUND(Y235*Source!I166*DO235,7)</f>
        <v>0</v>
      </c>
      <c r="CX235">
        <f>ROUND(Y235*Source!I166,7)</f>
        <v>1.9880910000000001</v>
      </c>
      <c r="CY235">
        <f>AB235</f>
        <v>41.37</v>
      </c>
      <c r="CZ235">
        <f>AF235</f>
        <v>3.12</v>
      </c>
      <c r="DA235">
        <f>AJ235</f>
        <v>13.26</v>
      </c>
      <c r="DB235">
        <f t="shared" si="105"/>
        <v>32.93</v>
      </c>
      <c r="DC235">
        <f t="shared" si="106"/>
        <v>0</v>
      </c>
      <c r="DD235" t="s">
        <v>6</v>
      </c>
      <c r="DE235" t="s">
        <v>6</v>
      </c>
      <c r="DF235">
        <f t="shared" si="107"/>
        <v>0</v>
      </c>
      <c r="DG235">
        <f>ROUND(ROUND(AF235*AJ235,0)*CX235,0)</f>
        <v>82</v>
      </c>
      <c r="DH235">
        <f>Source!I166*SmtRes!Y235</f>
        <v>1.9880910000000005</v>
      </c>
      <c r="DI235">
        <f>AB235</f>
        <v>41.37</v>
      </c>
      <c r="DJ235">
        <f>EtalonRes!Z239</f>
        <v>3.12</v>
      </c>
      <c r="DK235">
        <f>Source!BB166</f>
        <v>13.26</v>
      </c>
      <c r="DL235" t="s">
        <v>6</v>
      </c>
      <c r="DM235">
        <v>0</v>
      </c>
      <c r="DN235" t="s">
        <v>6</v>
      </c>
      <c r="DO235">
        <v>0</v>
      </c>
      <c r="GQ235">
        <v>-1</v>
      </c>
      <c r="GR235">
        <v>-1</v>
      </c>
    </row>
    <row r="236" spans="1:200" x14ac:dyDescent="0.2">
      <c r="A236">
        <f>ROW(Source!A166)</f>
        <v>166</v>
      </c>
      <c r="B236">
        <v>74764386</v>
      </c>
      <c r="C236">
        <v>74983522</v>
      </c>
      <c r="D236">
        <v>49672703</v>
      </c>
      <c r="E236">
        <v>1</v>
      </c>
      <c r="F236">
        <v>1</v>
      </c>
      <c r="G236">
        <v>1</v>
      </c>
      <c r="H236">
        <v>2</v>
      </c>
      <c r="I236" t="s">
        <v>489</v>
      </c>
      <c r="J236" t="s">
        <v>490</v>
      </c>
      <c r="K236" t="s">
        <v>491</v>
      </c>
      <c r="L236">
        <v>1367</v>
      </c>
      <c r="N236">
        <v>1011</v>
      </c>
      <c r="O236" t="s">
        <v>454</v>
      </c>
      <c r="P236" t="s">
        <v>454</v>
      </c>
      <c r="Q236">
        <v>1</v>
      </c>
      <c r="W236">
        <v>0</v>
      </c>
      <c r="X236">
        <v>-1424865896</v>
      </c>
      <c r="Y236">
        <f t="shared" si="104"/>
        <v>0.13650000000000001</v>
      </c>
      <c r="AA236">
        <v>0</v>
      </c>
      <c r="AB236">
        <v>88.31</v>
      </c>
      <c r="AC236">
        <v>0</v>
      </c>
      <c r="AD236">
        <v>0</v>
      </c>
      <c r="AE236">
        <v>0</v>
      </c>
      <c r="AF236">
        <v>6.66</v>
      </c>
      <c r="AG236">
        <v>0</v>
      </c>
      <c r="AH236">
        <v>0</v>
      </c>
      <c r="AI236">
        <v>1</v>
      </c>
      <c r="AJ236">
        <v>13.26</v>
      </c>
      <c r="AK236">
        <v>33.39</v>
      </c>
      <c r="AL236">
        <v>1</v>
      </c>
      <c r="AM236">
        <v>4</v>
      </c>
      <c r="AN236">
        <v>0</v>
      </c>
      <c r="AO236">
        <v>1</v>
      </c>
      <c r="AP236">
        <v>1</v>
      </c>
      <c r="AQ236">
        <v>0</v>
      </c>
      <c r="AR236">
        <v>0</v>
      </c>
      <c r="AS236" t="s">
        <v>6</v>
      </c>
      <c r="AT236">
        <v>0.13</v>
      </c>
      <c r="AU236" t="s">
        <v>26</v>
      </c>
      <c r="AV236">
        <v>0</v>
      </c>
      <c r="AW236">
        <v>2</v>
      </c>
      <c r="AX236">
        <v>74983540</v>
      </c>
      <c r="AY236">
        <v>1</v>
      </c>
      <c r="AZ236">
        <v>0</v>
      </c>
      <c r="BA236">
        <v>240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f>ROUND(Y236*Source!I166*DO236,7)</f>
        <v>0</v>
      </c>
      <c r="CX236">
        <f>ROUND(Y236*Source!I166,7)</f>
        <v>2.5716599999999999E-2</v>
      </c>
      <c r="CY236">
        <f>AB236</f>
        <v>88.31</v>
      </c>
      <c r="CZ236">
        <f>AF236</f>
        <v>6.66</v>
      </c>
      <c r="DA236">
        <f>AJ236</f>
        <v>13.26</v>
      </c>
      <c r="DB236">
        <f t="shared" si="105"/>
        <v>0.91</v>
      </c>
      <c r="DC236">
        <f t="shared" si="106"/>
        <v>0</v>
      </c>
      <c r="DD236" t="s">
        <v>6</v>
      </c>
      <c r="DE236" t="s">
        <v>6</v>
      </c>
      <c r="DF236">
        <f t="shared" si="107"/>
        <v>0</v>
      </c>
      <c r="DG236">
        <f>ROUND(ROUND(AF236*AJ236,0)*CX236,0)</f>
        <v>2</v>
      </c>
      <c r="DH236">
        <f>Source!I166*SmtRes!Y236</f>
        <v>2.5716600000000003E-2</v>
      </c>
      <c r="DI236">
        <f>AB236</f>
        <v>88.31</v>
      </c>
      <c r="DJ236">
        <f>EtalonRes!Z240</f>
        <v>6.66</v>
      </c>
      <c r="DK236">
        <f>Source!BB166</f>
        <v>13.26</v>
      </c>
      <c r="DL236" t="s">
        <v>6</v>
      </c>
      <c r="DM236">
        <v>0</v>
      </c>
      <c r="DN236" t="s">
        <v>6</v>
      </c>
      <c r="DO236">
        <v>0</v>
      </c>
      <c r="GQ236">
        <v>-1</v>
      </c>
      <c r="GR236">
        <v>-1</v>
      </c>
    </row>
    <row r="237" spans="1:200" x14ac:dyDescent="0.2">
      <c r="A237">
        <f>ROW(Source!A166)</f>
        <v>166</v>
      </c>
      <c r="B237">
        <v>74764386</v>
      </c>
      <c r="C237">
        <v>74983522</v>
      </c>
      <c r="D237">
        <v>49673503</v>
      </c>
      <c r="E237">
        <v>1</v>
      </c>
      <c r="F237">
        <v>1</v>
      </c>
      <c r="G237">
        <v>1</v>
      </c>
      <c r="H237">
        <v>2</v>
      </c>
      <c r="I237" t="s">
        <v>458</v>
      </c>
      <c r="J237" t="s">
        <v>459</v>
      </c>
      <c r="K237" t="s">
        <v>460</v>
      </c>
      <c r="L237">
        <v>1367</v>
      </c>
      <c r="N237">
        <v>1011</v>
      </c>
      <c r="O237" t="s">
        <v>454</v>
      </c>
      <c r="P237" t="s">
        <v>454</v>
      </c>
      <c r="Q237">
        <v>1</v>
      </c>
      <c r="W237">
        <v>0</v>
      </c>
      <c r="X237">
        <v>509054691</v>
      </c>
      <c r="Y237">
        <f t="shared" si="104"/>
        <v>0.39900000000000002</v>
      </c>
      <c r="AA237">
        <v>0</v>
      </c>
      <c r="AB237">
        <v>871.31</v>
      </c>
      <c r="AC237">
        <v>387.32</v>
      </c>
      <c r="AD237">
        <v>0</v>
      </c>
      <c r="AE237">
        <v>0</v>
      </c>
      <c r="AF237">
        <v>65.709999999999994</v>
      </c>
      <c r="AG237">
        <v>11.6</v>
      </c>
      <c r="AH237">
        <v>0</v>
      </c>
      <c r="AI237">
        <v>1</v>
      </c>
      <c r="AJ237">
        <v>13.26</v>
      </c>
      <c r="AK237">
        <v>33.39</v>
      </c>
      <c r="AL237">
        <v>1</v>
      </c>
      <c r="AM237">
        <v>4</v>
      </c>
      <c r="AN237">
        <v>0</v>
      </c>
      <c r="AO237">
        <v>1</v>
      </c>
      <c r="AP237">
        <v>1</v>
      </c>
      <c r="AQ237">
        <v>0</v>
      </c>
      <c r="AR237">
        <v>0</v>
      </c>
      <c r="AS237" t="s">
        <v>6</v>
      </c>
      <c r="AT237">
        <v>0.38</v>
      </c>
      <c r="AU237" t="s">
        <v>26</v>
      </c>
      <c r="AV237">
        <v>0</v>
      </c>
      <c r="AW237">
        <v>2</v>
      </c>
      <c r="AX237">
        <v>74983541</v>
      </c>
      <c r="AY237">
        <v>1</v>
      </c>
      <c r="AZ237">
        <v>0</v>
      </c>
      <c r="BA237">
        <v>241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CV237">
        <v>0</v>
      </c>
      <c r="CW237">
        <f>ROUND(Y237*Source!I166*DO237,7)</f>
        <v>0</v>
      </c>
      <c r="CX237">
        <f>ROUND(Y237*Source!I166,7)</f>
        <v>7.5171600000000005E-2</v>
      </c>
      <c r="CY237">
        <f>AB237</f>
        <v>871.31</v>
      </c>
      <c r="CZ237">
        <f>AF237</f>
        <v>65.709999999999994</v>
      </c>
      <c r="DA237">
        <f>AJ237</f>
        <v>13.26</v>
      </c>
      <c r="DB237">
        <f t="shared" si="105"/>
        <v>26.22</v>
      </c>
      <c r="DC237">
        <f t="shared" si="106"/>
        <v>4.63</v>
      </c>
      <c r="DD237" t="s">
        <v>6</v>
      </c>
      <c r="DE237" t="s">
        <v>6</v>
      </c>
      <c r="DF237">
        <f t="shared" si="107"/>
        <v>0</v>
      </c>
      <c r="DG237">
        <f>ROUND(ROUND(AF237*AJ237,0)*CX237,0)</f>
        <v>65</v>
      </c>
      <c r="DH237">
        <f>Source!I166*SmtRes!Y237</f>
        <v>7.5171600000000005E-2</v>
      </c>
      <c r="DI237">
        <f>AB237</f>
        <v>871.31</v>
      </c>
      <c r="DJ237">
        <f>EtalonRes!Z241</f>
        <v>65.709999999999994</v>
      </c>
      <c r="DK237">
        <f>Source!BB166</f>
        <v>13.26</v>
      </c>
      <c r="DL237" t="s">
        <v>6</v>
      </c>
      <c r="DM237">
        <v>0</v>
      </c>
      <c r="DN237" t="s">
        <v>6</v>
      </c>
      <c r="DO237">
        <v>0</v>
      </c>
      <c r="GQ237">
        <v>-1</v>
      </c>
      <c r="GR237">
        <v>-1</v>
      </c>
    </row>
    <row r="238" spans="1:200" x14ac:dyDescent="0.2">
      <c r="A238">
        <f>ROW(Source!A166)</f>
        <v>166</v>
      </c>
      <c r="B238">
        <v>74764386</v>
      </c>
      <c r="C238">
        <v>74983522</v>
      </c>
      <c r="D238">
        <v>49673715</v>
      </c>
      <c r="E238">
        <v>1</v>
      </c>
      <c r="F238">
        <v>1</v>
      </c>
      <c r="G238">
        <v>1</v>
      </c>
      <c r="H238">
        <v>2</v>
      </c>
      <c r="I238" t="s">
        <v>476</v>
      </c>
      <c r="J238" t="s">
        <v>477</v>
      </c>
      <c r="K238" t="s">
        <v>478</v>
      </c>
      <c r="L238">
        <v>1367</v>
      </c>
      <c r="N238">
        <v>1011</v>
      </c>
      <c r="O238" t="s">
        <v>454</v>
      </c>
      <c r="P238" t="s">
        <v>454</v>
      </c>
      <c r="Q238">
        <v>1</v>
      </c>
      <c r="W238">
        <v>0</v>
      </c>
      <c r="X238">
        <v>829370094</v>
      </c>
      <c r="Y238">
        <f t="shared" si="104"/>
        <v>1.1864999999999999</v>
      </c>
      <c r="AA238">
        <v>0</v>
      </c>
      <c r="AB238">
        <v>107.41</v>
      </c>
      <c r="AC238">
        <v>0</v>
      </c>
      <c r="AD238">
        <v>0</v>
      </c>
      <c r="AE238">
        <v>0</v>
      </c>
      <c r="AF238">
        <v>8.1</v>
      </c>
      <c r="AG238">
        <v>0</v>
      </c>
      <c r="AH238">
        <v>0</v>
      </c>
      <c r="AI238">
        <v>1</v>
      </c>
      <c r="AJ238">
        <v>13.26</v>
      </c>
      <c r="AK238">
        <v>33.39</v>
      </c>
      <c r="AL238">
        <v>1</v>
      </c>
      <c r="AM238">
        <v>4</v>
      </c>
      <c r="AN238">
        <v>0</v>
      </c>
      <c r="AO238">
        <v>1</v>
      </c>
      <c r="AP238">
        <v>1</v>
      </c>
      <c r="AQ238">
        <v>0</v>
      </c>
      <c r="AR238">
        <v>0</v>
      </c>
      <c r="AS238" t="s">
        <v>6</v>
      </c>
      <c r="AT238">
        <v>1.1299999999999999</v>
      </c>
      <c r="AU238" t="s">
        <v>26</v>
      </c>
      <c r="AV238">
        <v>0</v>
      </c>
      <c r="AW238">
        <v>2</v>
      </c>
      <c r="AX238">
        <v>74983542</v>
      </c>
      <c r="AY238">
        <v>1</v>
      </c>
      <c r="AZ238">
        <v>0</v>
      </c>
      <c r="BA238">
        <v>242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CV238">
        <v>0</v>
      </c>
      <c r="CW238">
        <f>ROUND(Y238*Source!I166*DO238,7)</f>
        <v>0</v>
      </c>
      <c r="CX238">
        <f>ROUND(Y238*Source!I166,7)</f>
        <v>0.2235366</v>
      </c>
      <c r="CY238">
        <f>AB238</f>
        <v>107.41</v>
      </c>
      <c r="CZ238">
        <f>AF238</f>
        <v>8.1</v>
      </c>
      <c r="DA238">
        <f>AJ238</f>
        <v>13.26</v>
      </c>
      <c r="DB238">
        <f t="shared" si="105"/>
        <v>9.61</v>
      </c>
      <c r="DC238">
        <f t="shared" si="106"/>
        <v>0</v>
      </c>
      <c r="DD238" t="s">
        <v>6</v>
      </c>
      <c r="DE238" t="s">
        <v>6</v>
      </c>
      <c r="DF238">
        <f t="shared" si="107"/>
        <v>0</v>
      </c>
      <c r="DG238">
        <f>ROUND(ROUND(AF238*AJ238,0)*CX238,0)</f>
        <v>24</v>
      </c>
      <c r="DH238">
        <f>Source!I166*SmtRes!Y238</f>
        <v>0.2235366</v>
      </c>
      <c r="DI238">
        <f>AB238</f>
        <v>107.41</v>
      </c>
      <c r="DJ238">
        <f>EtalonRes!Z242</f>
        <v>8.1</v>
      </c>
      <c r="DK238">
        <f>Source!BB166</f>
        <v>13.26</v>
      </c>
      <c r="DL238" t="s">
        <v>6</v>
      </c>
      <c r="DM238">
        <v>0</v>
      </c>
      <c r="DN238" t="s">
        <v>6</v>
      </c>
      <c r="DO238">
        <v>0</v>
      </c>
      <c r="GQ238">
        <v>-1</v>
      </c>
      <c r="GR238">
        <v>-1</v>
      </c>
    </row>
    <row r="239" spans="1:200" x14ac:dyDescent="0.2">
      <c r="A239">
        <f>ROW(Source!A166)</f>
        <v>166</v>
      </c>
      <c r="B239">
        <v>74764386</v>
      </c>
      <c r="C239">
        <v>74983522</v>
      </c>
      <c r="D239">
        <v>49523464</v>
      </c>
      <c r="E239">
        <v>1</v>
      </c>
      <c r="F239">
        <v>1</v>
      </c>
      <c r="G239">
        <v>1</v>
      </c>
      <c r="H239">
        <v>3</v>
      </c>
      <c r="I239" t="s">
        <v>492</v>
      </c>
      <c r="J239" t="s">
        <v>493</v>
      </c>
      <c r="K239" t="s">
        <v>494</v>
      </c>
      <c r="L239">
        <v>1346</v>
      </c>
      <c r="N239">
        <v>1009</v>
      </c>
      <c r="O239" t="s">
        <v>468</v>
      </c>
      <c r="P239" t="s">
        <v>468</v>
      </c>
      <c r="Q239">
        <v>1</v>
      </c>
      <c r="W239">
        <v>0</v>
      </c>
      <c r="X239">
        <v>1376506601</v>
      </c>
      <c r="Y239" s="181" t="e">
        <f>#REF!</f>
        <v>#REF!</v>
      </c>
      <c r="AA239">
        <v>355.47</v>
      </c>
      <c r="AB239">
        <v>0</v>
      </c>
      <c r="AC239">
        <v>0</v>
      </c>
      <c r="AD239">
        <v>0</v>
      </c>
      <c r="AE239">
        <v>39.020000000000003</v>
      </c>
      <c r="AF239">
        <v>0</v>
      </c>
      <c r="AG239">
        <v>0</v>
      </c>
      <c r="AH239">
        <v>0</v>
      </c>
      <c r="AI239">
        <v>9.11</v>
      </c>
      <c r="AJ239">
        <v>1</v>
      </c>
      <c r="AK239">
        <v>1</v>
      </c>
      <c r="AL239">
        <v>1</v>
      </c>
      <c r="AM239">
        <v>4</v>
      </c>
      <c r="AN239">
        <v>0</v>
      </c>
      <c r="AO239">
        <v>1</v>
      </c>
      <c r="AP239">
        <v>1</v>
      </c>
      <c r="AQ239">
        <v>0</v>
      </c>
      <c r="AR239">
        <v>0</v>
      </c>
      <c r="AS239" t="s">
        <v>6</v>
      </c>
      <c r="AT239">
        <v>7.95</v>
      </c>
      <c r="AU239" t="s">
        <v>6</v>
      </c>
      <c r="AV239">
        <v>0</v>
      </c>
      <c r="AW239">
        <v>2</v>
      </c>
      <c r="AX239">
        <v>74983543</v>
      </c>
      <c r="AY239">
        <v>1</v>
      </c>
      <c r="AZ239">
        <v>0</v>
      </c>
      <c r="BA239">
        <v>243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CV239">
        <v>0</v>
      </c>
      <c r="CW239">
        <v>0</v>
      </c>
      <c r="CX239" t="e">
        <f>ROUND(Y239*Source!I166,7)</f>
        <v>#REF!</v>
      </c>
      <c r="CY239">
        <f t="shared" ref="CY239:CY244" si="108">AA239</f>
        <v>355.47</v>
      </c>
      <c r="CZ239">
        <f t="shared" ref="CZ239:CZ244" si="109">AE239</f>
        <v>39.020000000000003</v>
      </c>
      <c r="DA239">
        <f t="shared" ref="DA239:DA244" si="110">AI239</f>
        <v>9.11</v>
      </c>
      <c r="DB239">
        <f t="shared" ref="DB239:DB244" si="111">ROUND(ROUND(AT239*CZ239,2),2)</f>
        <v>310.20999999999998</v>
      </c>
      <c r="DC239">
        <f t="shared" ref="DC239:DC244" si="112">ROUND(ROUND(AT239*AG239,2),2)</f>
        <v>0</v>
      </c>
      <c r="DD239" t="s">
        <v>6</v>
      </c>
      <c r="DE239" t="s">
        <v>6</v>
      </c>
      <c r="DF239" t="e">
        <f t="shared" ref="DF239:DF244" si="113">ROUND(ROUND(AE239*AI239,0)*CX239,0)</f>
        <v>#REF!</v>
      </c>
      <c r="DG239" t="e">
        <f t="shared" ref="DG239:DG246" si="114">ROUND(ROUND(AF239,0)*CX239,0)</f>
        <v>#REF!</v>
      </c>
      <c r="DH239" t="e">
        <f>Source!I166*SmtRes!Y239</f>
        <v>#REF!</v>
      </c>
      <c r="DI239">
        <f t="shared" ref="DI239:DI244" si="115">AA239</f>
        <v>355.47</v>
      </c>
      <c r="DJ239">
        <f>EtalonRes!Y243</f>
        <v>39.020000000000003</v>
      </c>
      <c r="DK239">
        <f>Source!BC166</f>
        <v>9.11</v>
      </c>
      <c r="DL239" t="s">
        <v>6</v>
      </c>
      <c r="DM239">
        <v>0</v>
      </c>
      <c r="DN239" t="s">
        <v>6</v>
      </c>
      <c r="DO239">
        <v>0</v>
      </c>
      <c r="GQ239">
        <v>-1</v>
      </c>
      <c r="GR239">
        <v>-1</v>
      </c>
    </row>
    <row r="240" spans="1:200" x14ac:dyDescent="0.2">
      <c r="A240">
        <f>ROW(Source!A166)</f>
        <v>166</v>
      </c>
      <c r="B240">
        <v>74764386</v>
      </c>
      <c r="C240">
        <v>74983522</v>
      </c>
      <c r="D240">
        <v>49524301</v>
      </c>
      <c r="E240">
        <v>1</v>
      </c>
      <c r="F240">
        <v>1</v>
      </c>
      <c r="G240">
        <v>1</v>
      </c>
      <c r="H240">
        <v>3</v>
      </c>
      <c r="I240" t="s">
        <v>479</v>
      </c>
      <c r="J240" t="s">
        <v>480</v>
      </c>
      <c r="K240" t="s">
        <v>481</v>
      </c>
      <c r="L240">
        <v>1348</v>
      </c>
      <c r="N240">
        <v>1009</v>
      </c>
      <c r="O240" t="s">
        <v>464</v>
      </c>
      <c r="P240" t="s">
        <v>464</v>
      </c>
      <c r="Q240">
        <v>1000</v>
      </c>
      <c r="W240">
        <v>0</v>
      </c>
      <c r="X240">
        <v>1824693337</v>
      </c>
      <c r="Y240" s="181" t="e">
        <f>#REF!</f>
        <v>#REF!</v>
      </c>
      <c r="AA240">
        <v>94397.82</v>
      </c>
      <c r="AB240">
        <v>0</v>
      </c>
      <c r="AC240">
        <v>0</v>
      </c>
      <c r="AD240">
        <v>0</v>
      </c>
      <c r="AE240">
        <v>10362</v>
      </c>
      <c r="AF240">
        <v>0</v>
      </c>
      <c r="AG240">
        <v>0</v>
      </c>
      <c r="AH240">
        <v>0</v>
      </c>
      <c r="AI240">
        <v>9.11</v>
      </c>
      <c r="AJ240">
        <v>1</v>
      </c>
      <c r="AK240">
        <v>1</v>
      </c>
      <c r="AL240">
        <v>1</v>
      </c>
      <c r="AM240">
        <v>4</v>
      </c>
      <c r="AN240">
        <v>0</v>
      </c>
      <c r="AO240">
        <v>1</v>
      </c>
      <c r="AP240">
        <v>1</v>
      </c>
      <c r="AQ240">
        <v>0</v>
      </c>
      <c r="AR240">
        <v>0</v>
      </c>
      <c r="AS240" t="s">
        <v>6</v>
      </c>
      <c r="AT240">
        <v>3.3E-4</v>
      </c>
      <c r="AU240" t="s">
        <v>6</v>
      </c>
      <c r="AV240">
        <v>0</v>
      </c>
      <c r="AW240">
        <v>2</v>
      </c>
      <c r="AX240">
        <v>74983544</v>
      </c>
      <c r="AY240">
        <v>1</v>
      </c>
      <c r="AZ240">
        <v>0</v>
      </c>
      <c r="BA240">
        <v>244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 t="e">
        <f>ROUND(Y240*Source!I166,7)</f>
        <v>#REF!</v>
      </c>
      <c r="CY240">
        <f t="shared" si="108"/>
        <v>94397.82</v>
      </c>
      <c r="CZ240">
        <f t="shared" si="109"/>
        <v>10362</v>
      </c>
      <c r="DA240">
        <f t="shared" si="110"/>
        <v>9.11</v>
      </c>
      <c r="DB240">
        <f t="shared" si="111"/>
        <v>3.42</v>
      </c>
      <c r="DC240">
        <f t="shared" si="112"/>
        <v>0</v>
      </c>
      <c r="DD240" t="s">
        <v>6</v>
      </c>
      <c r="DE240" t="s">
        <v>6</v>
      </c>
      <c r="DF240" t="e">
        <f t="shared" si="113"/>
        <v>#REF!</v>
      </c>
      <c r="DG240" t="e">
        <f t="shared" si="114"/>
        <v>#REF!</v>
      </c>
      <c r="DH240" t="e">
        <f>Source!I166*SmtRes!Y240</f>
        <v>#REF!</v>
      </c>
      <c r="DI240">
        <f t="shared" si="115"/>
        <v>94397.82</v>
      </c>
      <c r="DJ240">
        <f>EtalonRes!Y244</f>
        <v>10362</v>
      </c>
      <c r="DK240">
        <f>Source!BC166</f>
        <v>9.11</v>
      </c>
      <c r="DL240" t="s">
        <v>6</v>
      </c>
      <c r="DM240">
        <v>0</v>
      </c>
      <c r="DN240" t="s">
        <v>6</v>
      </c>
      <c r="DO240">
        <v>0</v>
      </c>
      <c r="GQ240">
        <v>-1</v>
      </c>
      <c r="GR240">
        <v>-1</v>
      </c>
    </row>
    <row r="241" spans="1:200" x14ac:dyDescent="0.2">
      <c r="A241">
        <f>ROW(Source!A166)</f>
        <v>166</v>
      </c>
      <c r="B241">
        <v>74764386</v>
      </c>
      <c r="C241">
        <v>74983522</v>
      </c>
      <c r="D241">
        <v>49525488</v>
      </c>
      <c r="E241">
        <v>1</v>
      </c>
      <c r="F241">
        <v>1</v>
      </c>
      <c r="G241">
        <v>1</v>
      </c>
      <c r="H241">
        <v>3</v>
      </c>
      <c r="I241" t="s">
        <v>465</v>
      </c>
      <c r="J241" t="s">
        <v>466</v>
      </c>
      <c r="K241" t="s">
        <v>467</v>
      </c>
      <c r="L241">
        <v>1346</v>
      </c>
      <c r="N241">
        <v>1009</v>
      </c>
      <c r="O241" t="s">
        <v>468</v>
      </c>
      <c r="P241" t="s">
        <v>468</v>
      </c>
      <c r="Q241">
        <v>1</v>
      </c>
      <c r="W241">
        <v>0</v>
      </c>
      <c r="X241">
        <v>-1864341761</v>
      </c>
      <c r="Y241" s="181" t="e">
        <f>#REF!</f>
        <v>#REF!</v>
      </c>
      <c r="AA241">
        <v>82.35</v>
      </c>
      <c r="AB241">
        <v>0</v>
      </c>
      <c r="AC241">
        <v>0</v>
      </c>
      <c r="AD241">
        <v>0</v>
      </c>
      <c r="AE241">
        <v>9.0399999999999991</v>
      </c>
      <c r="AF241">
        <v>0</v>
      </c>
      <c r="AG241">
        <v>0</v>
      </c>
      <c r="AH241">
        <v>0</v>
      </c>
      <c r="AI241">
        <v>9.11</v>
      </c>
      <c r="AJ241">
        <v>1</v>
      </c>
      <c r="AK241">
        <v>1</v>
      </c>
      <c r="AL241">
        <v>1</v>
      </c>
      <c r="AM241">
        <v>4</v>
      </c>
      <c r="AN241">
        <v>0</v>
      </c>
      <c r="AO241">
        <v>1</v>
      </c>
      <c r="AP241">
        <v>1</v>
      </c>
      <c r="AQ241">
        <v>0</v>
      </c>
      <c r="AR241">
        <v>0</v>
      </c>
      <c r="AS241" t="s">
        <v>6</v>
      </c>
      <c r="AT241">
        <v>6</v>
      </c>
      <c r="AU241" t="s">
        <v>6</v>
      </c>
      <c r="AV241">
        <v>0</v>
      </c>
      <c r="AW241">
        <v>2</v>
      </c>
      <c r="AX241">
        <v>74983545</v>
      </c>
      <c r="AY241">
        <v>1</v>
      </c>
      <c r="AZ241">
        <v>0</v>
      </c>
      <c r="BA241">
        <v>245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CV241">
        <v>0</v>
      </c>
      <c r="CW241">
        <v>0</v>
      </c>
      <c r="CX241" t="e">
        <f>ROUND(Y241*Source!I166,7)</f>
        <v>#REF!</v>
      </c>
      <c r="CY241">
        <f t="shared" si="108"/>
        <v>82.35</v>
      </c>
      <c r="CZ241">
        <f t="shared" si="109"/>
        <v>9.0399999999999991</v>
      </c>
      <c r="DA241">
        <f t="shared" si="110"/>
        <v>9.11</v>
      </c>
      <c r="DB241">
        <f t="shared" si="111"/>
        <v>54.24</v>
      </c>
      <c r="DC241">
        <f t="shared" si="112"/>
        <v>0</v>
      </c>
      <c r="DD241" t="s">
        <v>6</v>
      </c>
      <c r="DE241" t="s">
        <v>6</v>
      </c>
      <c r="DF241" t="e">
        <f t="shared" si="113"/>
        <v>#REF!</v>
      </c>
      <c r="DG241" t="e">
        <f t="shared" si="114"/>
        <v>#REF!</v>
      </c>
      <c r="DH241" t="e">
        <f>Source!I166*SmtRes!Y241</f>
        <v>#REF!</v>
      </c>
      <c r="DI241">
        <f t="shared" si="115"/>
        <v>82.35</v>
      </c>
      <c r="DJ241">
        <f>EtalonRes!Y245</f>
        <v>9.0399999999999991</v>
      </c>
      <c r="DK241">
        <f>Source!BC166</f>
        <v>9.11</v>
      </c>
      <c r="DL241" t="s">
        <v>6</v>
      </c>
      <c r="DM241">
        <v>0</v>
      </c>
      <c r="DN241" t="s">
        <v>6</v>
      </c>
      <c r="DO241">
        <v>0</v>
      </c>
      <c r="GQ241">
        <v>-1</v>
      </c>
      <c r="GR241">
        <v>-1</v>
      </c>
    </row>
    <row r="242" spans="1:200" x14ac:dyDescent="0.2">
      <c r="A242">
        <f>ROW(Source!A166)</f>
        <v>166</v>
      </c>
      <c r="B242">
        <v>74764386</v>
      </c>
      <c r="C242">
        <v>74983522</v>
      </c>
      <c r="D242">
        <v>49526492</v>
      </c>
      <c r="E242">
        <v>1</v>
      </c>
      <c r="F242">
        <v>1</v>
      </c>
      <c r="G242">
        <v>1</v>
      </c>
      <c r="H242">
        <v>3</v>
      </c>
      <c r="I242" t="s">
        <v>469</v>
      </c>
      <c r="J242" t="s">
        <v>470</v>
      </c>
      <c r="K242" t="s">
        <v>471</v>
      </c>
      <c r="L242">
        <v>1346</v>
      </c>
      <c r="N242">
        <v>1009</v>
      </c>
      <c r="O242" t="s">
        <v>468</v>
      </c>
      <c r="P242" t="s">
        <v>468</v>
      </c>
      <c r="Q242">
        <v>1</v>
      </c>
      <c r="W242">
        <v>0</v>
      </c>
      <c r="X242">
        <v>497341279</v>
      </c>
      <c r="Y242" s="181" t="e">
        <f>#REF!</f>
        <v>#REF!</v>
      </c>
      <c r="AA242">
        <v>210.35</v>
      </c>
      <c r="AB242">
        <v>0</v>
      </c>
      <c r="AC242">
        <v>0</v>
      </c>
      <c r="AD242">
        <v>0</v>
      </c>
      <c r="AE242">
        <v>23.09</v>
      </c>
      <c r="AF242">
        <v>0</v>
      </c>
      <c r="AG242">
        <v>0</v>
      </c>
      <c r="AH242">
        <v>0</v>
      </c>
      <c r="AI242">
        <v>9.11</v>
      </c>
      <c r="AJ242">
        <v>1</v>
      </c>
      <c r="AK242">
        <v>1</v>
      </c>
      <c r="AL242">
        <v>1</v>
      </c>
      <c r="AM242">
        <v>4</v>
      </c>
      <c r="AN242">
        <v>0</v>
      </c>
      <c r="AO242">
        <v>1</v>
      </c>
      <c r="AP242">
        <v>1</v>
      </c>
      <c r="AQ242">
        <v>0</v>
      </c>
      <c r="AR242">
        <v>0</v>
      </c>
      <c r="AS242" t="s">
        <v>6</v>
      </c>
      <c r="AT242">
        <v>9.09</v>
      </c>
      <c r="AU242" t="s">
        <v>6</v>
      </c>
      <c r="AV242">
        <v>0</v>
      </c>
      <c r="AW242">
        <v>2</v>
      </c>
      <c r="AX242">
        <v>74983546</v>
      </c>
      <c r="AY242">
        <v>1</v>
      </c>
      <c r="AZ242">
        <v>0</v>
      </c>
      <c r="BA242">
        <v>246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CV242">
        <v>0</v>
      </c>
      <c r="CW242">
        <v>0</v>
      </c>
      <c r="CX242" t="e">
        <f>ROUND(Y242*Source!I166,7)</f>
        <v>#REF!</v>
      </c>
      <c r="CY242">
        <f t="shared" si="108"/>
        <v>210.35</v>
      </c>
      <c r="CZ242">
        <f t="shared" si="109"/>
        <v>23.09</v>
      </c>
      <c r="DA242">
        <f t="shared" si="110"/>
        <v>9.11</v>
      </c>
      <c r="DB242">
        <f t="shared" si="111"/>
        <v>209.89</v>
      </c>
      <c r="DC242">
        <f t="shared" si="112"/>
        <v>0</v>
      </c>
      <c r="DD242" t="s">
        <v>6</v>
      </c>
      <c r="DE242" t="s">
        <v>6</v>
      </c>
      <c r="DF242" t="e">
        <f t="shared" si="113"/>
        <v>#REF!</v>
      </c>
      <c r="DG242" t="e">
        <f t="shared" si="114"/>
        <v>#REF!</v>
      </c>
      <c r="DH242" t="e">
        <f>Source!I166*SmtRes!Y242</f>
        <v>#REF!</v>
      </c>
      <c r="DI242">
        <f t="shared" si="115"/>
        <v>210.35</v>
      </c>
      <c r="DJ242">
        <f>EtalonRes!Y246</f>
        <v>23.09</v>
      </c>
      <c r="DK242">
        <f>Source!BC166</f>
        <v>9.11</v>
      </c>
      <c r="DL242" t="s">
        <v>6</v>
      </c>
      <c r="DM242">
        <v>0</v>
      </c>
      <c r="DN242" t="s">
        <v>6</v>
      </c>
      <c r="DO242">
        <v>0</v>
      </c>
      <c r="GQ242">
        <v>-1</v>
      </c>
      <c r="GR242">
        <v>-1</v>
      </c>
    </row>
    <row r="243" spans="1:200" x14ac:dyDescent="0.2">
      <c r="A243">
        <f>ROW(Source!A166)</f>
        <v>166</v>
      </c>
      <c r="B243">
        <v>74764386</v>
      </c>
      <c r="C243">
        <v>74983522</v>
      </c>
      <c r="D243">
        <v>49541437</v>
      </c>
      <c r="E243">
        <v>1</v>
      </c>
      <c r="F243">
        <v>1</v>
      </c>
      <c r="G243">
        <v>1</v>
      </c>
      <c r="H243">
        <v>3</v>
      </c>
      <c r="I243" t="s">
        <v>111</v>
      </c>
      <c r="J243" t="s">
        <v>113</v>
      </c>
      <c r="K243" t="s">
        <v>112</v>
      </c>
      <c r="L243">
        <v>1327</v>
      </c>
      <c r="N243">
        <v>1005</v>
      </c>
      <c r="O243" t="s">
        <v>52</v>
      </c>
      <c r="P243" t="s">
        <v>52</v>
      </c>
      <c r="Q243">
        <v>1</v>
      </c>
      <c r="W243">
        <v>0</v>
      </c>
      <c r="X243">
        <v>2073721092</v>
      </c>
      <c r="Y243">
        <f t="shared" ref="Y243:Y244" si="116">AT243</f>
        <v>15.923566900000001</v>
      </c>
      <c r="AA243">
        <v>311.56</v>
      </c>
      <c r="AB243">
        <v>0</v>
      </c>
      <c r="AC243">
        <v>0</v>
      </c>
      <c r="AD243">
        <v>0</v>
      </c>
      <c r="AE243">
        <v>34.200000000000003</v>
      </c>
      <c r="AF243">
        <v>0</v>
      </c>
      <c r="AG243">
        <v>0</v>
      </c>
      <c r="AH243">
        <v>0</v>
      </c>
      <c r="AI243">
        <v>9.11</v>
      </c>
      <c r="AJ243">
        <v>1</v>
      </c>
      <c r="AK243">
        <v>1</v>
      </c>
      <c r="AL243">
        <v>1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 t="s">
        <v>6</v>
      </c>
      <c r="AT243">
        <v>15.923566900000001</v>
      </c>
      <c r="AU243" t="s">
        <v>6</v>
      </c>
      <c r="AV243">
        <v>0</v>
      </c>
      <c r="AW243">
        <v>1</v>
      </c>
      <c r="AX243">
        <v>-1</v>
      </c>
      <c r="AY243">
        <v>0</v>
      </c>
      <c r="AZ243">
        <v>0</v>
      </c>
      <c r="BA243" t="s">
        <v>6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CV243">
        <v>0</v>
      </c>
      <c r="CW243">
        <v>0</v>
      </c>
      <c r="CX243">
        <f>ROUND(Y243*Source!I166,7)</f>
        <v>3</v>
      </c>
      <c r="CY243">
        <f t="shared" si="108"/>
        <v>311.56</v>
      </c>
      <c r="CZ243">
        <f t="shared" si="109"/>
        <v>34.200000000000003</v>
      </c>
      <c r="DA243">
        <f t="shared" si="110"/>
        <v>9.11</v>
      </c>
      <c r="DB243">
        <f t="shared" si="111"/>
        <v>544.59</v>
      </c>
      <c r="DC243">
        <f t="shared" si="112"/>
        <v>0</v>
      </c>
      <c r="DD243" t="s">
        <v>6</v>
      </c>
      <c r="DE243" t="s">
        <v>6</v>
      </c>
      <c r="DF243">
        <f t="shared" si="113"/>
        <v>936</v>
      </c>
      <c r="DG243">
        <f t="shared" si="114"/>
        <v>0</v>
      </c>
      <c r="DH243">
        <f>Source!I166*SmtRes!Y243</f>
        <v>3.0000000039600003</v>
      </c>
      <c r="DI243">
        <f t="shared" si="115"/>
        <v>311.56</v>
      </c>
      <c r="DJ243">
        <f t="shared" ref="DJ243:DJ244" si="117">DF243</f>
        <v>936</v>
      </c>
      <c r="DK243">
        <f>Source!BC166</f>
        <v>9.11</v>
      </c>
      <c r="DL243" t="s">
        <v>6</v>
      </c>
      <c r="DM243">
        <v>0</v>
      </c>
      <c r="DN243" t="s">
        <v>6</v>
      </c>
      <c r="DO243">
        <v>0</v>
      </c>
      <c r="GP243">
        <v>1</v>
      </c>
      <c r="GQ243">
        <v>-1</v>
      </c>
      <c r="GR243">
        <v>-1</v>
      </c>
    </row>
    <row r="244" spans="1:200" x14ac:dyDescent="0.2">
      <c r="A244">
        <f>ROW(Source!A166)</f>
        <v>166</v>
      </c>
      <c r="B244">
        <v>74764386</v>
      </c>
      <c r="C244">
        <v>74983522</v>
      </c>
      <c r="D244">
        <v>0</v>
      </c>
      <c r="E244">
        <v>0</v>
      </c>
      <c r="F244">
        <v>1</v>
      </c>
      <c r="G244">
        <v>1</v>
      </c>
      <c r="H244">
        <v>3</v>
      </c>
      <c r="I244" t="s">
        <v>35</v>
      </c>
      <c r="J244" t="s">
        <v>105</v>
      </c>
      <c r="K244" t="s">
        <v>272</v>
      </c>
      <c r="L244">
        <v>1327</v>
      </c>
      <c r="N244">
        <v>1005</v>
      </c>
      <c r="O244" t="s">
        <v>52</v>
      </c>
      <c r="P244" t="s">
        <v>52</v>
      </c>
      <c r="Q244">
        <v>1</v>
      </c>
      <c r="W244">
        <v>0</v>
      </c>
      <c r="X244">
        <v>-1026623716</v>
      </c>
      <c r="Y244">
        <f t="shared" si="116"/>
        <v>100</v>
      </c>
      <c r="AA244">
        <v>1186.83</v>
      </c>
      <c r="AB244">
        <v>0</v>
      </c>
      <c r="AC244">
        <v>0</v>
      </c>
      <c r="AD244">
        <v>0</v>
      </c>
      <c r="AE244">
        <v>1248.0899999999999</v>
      </c>
      <c r="AF244">
        <v>0</v>
      </c>
      <c r="AG244">
        <v>0</v>
      </c>
      <c r="AH244">
        <v>0</v>
      </c>
      <c r="AI244">
        <v>9.11</v>
      </c>
      <c r="AJ244">
        <v>1</v>
      </c>
      <c r="AK244">
        <v>1</v>
      </c>
      <c r="AL244">
        <v>1</v>
      </c>
      <c r="AM244">
        <v>0</v>
      </c>
      <c r="AN244">
        <v>0</v>
      </c>
      <c r="AO244">
        <v>0</v>
      </c>
      <c r="AP244">
        <v>1</v>
      </c>
      <c r="AQ244">
        <v>0</v>
      </c>
      <c r="AR244">
        <v>0</v>
      </c>
      <c r="AS244" t="s">
        <v>6</v>
      </c>
      <c r="AT244">
        <v>100</v>
      </c>
      <c r="AU244" t="s">
        <v>6</v>
      </c>
      <c r="AV244">
        <v>0</v>
      </c>
      <c r="AW244">
        <v>1</v>
      </c>
      <c r="AX244">
        <v>-1</v>
      </c>
      <c r="AY244">
        <v>0</v>
      </c>
      <c r="AZ244">
        <v>0</v>
      </c>
      <c r="BA244" t="s">
        <v>6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ROUND(Y244*Source!I166,7)</f>
        <v>18.84</v>
      </c>
      <c r="CY244">
        <f t="shared" si="108"/>
        <v>1186.83</v>
      </c>
      <c r="CZ244">
        <f t="shared" si="109"/>
        <v>1248.0899999999999</v>
      </c>
      <c r="DA244">
        <f t="shared" si="110"/>
        <v>9.11</v>
      </c>
      <c r="DB244">
        <f t="shared" si="111"/>
        <v>124809</v>
      </c>
      <c r="DC244">
        <f t="shared" si="112"/>
        <v>0</v>
      </c>
      <c r="DD244" t="s">
        <v>6</v>
      </c>
      <c r="DE244" t="s">
        <v>6</v>
      </c>
      <c r="DF244">
        <f t="shared" si="113"/>
        <v>214211</v>
      </c>
      <c r="DG244">
        <f t="shared" si="114"/>
        <v>0</v>
      </c>
      <c r="DH244">
        <f>Source!I166*SmtRes!Y244</f>
        <v>18.84</v>
      </c>
      <c r="DI244">
        <f t="shared" si="115"/>
        <v>1186.83</v>
      </c>
      <c r="DJ244">
        <f t="shared" si="117"/>
        <v>214211</v>
      </c>
      <c r="DK244">
        <f>Source!BC166</f>
        <v>9.11</v>
      </c>
      <c r="DL244" t="s">
        <v>6</v>
      </c>
      <c r="DM244">
        <v>0</v>
      </c>
      <c r="DN244" t="s">
        <v>6</v>
      </c>
      <c r="DO244">
        <v>0</v>
      </c>
      <c r="GP244">
        <v>1</v>
      </c>
      <c r="GQ244">
        <v>-1</v>
      </c>
      <c r="GR244">
        <v>-1</v>
      </c>
    </row>
    <row r="245" spans="1:200" x14ac:dyDescent="0.2">
      <c r="A245">
        <f>ROW(Source!A204)</f>
        <v>204</v>
      </c>
      <c r="B245">
        <v>74764386</v>
      </c>
      <c r="C245">
        <v>74983554</v>
      </c>
      <c r="D245">
        <v>31715651</v>
      </c>
      <c r="E245">
        <v>70</v>
      </c>
      <c r="F245">
        <v>1</v>
      </c>
      <c r="G245">
        <v>1</v>
      </c>
      <c r="H245">
        <v>1</v>
      </c>
      <c r="I245" t="s">
        <v>446</v>
      </c>
      <c r="J245" t="s">
        <v>6</v>
      </c>
      <c r="K245" t="s">
        <v>447</v>
      </c>
      <c r="L245">
        <v>1191</v>
      </c>
      <c r="N245">
        <v>1013</v>
      </c>
      <c r="O245" t="s">
        <v>448</v>
      </c>
      <c r="P245" t="s">
        <v>448</v>
      </c>
      <c r="Q245">
        <v>1</v>
      </c>
      <c r="W245">
        <v>0</v>
      </c>
      <c r="X245">
        <v>-1111239348</v>
      </c>
      <c r="Y245">
        <f>(AT245*ROUND(1.05,7))</f>
        <v>5.2815000000000003</v>
      </c>
      <c r="AA245">
        <v>0</v>
      </c>
      <c r="AB245">
        <v>0</v>
      </c>
      <c r="AC245">
        <v>0</v>
      </c>
      <c r="AD245">
        <v>321.20999999999998</v>
      </c>
      <c r="AE245">
        <v>0</v>
      </c>
      <c r="AF245">
        <v>0</v>
      </c>
      <c r="AG245">
        <v>0</v>
      </c>
      <c r="AH245">
        <v>9.6199999999999992</v>
      </c>
      <c r="AI245">
        <v>1</v>
      </c>
      <c r="AJ245">
        <v>1</v>
      </c>
      <c r="AK245">
        <v>1</v>
      </c>
      <c r="AL245">
        <v>33.39</v>
      </c>
      <c r="AM245">
        <v>4</v>
      </c>
      <c r="AN245">
        <v>0</v>
      </c>
      <c r="AO245">
        <v>1</v>
      </c>
      <c r="AP245">
        <v>1</v>
      </c>
      <c r="AQ245">
        <v>0</v>
      </c>
      <c r="AR245">
        <v>0</v>
      </c>
      <c r="AS245" t="s">
        <v>6</v>
      </c>
      <c r="AT245">
        <v>5.03</v>
      </c>
      <c r="AU245" t="s">
        <v>78</v>
      </c>
      <c r="AV245">
        <v>1</v>
      </c>
      <c r="AW245">
        <v>2</v>
      </c>
      <c r="AX245">
        <v>74983565</v>
      </c>
      <c r="AY245">
        <v>1</v>
      </c>
      <c r="AZ245">
        <v>0</v>
      </c>
      <c r="BA245">
        <v>252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CU245">
        <f>ROUND(AT245*Source!I204*AH245*AL245,0)</f>
        <v>4847</v>
      </c>
      <c r="CV245">
        <f>ROUND(Y245*Source!I204,7)</f>
        <v>15.8445</v>
      </c>
      <c r="CW245">
        <v>0</v>
      </c>
      <c r="CX245">
        <f>ROUND(Y245*Source!I204,7)</f>
        <v>15.8445</v>
      </c>
      <c r="CY245">
        <f>AD245</f>
        <v>321.20999999999998</v>
      </c>
      <c r="CZ245">
        <f>AH245</f>
        <v>9.6199999999999992</v>
      </c>
      <c r="DA245">
        <f>AL245</f>
        <v>33.39</v>
      </c>
      <c r="DB245">
        <f>ROUND((ROUND(AT245*CZ245,2)*ROUND(1.05,7)),2)</f>
        <v>50.81</v>
      </c>
      <c r="DC245">
        <f>ROUND((ROUND(AT245*AG245,2)*ROUND(1.05,7)),2)</f>
        <v>0</v>
      </c>
      <c r="DD245" t="s">
        <v>6</v>
      </c>
      <c r="DE245" t="s">
        <v>6</v>
      </c>
      <c r="DF245">
        <f>ROUND(ROUND(AE245,0)*CX245,0)</f>
        <v>0</v>
      </c>
      <c r="DG245">
        <f t="shared" si="114"/>
        <v>0</v>
      </c>
      <c r="DH245">
        <f>Source!I204*SmtRes!Y245</f>
        <v>15.8445</v>
      </c>
      <c r="DI245">
        <f>AD245</f>
        <v>321.20999999999998</v>
      </c>
      <c r="DJ245">
        <f>EtalonRes!AB252</f>
        <v>9.6199999999999992</v>
      </c>
      <c r="DK245">
        <f>Source!BA204</f>
        <v>33.39</v>
      </c>
      <c r="DL245" t="s">
        <v>6</v>
      </c>
      <c r="DM245">
        <v>0</v>
      </c>
      <c r="DN245" t="s">
        <v>6</v>
      </c>
      <c r="DO245">
        <v>0</v>
      </c>
      <c r="GQ245">
        <v>-1</v>
      </c>
      <c r="GR245">
        <v>-1</v>
      </c>
    </row>
    <row r="246" spans="1:200" x14ac:dyDescent="0.2">
      <c r="A246">
        <f>ROW(Source!A204)</f>
        <v>204</v>
      </c>
      <c r="B246">
        <v>74764386</v>
      </c>
      <c r="C246">
        <v>74983554</v>
      </c>
      <c r="D246">
        <v>31709492</v>
      </c>
      <c r="E246">
        <v>70</v>
      </c>
      <c r="F246">
        <v>1</v>
      </c>
      <c r="G246">
        <v>1</v>
      </c>
      <c r="H246">
        <v>1</v>
      </c>
      <c r="I246" t="s">
        <v>449</v>
      </c>
      <c r="J246" t="s">
        <v>6</v>
      </c>
      <c r="K246" t="s">
        <v>450</v>
      </c>
      <c r="L246">
        <v>1191</v>
      </c>
      <c r="N246">
        <v>1013</v>
      </c>
      <c r="O246" t="s">
        <v>448</v>
      </c>
      <c r="P246" t="s">
        <v>448</v>
      </c>
      <c r="Q246">
        <v>1</v>
      </c>
      <c r="W246">
        <v>0</v>
      </c>
      <c r="X246">
        <v>-1417349443</v>
      </c>
      <c r="Y246">
        <f>(AT246*ROUND(1.05,7))</f>
        <v>0.27300000000000002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1</v>
      </c>
      <c r="AJ246">
        <v>1</v>
      </c>
      <c r="AK246">
        <v>33.39</v>
      </c>
      <c r="AL246">
        <v>1</v>
      </c>
      <c r="AM246">
        <v>4</v>
      </c>
      <c r="AN246">
        <v>0</v>
      </c>
      <c r="AO246">
        <v>1</v>
      </c>
      <c r="AP246">
        <v>1</v>
      </c>
      <c r="AQ246">
        <v>0</v>
      </c>
      <c r="AR246">
        <v>0</v>
      </c>
      <c r="AS246" t="s">
        <v>6</v>
      </c>
      <c r="AT246">
        <v>0.26</v>
      </c>
      <c r="AU246" t="s">
        <v>78</v>
      </c>
      <c r="AV246">
        <v>2</v>
      </c>
      <c r="AW246">
        <v>2</v>
      </c>
      <c r="AX246">
        <v>74983566</v>
      </c>
      <c r="AY246">
        <v>1</v>
      </c>
      <c r="AZ246">
        <v>0</v>
      </c>
      <c r="BA246">
        <v>253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CV246">
        <v>0</v>
      </c>
      <c r="CW246">
        <v>0</v>
      </c>
      <c r="CX246">
        <f>ROUND(Y246*Source!I204,7)</f>
        <v>0.81899999999999995</v>
      </c>
      <c r="CY246">
        <f>AD246</f>
        <v>0</v>
      </c>
      <c r="CZ246">
        <f>AH246</f>
        <v>0</v>
      </c>
      <c r="DA246">
        <f>AL246</f>
        <v>1</v>
      </c>
      <c r="DB246">
        <f>ROUND((ROUND(AT246*CZ246,2)*ROUND(1.05,7)),2)</f>
        <v>0</v>
      </c>
      <c r="DC246">
        <f>ROUND((ROUND(AT246*AG246,2)*ROUND(1.05,7)),2)</f>
        <v>0</v>
      </c>
      <c r="DD246" t="s">
        <v>6</v>
      </c>
      <c r="DE246" t="s">
        <v>6</v>
      </c>
      <c r="DF246">
        <f>ROUND(ROUND(AE246,0)*CX246,0)</f>
        <v>0</v>
      </c>
      <c r="DG246">
        <f t="shared" si="114"/>
        <v>0</v>
      </c>
      <c r="DH246">
        <f>Source!I204*SmtRes!Y246</f>
        <v>0.81900000000000006</v>
      </c>
      <c r="DI246">
        <f>AD246</f>
        <v>0</v>
      </c>
      <c r="DJ246">
        <f>EtalonRes!AB253</f>
        <v>0</v>
      </c>
      <c r="DK246">
        <f>Source!BA204</f>
        <v>33.39</v>
      </c>
      <c r="DL246" t="s">
        <v>6</v>
      </c>
      <c r="DM246">
        <v>0</v>
      </c>
      <c r="DN246" t="s">
        <v>6</v>
      </c>
      <c r="DO246">
        <v>0</v>
      </c>
      <c r="GQ246">
        <v>-1</v>
      </c>
      <c r="GR246">
        <v>-1</v>
      </c>
    </row>
    <row r="247" spans="1:200" x14ac:dyDescent="0.2">
      <c r="A247">
        <f>ROW(Source!A204)</f>
        <v>204</v>
      </c>
      <c r="B247">
        <v>74764386</v>
      </c>
      <c r="C247">
        <v>74983554</v>
      </c>
      <c r="D247">
        <v>49672573</v>
      </c>
      <c r="E247">
        <v>1</v>
      </c>
      <c r="F247">
        <v>1</v>
      </c>
      <c r="G247">
        <v>1</v>
      </c>
      <c r="H247">
        <v>2</v>
      </c>
      <c r="I247" t="s">
        <v>451</v>
      </c>
      <c r="J247" t="s">
        <v>452</v>
      </c>
      <c r="K247" t="s">
        <v>453</v>
      </c>
      <c r="L247">
        <v>1367</v>
      </c>
      <c r="N247">
        <v>1011</v>
      </c>
      <c r="O247" t="s">
        <v>454</v>
      </c>
      <c r="P247" t="s">
        <v>454</v>
      </c>
      <c r="Q247">
        <v>1</v>
      </c>
      <c r="W247">
        <v>0</v>
      </c>
      <c r="X247">
        <v>-430484415</v>
      </c>
      <c r="Y247">
        <f>(AT247*ROUND(1.05,7))</f>
        <v>0.10500000000000001</v>
      </c>
      <c r="AA247">
        <v>0</v>
      </c>
      <c r="AB247">
        <v>1530.2</v>
      </c>
      <c r="AC247">
        <v>450.77</v>
      </c>
      <c r="AD247">
        <v>0</v>
      </c>
      <c r="AE247">
        <v>0</v>
      </c>
      <c r="AF247">
        <v>115.4</v>
      </c>
      <c r="AG247">
        <v>13.5</v>
      </c>
      <c r="AH247">
        <v>0</v>
      </c>
      <c r="AI247">
        <v>1</v>
      </c>
      <c r="AJ247">
        <v>13.26</v>
      </c>
      <c r="AK247">
        <v>33.39</v>
      </c>
      <c r="AL247">
        <v>1</v>
      </c>
      <c r="AM247">
        <v>4</v>
      </c>
      <c r="AN247">
        <v>0</v>
      </c>
      <c r="AO247">
        <v>1</v>
      </c>
      <c r="AP247">
        <v>1</v>
      </c>
      <c r="AQ247">
        <v>0</v>
      </c>
      <c r="AR247">
        <v>0</v>
      </c>
      <c r="AS247" t="s">
        <v>6</v>
      </c>
      <c r="AT247">
        <v>0.1</v>
      </c>
      <c r="AU247" t="s">
        <v>26</v>
      </c>
      <c r="AV247">
        <v>0</v>
      </c>
      <c r="AW247">
        <v>2</v>
      </c>
      <c r="AX247">
        <v>74983567</v>
      </c>
      <c r="AY247">
        <v>1</v>
      </c>
      <c r="AZ247">
        <v>0</v>
      </c>
      <c r="BA247">
        <v>254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CV247">
        <v>0</v>
      </c>
      <c r="CW247">
        <f>ROUND(Y247*Source!I204*DO247,7)</f>
        <v>0</v>
      </c>
      <c r="CX247">
        <f>ROUND(Y247*Source!I204,7)</f>
        <v>0.315</v>
      </c>
      <c r="CY247">
        <f>AB247</f>
        <v>1530.2</v>
      </c>
      <c r="CZ247">
        <f>AF247</f>
        <v>115.4</v>
      </c>
      <c r="DA247">
        <f>AJ247</f>
        <v>13.26</v>
      </c>
      <c r="DB247">
        <f>ROUND((ROUND(AT247*CZ247,2)*ROUND(1.05,7)),2)</f>
        <v>12.12</v>
      </c>
      <c r="DC247">
        <f>ROUND((ROUND(AT247*AG247,2)*ROUND(1.05,7)),2)</f>
        <v>1.42</v>
      </c>
      <c r="DD247" t="s">
        <v>6</v>
      </c>
      <c r="DE247" t="s">
        <v>6</v>
      </c>
      <c r="DF247">
        <f>ROUND(ROUND(AE247,0)*CX247,0)</f>
        <v>0</v>
      </c>
      <c r="DG247">
        <f>ROUND(ROUND(AF247*AJ247,0)*CX247,0)</f>
        <v>482</v>
      </c>
      <c r="DH247">
        <f>Source!I204*SmtRes!Y247</f>
        <v>0.31500000000000006</v>
      </c>
      <c r="DI247">
        <f>AB247</f>
        <v>1530.2</v>
      </c>
      <c r="DJ247">
        <f>EtalonRes!Z254</f>
        <v>115.4</v>
      </c>
      <c r="DK247">
        <f>Source!BB204</f>
        <v>13.26</v>
      </c>
      <c r="DL247" t="s">
        <v>6</v>
      </c>
      <c r="DM247">
        <v>0</v>
      </c>
      <c r="DN247" t="s">
        <v>6</v>
      </c>
      <c r="DO247">
        <v>0</v>
      </c>
      <c r="GQ247">
        <v>-1</v>
      </c>
      <c r="GR247">
        <v>-1</v>
      </c>
    </row>
    <row r="248" spans="1:200" x14ac:dyDescent="0.2">
      <c r="A248">
        <f>ROW(Source!A204)</f>
        <v>204</v>
      </c>
      <c r="B248">
        <v>74764386</v>
      </c>
      <c r="C248">
        <v>74983554</v>
      </c>
      <c r="D248">
        <v>49672695</v>
      </c>
      <c r="E248">
        <v>1</v>
      </c>
      <c r="F248">
        <v>1</v>
      </c>
      <c r="G248">
        <v>1</v>
      </c>
      <c r="H248">
        <v>2</v>
      </c>
      <c r="I248" t="s">
        <v>455</v>
      </c>
      <c r="J248" t="s">
        <v>456</v>
      </c>
      <c r="K248" t="s">
        <v>457</v>
      </c>
      <c r="L248">
        <v>1367</v>
      </c>
      <c r="N248">
        <v>1011</v>
      </c>
      <c r="O248" t="s">
        <v>454</v>
      </c>
      <c r="P248" t="s">
        <v>454</v>
      </c>
      <c r="Q248">
        <v>1</v>
      </c>
      <c r="W248">
        <v>0</v>
      </c>
      <c r="X248">
        <v>1063590936</v>
      </c>
      <c r="Y248">
        <f>(AT248*ROUND(1.05,7))</f>
        <v>1.1655000000000002</v>
      </c>
      <c r="AA248">
        <v>0</v>
      </c>
      <c r="AB248">
        <v>41.37</v>
      </c>
      <c r="AC248">
        <v>0</v>
      </c>
      <c r="AD248">
        <v>0</v>
      </c>
      <c r="AE248">
        <v>0</v>
      </c>
      <c r="AF248">
        <v>3.12</v>
      </c>
      <c r="AG248">
        <v>0</v>
      </c>
      <c r="AH248">
        <v>0</v>
      </c>
      <c r="AI248">
        <v>1</v>
      </c>
      <c r="AJ248">
        <v>13.26</v>
      </c>
      <c r="AK248">
        <v>33.39</v>
      </c>
      <c r="AL248">
        <v>1</v>
      </c>
      <c r="AM248">
        <v>4</v>
      </c>
      <c r="AN248">
        <v>0</v>
      </c>
      <c r="AO248">
        <v>1</v>
      </c>
      <c r="AP248">
        <v>1</v>
      </c>
      <c r="AQ248">
        <v>0</v>
      </c>
      <c r="AR248">
        <v>0</v>
      </c>
      <c r="AS248" t="s">
        <v>6</v>
      </c>
      <c r="AT248">
        <v>1.1100000000000001</v>
      </c>
      <c r="AU248" t="s">
        <v>26</v>
      </c>
      <c r="AV248">
        <v>0</v>
      </c>
      <c r="AW248">
        <v>2</v>
      </c>
      <c r="AX248">
        <v>74983568</v>
      </c>
      <c r="AY248">
        <v>1</v>
      </c>
      <c r="AZ248">
        <v>0</v>
      </c>
      <c r="BA248">
        <v>255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CV248">
        <v>0</v>
      </c>
      <c r="CW248">
        <f>ROUND(Y248*Source!I204*DO248,7)</f>
        <v>0</v>
      </c>
      <c r="CX248">
        <f>ROUND(Y248*Source!I204,7)</f>
        <v>3.4965000000000002</v>
      </c>
      <c r="CY248">
        <f>AB248</f>
        <v>41.37</v>
      </c>
      <c r="CZ248">
        <f>AF248</f>
        <v>3.12</v>
      </c>
      <c r="DA248">
        <f>AJ248</f>
        <v>13.26</v>
      </c>
      <c r="DB248">
        <f>ROUND((ROUND(AT248*CZ248,2)*ROUND(1.05,7)),2)</f>
        <v>3.63</v>
      </c>
      <c r="DC248">
        <f>ROUND((ROUND(AT248*AG248,2)*ROUND(1.05,7)),2)</f>
        <v>0</v>
      </c>
      <c r="DD248" t="s">
        <v>6</v>
      </c>
      <c r="DE248" t="s">
        <v>6</v>
      </c>
      <c r="DF248">
        <f>ROUND(ROUND(AE248,0)*CX248,0)</f>
        <v>0</v>
      </c>
      <c r="DG248">
        <f>ROUND(ROUND(AF248*AJ248,0)*CX248,0)</f>
        <v>143</v>
      </c>
      <c r="DH248">
        <f>Source!I204*SmtRes!Y248</f>
        <v>3.4965000000000006</v>
      </c>
      <c r="DI248">
        <f>AB248</f>
        <v>41.37</v>
      </c>
      <c r="DJ248">
        <f>EtalonRes!Z255</f>
        <v>3.12</v>
      </c>
      <c r="DK248">
        <f>Source!BB204</f>
        <v>13.26</v>
      </c>
      <c r="DL248" t="s">
        <v>6</v>
      </c>
      <c r="DM248">
        <v>0</v>
      </c>
      <c r="DN248" t="s">
        <v>6</v>
      </c>
      <c r="DO248">
        <v>0</v>
      </c>
      <c r="GQ248">
        <v>-1</v>
      </c>
      <c r="GR248">
        <v>-1</v>
      </c>
    </row>
    <row r="249" spans="1:200" x14ac:dyDescent="0.2">
      <c r="A249">
        <f>ROW(Source!A204)</f>
        <v>204</v>
      </c>
      <c r="B249">
        <v>74764386</v>
      </c>
      <c r="C249">
        <v>74983554</v>
      </c>
      <c r="D249">
        <v>49673503</v>
      </c>
      <c r="E249">
        <v>1</v>
      </c>
      <c r="F249">
        <v>1</v>
      </c>
      <c r="G249">
        <v>1</v>
      </c>
      <c r="H249">
        <v>2</v>
      </c>
      <c r="I249" t="s">
        <v>458</v>
      </c>
      <c r="J249" t="s">
        <v>459</v>
      </c>
      <c r="K249" t="s">
        <v>460</v>
      </c>
      <c r="L249">
        <v>1367</v>
      </c>
      <c r="N249">
        <v>1011</v>
      </c>
      <c r="O249" t="s">
        <v>454</v>
      </c>
      <c r="P249" t="s">
        <v>454</v>
      </c>
      <c r="Q249">
        <v>1</v>
      </c>
      <c r="W249">
        <v>0</v>
      </c>
      <c r="X249">
        <v>509054691</v>
      </c>
      <c r="Y249">
        <f>(AT249*ROUND(1.05,7))</f>
        <v>0.16800000000000001</v>
      </c>
      <c r="AA249">
        <v>0</v>
      </c>
      <c r="AB249">
        <v>871.31</v>
      </c>
      <c r="AC249">
        <v>387.32</v>
      </c>
      <c r="AD249">
        <v>0</v>
      </c>
      <c r="AE249">
        <v>0</v>
      </c>
      <c r="AF249">
        <v>65.709999999999994</v>
      </c>
      <c r="AG249">
        <v>11.6</v>
      </c>
      <c r="AH249">
        <v>0</v>
      </c>
      <c r="AI249">
        <v>1</v>
      </c>
      <c r="AJ249">
        <v>13.26</v>
      </c>
      <c r="AK249">
        <v>33.39</v>
      </c>
      <c r="AL249">
        <v>1</v>
      </c>
      <c r="AM249">
        <v>4</v>
      </c>
      <c r="AN249">
        <v>0</v>
      </c>
      <c r="AO249">
        <v>1</v>
      </c>
      <c r="AP249">
        <v>1</v>
      </c>
      <c r="AQ249">
        <v>0</v>
      </c>
      <c r="AR249">
        <v>0</v>
      </c>
      <c r="AS249" t="s">
        <v>6</v>
      </c>
      <c r="AT249">
        <v>0.16</v>
      </c>
      <c r="AU249" t="s">
        <v>26</v>
      </c>
      <c r="AV249">
        <v>0</v>
      </c>
      <c r="AW249">
        <v>2</v>
      </c>
      <c r="AX249">
        <v>74983569</v>
      </c>
      <c r="AY249">
        <v>1</v>
      </c>
      <c r="AZ249">
        <v>0</v>
      </c>
      <c r="BA249">
        <v>256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CV249">
        <v>0</v>
      </c>
      <c r="CW249">
        <f>ROUND(Y249*Source!I204*DO249,7)</f>
        <v>0</v>
      </c>
      <c r="CX249">
        <f>ROUND(Y249*Source!I204,7)</f>
        <v>0.504</v>
      </c>
      <c r="CY249">
        <f>AB249</f>
        <v>871.31</v>
      </c>
      <c r="CZ249">
        <f>AF249</f>
        <v>65.709999999999994</v>
      </c>
      <c r="DA249">
        <f>AJ249</f>
        <v>13.26</v>
      </c>
      <c r="DB249">
        <f>ROUND((ROUND(AT249*CZ249,2)*ROUND(1.05,7)),2)</f>
        <v>11.04</v>
      </c>
      <c r="DC249">
        <f>ROUND((ROUND(AT249*AG249,2)*ROUND(1.05,7)),2)</f>
        <v>1.95</v>
      </c>
      <c r="DD249" t="s">
        <v>6</v>
      </c>
      <c r="DE249" t="s">
        <v>6</v>
      </c>
      <c r="DF249">
        <f>ROUND(ROUND(AE249,0)*CX249,0)</f>
        <v>0</v>
      </c>
      <c r="DG249">
        <f>ROUND(ROUND(AF249*AJ249,0)*CX249,0)</f>
        <v>439</v>
      </c>
      <c r="DH249">
        <f>Source!I204*SmtRes!Y249</f>
        <v>0.504</v>
      </c>
      <c r="DI249">
        <f>AB249</f>
        <v>871.31</v>
      </c>
      <c r="DJ249">
        <f>EtalonRes!Z256</f>
        <v>65.709999999999994</v>
      </c>
      <c r="DK249">
        <f>Source!BB204</f>
        <v>13.26</v>
      </c>
      <c r="DL249" t="s">
        <v>6</v>
      </c>
      <c r="DM249">
        <v>0</v>
      </c>
      <c r="DN249" t="s">
        <v>6</v>
      </c>
      <c r="DO249">
        <v>0</v>
      </c>
      <c r="GQ249">
        <v>-1</v>
      </c>
      <c r="GR249">
        <v>-1</v>
      </c>
    </row>
    <row r="250" spans="1:200" x14ac:dyDescent="0.2">
      <c r="A250">
        <f>ROW(Source!A204)</f>
        <v>204</v>
      </c>
      <c r="B250">
        <v>74764386</v>
      </c>
      <c r="C250">
        <v>74983554</v>
      </c>
      <c r="D250">
        <v>49525443</v>
      </c>
      <c r="E250">
        <v>1</v>
      </c>
      <c r="F250">
        <v>1</v>
      </c>
      <c r="G250">
        <v>1</v>
      </c>
      <c r="H250">
        <v>3</v>
      </c>
      <c r="I250" t="s">
        <v>461</v>
      </c>
      <c r="J250" t="s">
        <v>462</v>
      </c>
      <c r="K250" t="s">
        <v>463</v>
      </c>
      <c r="L250">
        <v>1348</v>
      </c>
      <c r="N250">
        <v>1009</v>
      </c>
      <c r="O250" t="s">
        <v>464</v>
      </c>
      <c r="P250" t="s">
        <v>464</v>
      </c>
      <c r="Q250">
        <v>1000</v>
      </c>
      <c r="W250">
        <v>0</v>
      </c>
      <c r="X250">
        <v>-2064010995</v>
      </c>
      <c r="Y250" s="181" t="e">
        <f>#REF!</f>
        <v>#REF!</v>
      </c>
      <c r="AA250">
        <v>91719.48</v>
      </c>
      <c r="AB250">
        <v>0</v>
      </c>
      <c r="AC250">
        <v>0</v>
      </c>
      <c r="AD250">
        <v>0</v>
      </c>
      <c r="AE250">
        <v>10068</v>
      </c>
      <c r="AF250">
        <v>0</v>
      </c>
      <c r="AG250">
        <v>0</v>
      </c>
      <c r="AH250">
        <v>0</v>
      </c>
      <c r="AI250">
        <v>9.11</v>
      </c>
      <c r="AJ250">
        <v>1</v>
      </c>
      <c r="AK250">
        <v>1</v>
      </c>
      <c r="AL250">
        <v>1</v>
      </c>
      <c r="AM250">
        <v>4</v>
      </c>
      <c r="AN250">
        <v>0</v>
      </c>
      <c r="AO250">
        <v>1</v>
      </c>
      <c r="AP250">
        <v>1</v>
      </c>
      <c r="AQ250">
        <v>0</v>
      </c>
      <c r="AR250">
        <v>0</v>
      </c>
      <c r="AS250" t="s">
        <v>6</v>
      </c>
      <c r="AT250">
        <v>2.8E-3</v>
      </c>
      <c r="AU250" t="s">
        <v>6</v>
      </c>
      <c r="AV250">
        <v>0</v>
      </c>
      <c r="AW250">
        <v>2</v>
      </c>
      <c r="AX250">
        <v>74983570</v>
      </c>
      <c r="AY250">
        <v>1</v>
      </c>
      <c r="AZ250">
        <v>0</v>
      </c>
      <c r="BA250">
        <v>257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CV250">
        <v>0</v>
      </c>
      <c r="CW250">
        <v>0</v>
      </c>
      <c r="CX250" t="e">
        <f>ROUND(Y250*Source!I204,7)</f>
        <v>#REF!</v>
      </c>
      <c r="CY250">
        <f>AA250</f>
        <v>91719.48</v>
      </c>
      <c r="CZ250">
        <f>AE250</f>
        <v>10068</v>
      </c>
      <c r="DA250">
        <f>AI250</f>
        <v>9.11</v>
      </c>
      <c r="DB250">
        <f>ROUND(ROUND(AT250*CZ250,2),2)</f>
        <v>28.19</v>
      </c>
      <c r="DC250">
        <f>ROUND(ROUND(AT250*AG250,2),2)</f>
        <v>0</v>
      </c>
      <c r="DD250" t="s">
        <v>6</v>
      </c>
      <c r="DE250" t="s">
        <v>6</v>
      </c>
      <c r="DF250" t="e">
        <f>ROUND(ROUND(AE250*AI250,0)*CX250,0)</f>
        <v>#REF!</v>
      </c>
      <c r="DG250" t="e">
        <f t="shared" ref="DG250:DG256" si="118">ROUND(ROUND(AF250,0)*CX250,0)</f>
        <v>#REF!</v>
      </c>
      <c r="DH250" t="e">
        <f>Source!I204*SmtRes!Y250</f>
        <v>#REF!</v>
      </c>
      <c r="DI250">
        <f>AA250</f>
        <v>91719.48</v>
      </c>
      <c r="DJ250">
        <f>EtalonRes!Y257</f>
        <v>10068</v>
      </c>
      <c r="DK250">
        <f>Source!BC204</f>
        <v>9.11</v>
      </c>
      <c r="DL250" t="s">
        <v>6</v>
      </c>
      <c r="DM250">
        <v>0</v>
      </c>
      <c r="DN250" t="s">
        <v>6</v>
      </c>
      <c r="DO250">
        <v>0</v>
      </c>
      <c r="GQ250">
        <v>-1</v>
      </c>
      <c r="GR250">
        <v>-1</v>
      </c>
    </row>
    <row r="251" spans="1:200" x14ac:dyDescent="0.2">
      <c r="A251">
        <f>ROW(Source!A204)</f>
        <v>204</v>
      </c>
      <c r="B251">
        <v>74764386</v>
      </c>
      <c r="C251">
        <v>74983554</v>
      </c>
      <c r="D251">
        <v>49525488</v>
      </c>
      <c r="E251">
        <v>1</v>
      </c>
      <c r="F251">
        <v>1</v>
      </c>
      <c r="G251">
        <v>1</v>
      </c>
      <c r="H251">
        <v>3</v>
      </c>
      <c r="I251" t="s">
        <v>465</v>
      </c>
      <c r="J251" t="s">
        <v>466</v>
      </c>
      <c r="K251" t="s">
        <v>467</v>
      </c>
      <c r="L251">
        <v>1346</v>
      </c>
      <c r="N251">
        <v>1009</v>
      </c>
      <c r="O251" t="s">
        <v>468</v>
      </c>
      <c r="P251" t="s">
        <v>468</v>
      </c>
      <c r="Q251">
        <v>1</v>
      </c>
      <c r="W251">
        <v>0</v>
      </c>
      <c r="X251">
        <v>-1864341761</v>
      </c>
      <c r="Y251" s="181" t="e">
        <f>#REF!</f>
        <v>#REF!</v>
      </c>
      <c r="AA251">
        <v>82.35</v>
      </c>
      <c r="AB251">
        <v>0</v>
      </c>
      <c r="AC251">
        <v>0</v>
      </c>
      <c r="AD251">
        <v>0</v>
      </c>
      <c r="AE251">
        <v>9.0399999999999991</v>
      </c>
      <c r="AF251">
        <v>0</v>
      </c>
      <c r="AG251">
        <v>0</v>
      </c>
      <c r="AH251">
        <v>0</v>
      </c>
      <c r="AI251">
        <v>9.11</v>
      </c>
      <c r="AJ251">
        <v>1</v>
      </c>
      <c r="AK251">
        <v>1</v>
      </c>
      <c r="AL251">
        <v>1</v>
      </c>
      <c r="AM251">
        <v>4</v>
      </c>
      <c r="AN251">
        <v>0</v>
      </c>
      <c r="AO251">
        <v>1</v>
      </c>
      <c r="AP251">
        <v>1</v>
      </c>
      <c r="AQ251">
        <v>0</v>
      </c>
      <c r="AR251">
        <v>0</v>
      </c>
      <c r="AS251" t="s">
        <v>6</v>
      </c>
      <c r="AT251">
        <v>7.0000000000000007E-2</v>
      </c>
      <c r="AU251" t="s">
        <v>6</v>
      </c>
      <c r="AV251">
        <v>0</v>
      </c>
      <c r="AW251">
        <v>2</v>
      </c>
      <c r="AX251">
        <v>74983571</v>
      </c>
      <c r="AY251">
        <v>1</v>
      </c>
      <c r="AZ251">
        <v>0</v>
      </c>
      <c r="BA251">
        <v>258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 t="e">
        <f>ROUND(Y251*Source!I204,7)</f>
        <v>#REF!</v>
      </c>
      <c r="CY251">
        <f>AA251</f>
        <v>82.35</v>
      </c>
      <c r="CZ251">
        <f>AE251</f>
        <v>9.0399999999999991</v>
      </c>
      <c r="DA251">
        <f>AI251</f>
        <v>9.11</v>
      </c>
      <c r="DB251">
        <f>ROUND(ROUND(AT251*CZ251,2),2)</f>
        <v>0.63</v>
      </c>
      <c r="DC251">
        <f>ROUND(ROUND(AT251*AG251,2),2)</f>
        <v>0</v>
      </c>
      <c r="DD251" t="s">
        <v>6</v>
      </c>
      <c r="DE251" t="s">
        <v>6</v>
      </c>
      <c r="DF251" t="e">
        <f>ROUND(ROUND(AE251*AI251,0)*CX251,0)</f>
        <v>#REF!</v>
      </c>
      <c r="DG251" t="e">
        <f t="shared" si="118"/>
        <v>#REF!</v>
      </c>
      <c r="DH251" t="e">
        <f>Source!I204*SmtRes!Y251</f>
        <v>#REF!</v>
      </c>
      <c r="DI251">
        <f>AA251</f>
        <v>82.35</v>
      </c>
      <c r="DJ251">
        <f>EtalonRes!Y258</f>
        <v>9.0399999999999991</v>
      </c>
      <c r="DK251">
        <f>Source!BC204</f>
        <v>9.11</v>
      </c>
      <c r="DL251" t="s">
        <v>6</v>
      </c>
      <c r="DM251">
        <v>0</v>
      </c>
      <c r="DN251" t="s">
        <v>6</v>
      </c>
      <c r="DO251">
        <v>0</v>
      </c>
      <c r="GQ251">
        <v>-1</v>
      </c>
      <c r="GR251">
        <v>-1</v>
      </c>
    </row>
    <row r="252" spans="1:200" x14ac:dyDescent="0.2">
      <c r="A252">
        <f>ROW(Source!A204)</f>
        <v>204</v>
      </c>
      <c r="B252">
        <v>74764386</v>
      </c>
      <c r="C252">
        <v>74983554</v>
      </c>
      <c r="D252">
        <v>49526492</v>
      </c>
      <c r="E252">
        <v>1</v>
      </c>
      <c r="F252">
        <v>1</v>
      </c>
      <c r="G252">
        <v>1</v>
      </c>
      <c r="H252">
        <v>3</v>
      </c>
      <c r="I252" t="s">
        <v>469</v>
      </c>
      <c r="J252" t="s">
        <v>470</v>
      </c>
      <c r="K252" t="s">
        <v>471</v>
      </c>
      <c r="L252">
        <v>1346</v>
      </c>
      <c r="N252">
        <v>1009</v>
      </c>
      <c r="O252" t="s">
        <v>468</v>
      </c>
      <c r="P252" t="s">
        <v>468</v>
      </c>
      <c r="Q252">
        <v>1</v>
      </c>
      <c r="W252">
        <v>0</v>
      </c>
      <c r="X252">
        <v>497341279</v>
      </c>
      <c r="Y252" s="181" t="e">
        <f>#REF!</f>
        <v>#REF!</v>
      </c>
      <c r="AA252">
        <v>210.35</v>
      </c>
      <c r="AB252">
        <v>0</v>
      </c>
      <c r="AC252">
        <v>0</v>
      </c>
      <c r="AD252">
        <v>0</v>
      </c>
      <c r="AE252">
        <v>23.09</v>
      </c>
      <c r="AF252">
        <v>0</v>
      </c>
      <c r="AG252">
        <v>0</v>
      </c>
      <c r="AH252">
        <v>0</v>
      </c>
      <c r="AI252">
        <v>9.11</v>
      </c>
      <c r="AJ252">
        <v>1</v>
      </c>
      <c r="AK252">
        <v>1</v>
      </c>
      <c r="AL252">
        <v>1</v>
      </c>
      <c r="AM252">
        <v>4</v>
      </c>
      <c r="AN252">
        <v>0</v>
      </c>
      <c r="AO252">
        <v>1</v>
      </c>
      <c r="AP252">
        <v>1</v>
      </c>
      <c r="AQ252">
        <v>0</v>
      </c>
      <c r="AR252">
        <v>0</v>
      </c>
      <c r="AS252" t="s">
        <v>6</v>
      </c>
      <c r="AT252">
        <v>0.49199999999999999</v>
      </c>
      <c r="AU252" t="s">
        <v>6</v>
      </c>
      <c r="AV252">
        <v>0</v>
      </c>
      <c r="AW252">
        <v>2</v>
      </c>
      <c r="AX252">
        <v>74983572</v>
      </c>
      <c r="AY252">
        <v>1</v>
      </c>
      <c r="AZ252">
        <v>0</v>
      </c>
      <c r="BA252">
        <v>259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CV252">
        <v>0</v>
      </c>
      <c r="CW252">
        <v>0</v>
      </c>
      <c r="CX252" t="e">
        <f>ROUND(Y252*Source!I204,7)</f>
        <v>#REF!</v>
      </c>
      <c r="CY252">
        <f>AA252</f>
        <v>210.35</v>
      </c>
      <c r="CZ252">
        <f>AE252</f>
        <v>23.09</v>
      </c>
      <c r="DA252">
        <f>AI252</f>
        <v>9.11</v>
      </c>
      <c r="DB252">
        <f>ROUND(ROUND(AT252*CZ252,2),2)</f>
        <v>11.36</v>
      </c>
      <c r="DC252">
        <f>ROUND(ROUND(AT252*AG252,2),2)</f>
        <v>0</v>
      </c>
      <c r="DD252" t="s">
        <v>6</v>
      </c>
      <c r="DE252" t="s">
        <v>6</v>
      </c>
      <c r="DF252" t="e">
        <f>ROUND(ROUND(AE252*AI252,0)*CX252,0)</f>
        <v>#REF!</v>
      </c>
      <c r="DG252" t="e">
        <f t="shared" si="118"/>
        <v>#REF!</v>
      </c>
      <c r="DH252" t="e">
        <f>Source!I204*SmtRes!Y252</f>
        <v>#REF!</v>
      </c>
      <c r="DI252">
        <f>AA252</f>
        <v>210.35</v>
      </c>
      <c r="DJ252">
        <f>EtalonRes!Y259</f>
        <v>23.09</v>
      </c>
      <c r="DK252">
        <f>Source!BC204</f>
        <v>9.11</v>
      </c>
      <c r="DL252" t="s">
        <v>6</v>
      </c>
      <c r="DM252">
        <v>0</v>
      </c>
      <c r="DN252" t="s">
        <v>6</v>
      </c>
      <c r="DO252">
        <v>0</v>
      </c>
      <c r="GQ252">
        <v>-1</v>
      </c>
      <c r="GR252">
        <v>-1</v>
      </c>
    </row>
    <row r="253" spans="1:200" x14ac:dyDescent="0.2">
      <c r="A253">
        <f>ROW(Source!A204)</f>
        <v>204</v>
      </c>
      <c r="B253">
        <v>74764386</v>
      </c>
      <c r="C253">
        <v>74983554</v>
      </c>
      <c r="D253">
        <v>0</v>
      </c>
      <c r="E253">
        <v>1</v>
      </c>
      <c r="F253">
        <v>1</v>
      </c>
      <c r="G253">
        <v>1</v>
      </c>
      <c r="H253">
        <v>3</v>
      </c>
      <c r="I253" t="s">
        <v>35</v>
      </c>
      <c r="J253" t="s">
        <v>6</v>
      </c>
      <c r="K253" t="s">
        <v>293</v>
      </c>
      <c r="L253">
        <v>1371</v>
      </c>
      <c r="N253">
        <v>1013</v>
      </c>
      <c r="O253" t="s">
        <v>23</v>
      </c>
      <c r="P253" t="s">
        <v>23</v>
      </c>
      <c r="Q253">
        <v>1</v>
      </c>
      <c r="W253">
        <v>0</v>
      </c>
      <c r="X253">
        <v>903645336</v>
      </c>
      <c r="Y253">
        <f>AT253</f>
        <v>1</v>
      </c>
      <c r="AA253">
        <v>77363</v>
      </c>
      <c r="AB253">
        <v>0</v>
      </c>
      <c r="AC253">
        <v>0</v>
      </c>
      <c r="AD253">
        <v>0</v>
      </c>
      <c r="AE253">
        <v>80718.39</v>
      </c>
      <c r="AF253">
        <v>0</v>
      </c>
      <c r="AG253">
        <v>0</v>
      </c>
      <c r="AH253">
        <v>0</v>
      </c>
      <c r="AI253">
        <v>6.13</v>
      </c>
      <c r="AJ253">
        <v>1</v>
      </c>
      <c r="AK253">
        <v>1</v>
      </c>
      <c r="AL253">
        <v>1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 t="s">
        <v>6</v>
      </c>
      <c r="AT253">
        <v>1</v>
      </c>
      <c r="AU253" t="s">
        <v>6</v>
      </c>
      <c r="AV253">
        <v>0</v>
      </c>
      <c r="AW253">
        <v>1</v>
      </c>
      <c r="AX253">
        <v>-1</v>
      </c>
      <c r="AY253">
        <v>0</v>
      </c>
      <c r="AZ253">
        <v>0</v>
      </c>
      <c r="BA253" t="s">
        <v>6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CV253">
        <v>0</v>
      </c>
      <c r="CW253">
        <v>0</v>
      </c>
      <c r="CX253">
        <f>ROUND(Y253*Source!I204,7)</f>
        <v>3</v>
      </c>
      <c r="CY253">
        <f>AA253</f>
        <v>77363</v>
      </c>
      <c r="CZ253">
        <f>AE253</f>
        <v>80718.39</v>
      </c>
      <c r="DA253">
        <f>AI253</f>
        <v>6.13</v>
      </c>
      <c r="DB253">
        <f>ROUND(ROUND(AT253*CZ253,2),2)</f>
        <v>80718.39</v>
      </c>
      <c r="DC253">
        <f>ROUND(ROUND(AT253*AG253,2),2)</f>
        <v>0</v>
      </c>
      <c r="DD253" t="s">
        <v>6</v>
      </c>
      <c r="DE253" t="s">
        <v>6</v>
      </c>
      <c r="DF253">
        <f>ROUND(ROUND(AE253*AI253,0)*CX253,0)</f>
        <v>1484412</v>
      </c>
      <c r="DG253">
        <f t="shared" si="118"/>
        <v>0</v>
      </c>
      <c r="DH253">
        <f>Source!I204*SmtRes!Y253</f>
        <v>3</v>
      </c>
      <c r="DI253">
        <f>AA253</f>
        <v>77363</v>
      </c>
      <c r="DJ253">
        <f>DF253</f>
        <v>1484412</v>
      </c>
      <c r="DK253">
        <f>Source!BC204</f>
        <v>9.11</v>
      </c>
      <c r="DL253" t="s">
        <v>6</v>
      </c>
      <c r="DM253">
        <v>0</v>
      </c>
      <c r="DN253" t="s">
        <v>6</v>
      </c>
      <c r="DO253">
        <v>0</v>
      </c>
      <c r="GP253">
        <v>1</v>
      </c>
      <c r="GQ253">
        <v>-1</v>
      </c>
      <c r="GR253">
        <v>-1</v>
      </c>
    </row>
    <row r="254" spans="1:200" x14ac:dyDescent="0.2">
      <c r="A254">
        <f>ROW(Source!A204)</f>
        <v>204</v>
      </c>
      <c r="B254">
        <v>74764386</v>
      </c>
      <c r="C254">
        <v>74983554</v>
      </c>
      <c r="D254">
        <v>0</v>
      </c>
      <c r="E254">
        <v>1</v>
      </c>
      <c r="F254">
        <v>1</v>
      </c>
      <c r="G254">
        <v>1</v>
      </c>
      <c r="H254">
        <v>3</v>
      </c>
      <c r="I254" t="s">
        <v>35</v>
      </c>
      <c r="J254" t="s">
        <v>6</v>
      </c>
      <c r="K254" t="s">
        <v>217</v>
      </c>
      <c r="L254">
        <v>1371</v>
      </c>
      <c r="N254">
        <v>1013</v>
      </c>
      <c r="O254" t="s">
        <v>23</v>
      </c>
      <c r="P254" t="s">
        <v>23</v>
      </c>
      <c r="Q254">
        <v>1</v>
      </c>
      <c r="W254">
        <v>0</v>
      </c>
      <c r="X254">
        <v>1265808165</v>
      </c>
      <c r="Y254">
        <f>AT254</f>
        <v>2</v>
      </c>
      <c r="AA254">
        <v>4036.15</v>
      </c>
      <c r="AB254">
        <v>0</v>
      </c>
      <c r="AC254">
        <v>0</v>
      </c>
      <c r="AD254">
        <v>0</v>
      </c>
      <c r="AE254">
        <v>4211.21</v>
      </c>
      <c r="AF254">
        <v>0</v>
      </c>
      <c r="AG254">
        <v>0</v>
      </c>
      <c r="AH254">
        <v>0</v>
      </c>
      <c r="AI254">
        <v>6.13</v>
      </c>
      <c r="AJ254">
        <v>1</v>
      </c>
      <c r="AK254">
        <v>1</v>
      </c>
      <c r="AL254">
        <v>1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 t="s">
        <v>6</v>
      </c>
      <c r="AT254">
        <v>2</v>
      </c>
      <c r="AU254" t="s">
        <v>6</v>
      </c>
      <c r="AV254">
        <v>0</v>
      </c>
      <c r="AW254">
        <v>1</v>
      </c>
      <c r="AX254">
        <v>-1</v>
      </c>
      <c r="AY254">
        <v>0</v>
      </c>
      <c r="AZ254">
        <v>0</v>
      </c>
      <c r="BA254" t="s">
        <v>6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CV254">
        <v>0</v>
      </c>
      <c r="CW254">
        <v>0</v>
      </c>
      <c r="CX254">
        <f>ROUND(Y254*Source!I204,7)</f>
        <v>6</v>
      </c>
      <c r="CY254">
        <f>AA254</f>
        <v>4036.15</v>
      </c>
      <c r="CZ254">
        <f>AE254</f>
        <v>4211.21</v>
      </c>
      <c r="DA254">
        <f>AI254</f>
        <v>6.13</v>
      </c>
      <c r="DB254">
        <f>ROUND(ROUND(AT254*CZ254,2),2)</f>
        <v>8422.42</v>
      </c>
      <c r="DC254">
        <f>ROUND(ROUND(AT254*AG254,2),2)</f>
        <v>0</v>
      </c>
      <c r="DD254" t="s">
        <v>6</v>
      </c>
      <c r="DE254" t="s">
        <v>6</v>
      </c>
      <c r="DF254">
        <f>ROUND(ROUND(AE254*AI254,0)*CX254,0)</f>
        <v>154890</v>
      </c>
      <c r="DG254">
        <f t="shared" si="118"/>
        <v>0</v>
      </c>
      <c r="DH254">
        <f>Source!I204*SmtRes!Y254</f>
        <v>6</v>
      </c>
      <c r="DI254">
        <f>AA254</f>
        <v>4036.15</v>
      </c>
      <c r="DJ254">
        <f>DF254</f>
        <v>154890</v>
      </c>
      <c r="DK254">
        <f>Source!BC204</f>
        <v>9.11</v>
      </c>
      <c r="DL254" t="s">
        <v>6</v>
      </c>
      <c r="DM254">
        <v>0</v>
      </c>
      <c r="DN254" t="s">
        <v>6</v>
      </c>
      <c r="DO254">
        <v>0</v>
      </c>
      <c r="GP254">
        <v>1</v>
      </c>
      <c r="GQ254">
        <v>-1</v>
      </c>
      <c r="GR254">
        <v>-1</v>
      </c>
    </row>
    <row r="255" spans="1:200" x14ac:dyDescent="0.2">
      <c r="A255">
        <f>ROW(Source!A207)</f>
        <v>207</v>
      </c>
      <c r="B255">
        <v>74764386</v>
      </c>
      <c r="C255">
        <v>74983576</v>
      </c>
      <c r="D255">
        <v>31715109</v>
      </c>
      <c r="E255">
        <v>70</v>
      </c>
      <c r="F255">
        <v>1</v>
      </c>
      <c r="G255">
        <v>1</v>
      </c>
      <c r="H255">
        <v>1</v>
      </c>
      <c r="I255" t="s">
        <v>472</v>
      </c>
      <c r="J255" t="s">
        <v>6</v>
      </c>
      <c r="K255" t="s">
        <v>473</v>
      </c>
      <c r="L255">
        <v>1191</v>
      </c>
      <c r="N255">
        <v>1013</v>
      </c>
      <c r="O255" t="s">
        <v>448</v>
      </c>
      <c r="P255" t="s">
        <v>448</v>
      </c>
      <c r="Q255">
        <v>1</v>
      </c>
      <c r="W255">
        <v>0</v>
      </c>
      <c r="X255">
        <v>784619160</v>
      </c>
      <c r="Y255">
        <f>(AT255*ROUND(1.05,7))</f>
        <v>6.0375000000000005</v>
      </c>
      <c r="AA255">
        <v>0</v>
      </c>
      <c r="AB255">
        <v>0</v>
      </c>
      <c r="AC255">
        <v>0</v>
      </c>
      <c r="AD255">
        <v>291.83</v>
      </c>
      <c r="AE255">
        <v>0</v>
      </c>
      <c r="AF255">
        <v>0</v>
      </c>
      <c r="AG255">
        <v>0</v>
      </c>
      <c r="AH255">
        <v>8.74</v>
      </c>
      <c r="AI255">
        <v>1</v>
      </c>
      <c r="AJ255">
        <v>1</v>
      </c>
      <c r="AK255">
        <v>1</v>
      </c>
      <c r="AL255">
        <v>33.39</v>
      </c>
      <c r="AM255">
        <v>4</v>
      </c>
      <c r="AN255">
        <v>0</v>
      </c>
      <c r="AO255">
        <v>1</v>
      </c>
      <c r="AP255">
        <v>1</v>
      </c>
      <c r="AQ255">
        <v>0</v>
      </c>
      <c r="AR255">
        <v>0</v>
      </c>
      <c r="AS255" t="s">
        <v>6</v>
      </c>
      <c r="AT255">
        <v>5.75</v>
      </c>
      <c r="AU255" t="s">
        <v>26</v>
      </c>
      <c r="AV255">
        <v>1</v>
      </c>
      <c r="AW255">
        <v>2</v>
      </c>
      <c r="AX255">
        <v>74983583</v>
      </c>
      <c r="AY255">
        <v>1</v>
      </c>
      <c r="AZ255">
        <v>0</v>
      </c>
      <c r="BA255">
        <v>260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CU255">
        <f>ROUND(AT255*Source!I207*AH255*AL255,0)</f>
        <v>5235</v>
      </c>
      <c r="CV255">
        <f>ROUND(Y255*Source!I207,7)</f>
        <v>18.837</v>
      </c>
      <c r="CW255">
        <v>0</v>
      </c>
      <c r="CX255">
        <f>ROUND(Y255*Source!I207,7)</f>
        <v>18.837</v>
      </c>
      <c r="CY255">
        <f>AD255</f>
        <v>291.83</v>
      </c>
      <c r="CZ255">
        <f>AH255</f>
        <v>8.74</v>
      </c>
      <c r="DA255">
        <f>AL255</f>
        <v>33.39</v>
      </c>
      <c r="DB255">
        <f>ROUND((ROUND(AT255*CZ255,2)*ROUND(1.05,7)),2)</f>
        <v>52.77</v>
      </c>
      <c r="DC255">
        <f>ROUND((ROUND(AT255*AG255,2)*ROUND(1.05,7)),2)</f>
        <v>0</v>
      </c>
      <c r="DD255" t="s">
        <v>6</v>
      </c>
      <c r="DE255" t="s">
        <v>6</v>
      </c>
      <c r="DF255">
        <f>ROUND(ROUND(AE255,0)*CX255,0)</f>
        <v>0</v>
      </c>
      <c r="DG255">
        <f t="shared" si="118"/>
        <v>0</v>
      </c>
      <c r="DH255">
        <f>Source!I207*SmtRes!Y255</f>
        <v>18.837000000000003</v>
      </c>
      <c r="DI255">
        <f>AD255</f>
        <v>291.83</v>
      </c>
      <c r="DJ255">
        <f>EtalonRes!AB260</f>
        <v>8.74</v>
      </c>
      <c r="DK255">
        <f>Source!BA207</f>
        <v>33.39</v>
      </c>
      <c r="DL255" t="s">
        <v>6</v>
      </c>
      <c r="DM255">
        <v>0</v>
      </c>
      <c r="DN255" t="s">
        <v>6</v>
      </c>
      <c r="DO255">
        <v>0</v>
      </c>
      <c r="GQ255">
        <v>-1</v>
      </c>
      <c r="GR255">
        <v>-1</v>
      </c>
    </row>
    <row r="256" spans="1:200" x14ac:dyDescent="0.2">
      <c r="A256">
        <f>ROW(Source!A207)</f>
        <v>207</v>
      </c>
      <c r="B256">
        <v>74764386</v>
      </c>
      <c r="C256">
        <v>74983576</v>
      </c>
      <c r="D256">
        <v>31709492</v>
      </c>
      <c r="E256">
        <v>70</v>
      </c>
      <c r="F256">
        <v>1</v>
      </c>
      <c r="G256">
        <v>1</v>
      </c>
      <c r="H256">
        <v>1</v>
      </c>
      <c r="I256" t="s">
        <v>449</v>
      </c>
      <c r="J256" t="s">
        <v>6</v>
      </c>
      <c r="K256" t="s">
        <v>450</v>
      </c>
      <c r="L256">
        <v>1191</v>
      </c>
      <c r="N256">
        <v>1013</v>
      </c>
      <c r="O256" t="s">
        <v>448</v>
      </c>
      <c r="P256" t="s">
        <v>448</v>
      </c>
      <c r="Q256">
        <v>1</v>
      </c>
      <c r="W256">
        <v>0</v>
      </c>
      <c r="X256">
        <v>-1417349443</v>
      </c>
      <c r="Y256">
        <f>(AT256*ROUND(1.05,7))</f>
        <v>1.0500000000000001E-2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1</v>
      </c>
      <c r="AJ256">
        <v>1</v>
      </c>
      <c r="AK256">
        <v>33.39</v>
      </c>
      <c r="AL256">
        <v>1</v>
      </c>
      <c r="AM256">
        <v>4</v>
      </c>
      <c r="AN256">
        <v>0</v>
      </c>
      <c r="AO256">
        <v>1</v>
      </c>
      <c r="AP256">
        <v>1</v>
      </c>
      <c r="AQ256">
        <v>0</v>
      </c>
      <c r="AR256">
        <v>0</v>
      </c>
      <c r="AS256" t="s">
        <v>6</v>
      </c>
      <c r="AT256">
        <v>0.01</v>
      </c>
      <c r="AU256" t="s">
        <v>26</v>
      </c>
      <c r="AV256">
        <v>2</v>
      </c>
      <c r="AW256">
        <v>2</v>
      </c>
      <c r="AX256">
        <v>74983584</v>
      </c>
      <c r="AY256">
        <v>1</v>
      </c>
      <c r="AZ256">
        <v>0</v>
      </c>
      <c r="BA256">
        <v>261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CV256">
        <v>0</v>
      </c>
      <c r="CW256">
        <v>0</v>
      </c>
      <c r="CX256">
        <f>ROUND(Y256*Source!I207,7)</f>
        <v>3.2759999999999997E-2</v>
      </c>
      <c r="CY256">
        <f>AD256</f>
        <v>0</v>
      </c>
      <c r="CZ256">
        <f>AH256</f>
        <v>0</v>
      </c>
      <c r="DA256">
        <f>AL256</f>
        <v>1</v>
      </c>
      <c r="DB256">
        <f>ROUND((ROUND(AT256*CZ256,2)*ROUND(1.05,7)),2)</f>
        <v>0</v>
      </c>
      <c r="DC256">
        <f>ROUND((ROUND(AT256*AG256,2)*ROUND(1.05,7)),2)</f>
        <v>0</v>
      </c>
      <c r="DD256" t="s">
        <v>6</v>
      </c>
      <c r="DE256" t="s">
        <v>6</v>
      </c>
      <c r="DF256">
        <f>ROUND(ROUND(AE256,0)*CX256,0)</f>
        <v>0</v>
      </c>
      <c r="DG256">
        <f t="shared" si="118"/>
        <v>0</v>
      </c>
      <c r="DH256">
        <f>Source!I207*SmtRes!Y256</f>
        <v>3.2760000000000004E-2</v>
      </c>
      <c r="DI256">
        <f>AD256</f>
        <v>0</v>
      </c>
      <c r="DJ256">
        <f>EtalonRes!AB261</f>
        <v>0</v>
      </c>
      <c r="DK256">
        <f>Source!BA207</f>
        <v>33.39</v>
      </c>
      <c r="DL256" t="s">
        <v>6</v>
      </c>
      <c r="DM256">
        <v>0</v>
      </c>
      <c r="DN256" t="s">
        <v>6</v>
      </c>
      <c r="DO256">
        <v>0</v>
      </c>
      <c r="GQ256">
        <v>-1</v>
      </c>
      <c r="GR256">
        <v>-1</v>
      </c>
    </row>
    <row r="257" spans="1:200" x14ac:dyDescent="0.2">
      <c r="A257">
        <f>ROW(Source!A207)</f>
        <v>207</v>
      </c>
      <c r="B257">
        <v>74764386</v>
      </c>
      <c r="C257">
        <v>74983576</v>
      </c>
      <c r="D257">
        <v>49673503</v>
      </c>
      <c r="E257">
        <v>1</v>
      </c>
      <c r="F257">
        <v>1</v>
      </c>
      <c r="G257">
        <v>1</v>
      </c>
      <c r="H257">
        <v>2</v>
      </c>
      <c r="I257" t="s">
        <v>458</v>
      </c>
      <c r="J257" t="s">
        <v>459</v>
      </c>
      <c r="K257" t="s">
        <v>460</v>
      </c>
      <c r="L257">
        <v>1367</v>
      </c>
      <c r="N257">
        <v>1011</v>
      </c>
      <c r="O257" t="s">
        <v>454</v>
      </c>
      <c r="P257" t="s">
        <v>454</v>
      </c>
      <c r="Q257">
        <v>1</v>
      </c>
      <c r="W257">
        <v>0</v>
      </c>
      <c r="X257">
        <v>509054691</v>
      </c>
      <c r="Y257">
        <f>(AT257*ROUND(1.05,7))</f>
        <v>1.0500000000000001E-2</v>
      </c>
      <c r="AA257">
        <v>0</v>
      </c>
      <c r="AB257">
        <v>871.31</v>
      </c>
      <c r="AC257">
        <v>387.32</v>
      </c>
      <c r="AD257">
        <v>0</v>
      </c>
      <c r="AE257">
        <v>0</v>
      </c>
      <c r="AF257">
        <v>65.709999999999994</v>
      </c>
      <c r="AG257">
        <v>11.6</v>
      </c>
      <c r="AH257">
        <v>0</v>
      </c>
      <c r="AI257">
        <v>1</v>
      </c>
      <c r="AJ257">
        <v>13.26</v>
      </c>
      <c r="AK257">
        <v>33.39</v>
      </c>
      <c r="AL257">
        <v>1</v>
      </c>
      <c r="AM257">
        <v>4</v>
      </c>
      <c r="AN257">
        <v>0</v>
      </c>
      <c r="AO257">
        <v>1</v>
      </c>
      <c r="AP257">
        <v>1</v>
      </c>
      <c r="AQ257">
        <v>0</v>
      </c>
      <c r="AR257">
        <v>0</v>
      </c>
      <c r="AS257" t="s">
        <v>6</v>
      </c>
      <c r="AT257">
        <v>0.01</v>
      </c>
      <c r="AU257" t="s">
        <v>26</v>
      </c>
      <c r="AV257">
        <v>0</v>
      </c>
      <c r="AW257">
        <v>2</v>
      </c>
      <c r="AX257">
        <v>74983585</v>
      </c>
      <c r="AY257">
        <v>1</v>
      </c>
      <c r="AZ257">
        <v>0</v>
      </c>
      <c r="BA257">
        <v>262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CV257">
        <v>0</v>
      </c>
      <c r="CW257">
        <f>ROUND(Y257*Source!I207*DO257,7)</f>
        <v>0</v>
      </c>
      <c r="CX257">
        <f>ROUND(Y257*Source!I207,7)</f>
        <v>3.2759999999999997E-2</v>
      </c>
      <c r="CY257">
        <f>AB257</f>
        <v>871.31</v>
      </c>
      <c r="CZ257">
        <f>AF257</f>
        <v>65.709999999999994</v>
      </c>
      <c r="DA257">
        <f>AJ257</f>
        <v>13.26</v>
      </c>
      <c r="DB257">
        <f>ROUND((ROUND(AT257*CZ257,2)*ROUND(1.05,7)),2)</f>
        <v>0.69</v>
      </c>
      <c r="DC257">
        <f>ROUND((ROUND(AT257*AG257,2)*ROUND(1.05,7)),2)</f>
        <v>0.13</v>
      </c>
      <c r="DD257" t="s">
        <v>6</v>
      </c>
      <c r="DE257" t="s">
        <v>6</v>
      </c>
      <c r="DF257">
        <f>ROUND(ROUND(AE257,0)*CX257,0)</f>
        <v>0</v>
      </c>
      <c r="DG257">
        <f>ROUND(ROUND(AF257*AJ257,0)*CX257,0)</f>
        <v>29</v>
      </c>
      <c r="DH257">
        <f>Source!I207*SmtRes!Y257</f>
        <v>3.2760000000000004E-2</v>
      </c>
      <c r="DI257">
        <f>AB257</f>
        <v>871.31</v>
      </c>
      <c r="DJ257">
        <f>EtalonRes!Z262</f>
        <v>65.709999999999994</v>
      </c>
      <c r="DK257">
        <f>Source!BB207</f>
        <v>13.26</v>
      </c>
      <c r="DL257" t="s">
        <v>6</v>
      </c>
      <c r="DM257">
        <v>0</v>
      </c>
      <c r="DN257" t="s">
        <v>6</v>
      </c>
      <c r="DO257">
        <v>0</v>
      </c>
      <c r="GQ257">
        <v>-1</v>
      </c>
      <c r="GR257">
        <v>-1</v>
      </c>
    </row>
    <row r="258" spans="1:200" x14ac:dyDescent="0.2">
      <c r="A258">
        <f>ROW(Source!A207)</f>
        <v>207</v>
      </c>
      <c r="B258">
        <v>74764386</v>
      </c>
      <c r="C258">
        <v>74983576</v>
      </c>
      <c r="D258">
        <v>49525488</v>
      </c>
      <c r="E258">
        <v>1</v>
      </c>
      <c r="F258">
        <v>1</v>
      </c>
      <c r="G258">
        <v>1</v>
      </c>
      <c r="H258">
        <v>3</v>
      </c>
      <c r="I258" t="s">
        <v>465</v>
      </c>
      <c r="J258" t="s">
        <v>466</v>
      </c>
      <c r="K258" t="s">
        <v>467</v>
      </c>
      <c r="L258">
        <v>1346</v>
      </c>
      <c r="N258">
        <v>1009</v>
      </c>
      <c r="O258" t="s">
        <v>468</v>
      </c>
      <c r="P258" t="s">
        <v>468</v>
      </c>
      <c r="Q258">
        <v>1</v>
      </c>
      <c r="W258">
        <v>0</v>
      </c>
      <c r="X258">
        <v>-1864341761</v>
      </c>
      <c r="Y258" s="181" t="e">
        <f>#REF!</f>
        <v>#REF!</v>
      </c>
      <c r="AA258">
        <v>82.35</v>
      </c>
      <c r="AB258">
        <v>0</v>
      </c>
      <c r="AC258">
        <v>0</v>
      </c>
      <c r="AD258">
        <v>0</v>
      </c>
      <c r="AE258">
        <v>9.0399999999999991</v>
      </c>
      <c r="AF258">
        <v>0</v>
      </c>
      <c r="AG258">
        <v>0</v>
      </c>
      <c r="AH258">
        <v>0</v>
      </c>
      <c r="AI258">
        <v>9.11</v>
      </c>
      <c r="AJ258">
        <v>1</v>
      </c>
      <c r="AK258">
        <v>1</v>
      </c>
      <c r="AL258">
        <v>1</v>
      </c>
      <c r="AM258">
        <v>4</v>
      </c>
      <c r="AN258">
        <v>0</v>
      </c>
      <c r="AO258">
        <v>1</v>
      </c>
      <c r="AP258">
        <v>1</v>
      </c>
      <c r="AQ258">
        <v>0</v>
      </c>
      <c r="AR258">
        <v>0</v>
      </c>
      <c r="AS258" t="s">
        <v>6</v>
      </c>
      <c r="AT258">
        <v>0.06</v>
      </c>
      <c r="AU258" t="s">
        <v>6</v>
      </c>
      <c r="AV258">
        <v>0</v>
      </c>
      <c r="AW258">
        <v>2</v>
      </c>
      <c r="AX258">
        <v>74983586</v>
      </c>
      <c r="AY258">
        <v>1</v>
      </c>
      <c r="AZ258">
        <v>0</v>
      </c>
      <c r="BA258">
        <v>263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 t="e">
        <f>ROUND(Y258*Source!I207,7)</f>
        <v>#REF!</v>
      </c>
      <c r="CY258">
        <f>AA258</f>
        <v>82.35</v>
      </c>
      <c r="CZ258">
        <f>AE258</f>
        <v>9.0399999999999991</v>
      </c>
      <c r="DA258">
        <f>AI258</f>
        <v>9.11</v>
      </c>
      <c r="DB258">
        <f>ROUND(ROUND(AT258*CZ258,2),2)</f>
        <v>0.54</v>
      </c>
      <c r="DC258">
        <f>ROUND(ROUND(AT258*AG258,2),2)</f>
        <v>0</v>
      </c>
      <c r="DD258" t="s">
        <v>6</v>
      </c>
      <c r="DE258" t="s">
        <v>6</v>
      </c>
      <c r="DF258" t="e">
        <f>ROUND(ROUND(AE258*AI258,0)*CX258,0)</f>
        <v>#REF!</v>
      </c>
      <c r="DG258" t="e">
        <f>ROUND(ROUND(AF258,0)*CX258,0)</f>
        <v>#REF!</v>
      </c>
      <c r="DH258" t="e">
        <f>Source!I207*SmtRes!Y258</f>
        <v>#REF!</v>
      </c>
      <c r="DI258">
        <f>AA258</f>
        <v>82.35</v>
      </c>
      <c r="DJ258">
        <f>EtalonRes!Y263</f>
        <v>9.0399999999999991</v>
      </c>
      <c r="DK258">
        <f>Source!BC207</f>
        <v>9.11</v>
      </c>
      <c r="DL258" t="s">
        <v>6</v>
      </c>
      <c r="DM258">
        <v>0</v>
      </c>
      <c r="DN258" t="s">
        <v>6</v>
      </c>
      <c r="DO258">
        <v>0</v>
      </c>
      <c r="GQ258">
        <v>-1</v>
      </c>
      <c r="GR258">
        <v>-1</v>
      </c>
    </row>
    <row r="259" spans="1:200" x14ac:dyDescent="0.2">
      <c r="A259">
        <f>ROW(Source!A207)</f>
        <v>207</v>
      </c>
      <c r="B259">
        <v>74764386</v>
      </c>
      <c r="C259">
        <v>74983576</v>
      </c>
      <c r="D259">
        <v>49526492</v>
      </c>
      <c r="E259">
        <v>1</v>
      </c>
      <c r="F259">
        <v>1</v>
      </c>
      <c r="G259">
        <v>1</v>
      </c>
      <c r="H259">
        <v>3</v>
      </c>
      <c r="I259" t="s">
        <v>469</v>
      </c>
      <c r="J259" t="s">
        <v>470</v>
      </c>
      <c r="K259" t="s">
        <v>471</v>
      </c>
      <c r="L259">
        <v>1346</v>
      </c>
      <c r="N259">
        <v>1009</v>
      </c>
      <c r="O259" t="s">
        <v>468</v>
      </c>
      <c r="P259" t="s">
        <v>468</v>
      </c>
      <c r="Q259">
        <v>1</v>
      </c>
      <c r="W259">
        <v>0</v>
      </c>
      <c r="X259">
        <v>497341279</v>
      </c>
      <c r="Y259" s="181" t="e">
        <f>#REF!</f>
        <v>#REF!</v>
      </c>
      <c r="AA259">
        <v>210.35</v>
      </c>
      <c r="AB259">
        <v>0</v>
      </c>
      <c r="AC259">
        <v>0</v>
      </c>
      <c r="AD259">
        <v>0</v>
      </c>
      <c r="AE259">
        <v>23.09</v>
      </c>
      <c r="AF259">
        <v>0</v>
      </c>
      <c r="AG259">
        <v>0</v>
      </c>
      <c r="AH259">
        <v>0</v>
      </c>
      <c r="AI259">
        <v>9.11</v>
      </c>
      <c r="AJ259">
        <v>1</v>
      </c>
      <c r="AK259">
        <v>1</v>
      </c>
      <c r="AL259">
        <v>1</v>
      </c>
      <c r="AM259">
        <v>4</v>
      </c>
      <c r="AN259">
        <v>0</v>
      </c>
      <c r="AO259">
        <v>1</v>
      </c>
      <c r="AP259">
        <v>1</v>
      </c>
      <c r="AQ259">
        <v>0</v>
      </c>
      <c r="AR259">
        <v>0</v>
      </c>
      <c r="AS259" t="s">
        <v>6</v>
      </c>
      <c r="AT259">
        <v>0.08</v>
      </c>
      <c r="AU259" t="s">
        <v>6</v>
      </c>
      <c r="AV259">
        <v>0</v>
      </c>
      <c r="AW259">
        <v>2</v>
      </c>
      <c r="AX259">
        <v>74983587</v>
      </c>
      <c r="AY259">
        <v>1</v>
      </c>
      <c r="AZ259">
        <v>0</v>
      </c>
      <c r="BA259">
        <v>264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CV259">
        <v>0</v>
      </c>
      <c r="CW259">
        <v>0</v>
      </c>
      <c r="CX259" t="e">
        <f>ROUND(Y259*Source!I207,7)</f>
        <v>#REF!</v>
      </c>
      <c r="CY259">
        <f>AA259</f>
        <v>210.35</v>
      </c>
      <c r="CZ259">
        <f>AE259</f>
        <v>23.09</v>
      </c>
      <c r="DA259">
        <f>AI259</f>
        <v>9.11</v>
      </c>
      <c r="DB259">
        <f>ROUND(ROUND(AT259*CZ259,2),2)</f>
        <v>1.85</v>
      </c>
      <c r="DC259">
        <f>ROUND(ROUND(AT259*AG259,2),2)</f>
        <v>0</v>
      </c>
      <c r="DD259" t="s">
        <v>6</v>
      </c>
      <c r="DE259" t="s">
        <v>6</v>
      </c>
      <c r="DF259" t="e">
        <f>ROUND(ROUND(AE259*AI259,0)*CX259,0)</f>
        <v>#REF!</v>
      </c>
      <c r="DG259" t="e">
        <f>ROUND(ROUND(AF259,0)*CX259,0)</f>
        <v>#REF!</v>
      </c>
      <c r="DH259" t="e">
        <f>Source!I207*SmtRes!Y259</f>
        <v>#REF!</v>
      </c>
      <c r="DI259">
        <f>AA259</f>
        <v>210.35</v>
      </c>
      <c r="DJ259">
        <f>EtalonRes!Y264</f>
        <v>23.09</v>
      </c>
      <c r="DK259">
        <f>Source!BC207</f>
        <v>9.11</v>
      </c>
      <c r="DL259" t="s">
        <v>6</v>
      </c>
      <c r="DM259">
        <v>0</v>
      </c>
      <c r="DN259" t="s">
        <v>6</v>
      </c>
      <c r="DO259">
        <v>0</v>
      </c>
      <c r="GQ259">
        <v>-1</v>
      </c>
      <c r="GR259">
        <v>-1</v>
      </c>
    </row>
    <row r="260" spans="1:200" x14ac:dyDescent="0.2">
      <c r="A260">
        <f>ROW(Source!A207)</f>
        <v>207</v>
      </c>
      <c r="B260">
        <v>74764386</v>
      </c>
      <c r="C260">
        <v>74983576</v>
      </c>
      <c r="D260">
        <v>0</v>
      </c>
      <c r="E260">
        <v>1</v>
      </c>
      <c r="F260">
        <v>1</v>
      </c>
      <c r="G260">
        <v>1</v>
      </c>
      <c r="H260">
        <v>3</v>
      </c>
      <c r="I260" t="s">
        <v>35</v>
      </c>
      <c r="J260" t="s">
        <v>6</v>
      </c>
      <c r="K260" t="s">
        <v>221</v>
      </c>
      <c r="L260">
        <v>1371</v>
      </c>
      <c r="N260">
        <v>1013</v>
      </c>
      <c r="O260" t="s">
        <v>23</v>
      </c>
      <c r="P260" t="s">
        <v>23</v>
      </c>
      <c r="Q260">
        <v>1</v>
      </c>
      <c r="W260">
        <v>0</v>
      </c>
      <c r="X260">
        <v>1204477496</v>
      </c>
      <c r="Y260">
        <f>AT260</f>
        <v>1.92307692</v>
      </c>
      <c r="AA260">
        <v>7766</v>
      </c>
      <c r="AB260">
        <v>0</v>
      </c>
      <c r="AC260">
        <v>0</v>
      </c>
      <c r="AD260">
        <v>0</v>
      </c>
      <c r="AE260">
        <v>8166.89</v>
      </c>
      <c r="AF260">
        <v>0</v>
      </c>
      <c r="AG260">
        <v>0</v>
      </c>
      <c r="AH260">
        <v>0</v>
      </c>
      <c r="AI260">
        <v>9.11</v>
      </c>
      <c r="AJ260">
        <v>1</v>
      </c>
      <c r="AK260">
        <v>1</v>
      </c>
      <c r="AL260">
        <v>1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 t="s">
        <v>6</v>
      </c>
      <c r="AT260">
        <v>1.92307692</v>
      </c>
      <c r="AU260" t="s">
        <v>6</v>
      </c>
      <c r="AV260">
        <v>0</v>
      </c>
      <c r="AW260">
        <v>1</v>
      </c>
      <c r="AX260">
        <v>-1</v>
      </c>
      <c r="AY260">
        <v>0</v>
      </c>
      <c r="AZ260">
        <v>0</v>
      </c>
      <c r="BA260" t="s">
        <v>6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CV260">
        <v>0</v>
      </c>
      <c r="CW260">
        <v>0</v>
      </c>
      <c r="CX260">
        <f>ROUND(Y260*Source!I207,7)</f>
        <v>6</v>
      </c>
      <c r="CY260">
        <f>AA260</f>
        <v>7766</v>
      </c>
      <c r="CZ260">
        <f>AE260</f>
        <v>8166.89</v>
      </c>
      <c r="DA260">
        <f>AI260</f>
        <v>9.11</v>
      </c>
      <c r="DB260">
        <f>ROUND(ROUND(AT260*CZ260,2),2)</f>
        <v>15705.56</v>
      </c>
      <c r="DC260">
        <f>ROUND(ROUND(AT260*AG260,2),2)</f>
        <v>0</v>
      </c>
      <c r="DD260" t="s">
        <v>6</v>
      </c>
      <c r="DE260" t="s">
        <v>6</v>
      </c>
      <c r="DF260">
        <f>ROUND(ROUND(AE260*AI260,0)*CX260,0)</f>
        <v>446400</v>
      </c>
      <c r="DG260">
        <f>ROUND(ROUND(AF260,0)*CX260,0)</f>
        <v>0</v>
      </c>
      <c r="DH260">
        <f>Source!I207*SmtRes!Y260</f>
        <v>5.9999999904000001</v>
      </c>
      <c r="DI260">
        <f>AA260</f>
        <v>7766</v>
      </c>
      <c r="DJ260">
        <f>DF260</f>
        <v>446400</v>
      </c>
      <c r="DK260">
        <f>Source!BC207</f>
        <v>9.11</v>
      </c>
      <c r="DL260" t="s">
        <v>6</v>
      </c>
      <c r="DM260">
        <v>0</v>
      </c>
      <c r="DN260" t="s">
        <v>6</v>
      </c>
      <c r="DO260">
        <v>0</v>
      </c>
      <c r="GP260">
        <v>1</v>
      </c>
      <c r="GQ260">
        <v>-1</v>
      </c>
      <c r="GR260">
        <v>-1</v>
      </c>
    </row>
    <row r="261" spans="1:200" x14ac:dyDescent="0.2">
      <c r="A261">
        <f>ROW(Source!A209)</f>
        <v>209</v>
      </c>
      <c r="B261">
        <v>74764386</v>
      </c>
      <c r="C261">
        <v>74983590</v>
      </c>
      <c r="D261">
        <v>31714704</v>
      </c>
      <c r="E261">
        <v>70</v>
      </c>
      <c r="F261">
        <v>1</v>
      </c>
      <c r="G261">
        <v>1</v>
      </c>
      <c r="H261">
        <v>1</v>
      </c>
      <c r="I261" t="s">
        <v>474</v>
      </c>
      <c r="J261" t="s">
        <v>6</v>
      </c>
      <c r="K261" t="s">
        <v>475</v>
      </c>
      <c r="L261">
        <v>1191</v>
      </c>
      <c r="N261">
        <v>1013</v>
      </c>
      <c r="O261" t="s">
        <v>448</v>
      </c>
      <c r="P261" t="s">
        <v>448</v>
      </c>
      <c r="Q261">
        <v>1</v>
      </c>
      <c r="W261">
        <v>0</v>
      </c>
      <c r="X261">
        <v>-112797078</v>
      </c>
      <c r="Y261">
        <f>(AT261*ROUND(1.05,7))</f>
        <v>2.8560000000000003</v>
      </c>
      <c r="AA261">
        <v>0</v>
      </c>
      <c r="AB261">
        <v>0</v>
      </c>
      <c r="AC261">
        <v>0</v>
      </c>
      <c r="AD261">
        <v>299.51</v>
      </c>
      <c r="AE261">
        <v>0</v>
      </c>
      <c r="AF261">
        <v>0</v>
      </c>
      <c r="AG261">
        <v>0</v>
      </c>
      <c r="AH261">
        <v>8.9700000000000006</v>
      </c>
      <c r="AI261">
        <v>1</v>
      </c>
      <c r="AJ261">
        <v>1</v>
      </c>
      <c r="AK261">
        <v>1</v>
      </c>
      <c r="AL261">
        <v>33.39</v>
      </c>
      <c r="AM261">
        <v>4</v>
      </c>
      <c r="AN261">
        <v>0</v>
      </c>
      <c r="AO261">
        <v>1</v>
      </c>
      <c r="AP261">
        <v>1</v>
      </c>
      <c r="AQ261">
        <v>0</v>
      </c>
      <c r="AR261">
        <v>0</v>
      </c>
      <c r="AS261" t="s">
        <v>6</v>
      </c>
      <c r="AT261">
        <v>2.72</v>
      </c>
      <c r="AU261" t="s">
        <v>78</v>
      </c>
      <c r="AV261">
        <v>1</v>
      </c>
      <c r="AW261">
        <v>2</v>
      </c>
      <c r="AX261">
        <v>74983599</v>
      </c>
      <c r="AY261">
        <v>1</v>
      </c>
      <c r="AZ261">
        <v>0</v>
      </c>
      <c r="BA261">
        <v>266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CU261">
        <f>ROUND(AT261*Source!I209*AH261*AL261,0)</f>
        <v>2444</v>
      </c>
      <c r="CV261">
        <f>ROUND(Y261*Source!I209,7)</f>
        <v>8.5679999999999996</v>
      </c>
      <c r="CW261">
        <v>0</v>
      </c>
      <c r="CX261">
        <f>ROUND(Y261*Source!I209,7)</f>
        <v>8.5679999999999996</v>
      </c>
      <c r="CY261">
        <f>AD261</f>
        <v>299.51</v>
      </c>
      <c r="CZ261">
        <f>AH261</f>
        <v>8.9700000000000006</v>
      </c>
      <c r="DA261">
        <f>AL261</f>
        <v>33.39</v>
      </c>
      <c r="DB261">
        <f>ROUND((ROUND(AT261*CZ261,2)*ROUND(1.05,7)),2)</f>
        <v>25.62</v>
      </c>
      <c r="DC261">
        <f>ROUND((ROUND(AT261*AG261,2)*ROUND(1.05,7)),2)</f>
        <v>0</v>
      </c>
      <c r="DD261" t="s">
        <v>6</v>
      </c>
      <c r="DE261" t="s">
        <v>6</v>
      </c>
      <c r="DF261">
        <f>ROUND(ROUND(AE261,0)*CX261,0)</f>
        <v>0</v>
      </c>
      <c r="DG261">
        <f>ROUND(ROUND(AF261,0)*CX261,0)</f>
        <v>0</v>
      </c>
      <c r="DH261">
        <f>Source!I209*SmtRes!Y261</f>
        <v>8.5680000000000014</v>
      </c>
      <c r="DI261">
        <f>AD261</f>
        <v>299.51</v>
      </c>
      <c r="DJ261">
        <f>EtalonRes!AB266</f>
        <v>8.9700000000000006</v>
      </c>
      <c r="DK261">
        <f>Source!BA209</f>
        <v>33.39</v>
      </c>
      <c r="DL261" t="s">
        <v>6</v>
      </c>
      <c r="DM261">
        <v>0</v>
      </c>
      <c r="DN261" t="s">
        <v>6</v>
      </c>
      <c r="DO261">
        <v>0</v>
      </c>
      <c r="GQ261">
        <v>-1</v>
      </c>
      <c r="GR261">
        <v>-1</v>
      </c>
    </row>
    <row r="262" spans="1:200" x14ac:dyDescent="0.2">
      <c r="A262">
        <f>ROW(Source!A209)</f>
        <v>209</v>
      </c>
      <c r="B262">
        <v>74764386</v>
      </c>
      <c r="C262">
        <v>74983590</v>
      </c>
      <c r="D262">
        <v>31709492</v>
      </c>
      <c r="E262">
        <v>70</v>
      </c>
      <c r="F262">
        <v>1</v>
      </c>
      <c r="G262">
        <v>1</v>
      </c>
      <c r="H262">
        <v>1</v>
      </c>
      <c r="I262" t="s">
        <v>449</v>
      </c>
      <c r="J262" t="s">
        <v>6</v>
      </c>
      <c r="K262" t="s">
        <v>450</v>
      </c>
      <c r="L262">
        <v>1191</v>
      </c>
      <c r="N262">
        <v>1013</v>
      </c>
      <c r="O262" t="s">
        <v>448</v>
      </c>
      <c r="P262" t="s">
        <v>448</v>
      </c>
      <c r="Q262">
        <v>1</v>
      </c>
      <c r="W262">
        <v>0</v>
      </c>
      <c r="X262">
        <v>-1417349443</v>
      </c>
      <c r="Y262">
        <f>(AT262*ROUND(1.05,7))</f>
        <v>3.15E-2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1</v>
      </c>
      <c r="AJ262">
        <v>1</v>
      </c>
      <c r="AK262">
        <v>33.39</v>
      </c>
      <c r="AL262">
        <v>1</v>
      </c>
      <c r="AM262">
        <v>4</v>
      </c>
      <c r="AN262">
        <v>0</v>
      </c>
      <c r="AO262">
        <v>1</v>
      </c>
      <c r="AP262">
        <v>1</v>
      </c>
      <c r="AQ262">
        <v>0</v>
      </c>
      <c r="AR262">
        <v>0</v>
      </c>
      <c r="AS262" t="s">
        <v>6</v>
      </c>
      <c r="AT262">
        <v>0.03</v>
      </c>
      <c r="AU262" t="s">
        <v>78</v>
      </c>
      <c r="AV262">
        <v>2</v>
      </c>
      <c r="AW262">
        <v>2</v>
      </c>
      <c r="AX262">
        <v>74983600</v>
      </c>
      <c r="AY262">
        <v>1</v>
      </c>
      <c r="AZ262">
        <v>0</v>
      </c>
      <c r="BA262">
        <v>267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CV262">
        <v>0</v>
      </c>
      <c r="CW262">
        <v>0</v>
      </c>
      <c r="CX262">
        <f>ROUND(Y262*Source!I209,7)</f>
        <v>9.4500000000000001E-2</v>
      </c>
      <c r="CY262">
        <f>AD262</f>
        <v>0</v>
      </c>
      <c r="CZ262">
        <f>AH262</f>
        <v>0</v>
      </c>
      <c r="DA262">
        <f>AL262</f>
        <v>1</v>
      </c>
      <c r="DB262">
        <f>ROUND((ROUND(AT262*CZ262,2)*ROUND(1.05,7)),2)</f>
        <v>0</v>
      </c>
      <c r="DC262">
        <f>ROUND((ROUND(AT262*AG262,2)*ROUND(1.05,7)),2)</f>
        <v>0</v>
      </c>
      <c r="DD262" t="s">
        <v>6</v>
      </c>
      <c r="DE262" t="s">
        <v>6</v>
      </c>
      <c r="DF262">
        <f>ROUND(ROUND(AE262,0)*CX262,0)</f>
        <v>0</v>
      </c>
      <c r="DG262">
        <f>ROUND(ROUND(AF262,0)*CX262,0)</f>
        <v>0</v>
      </c>
      <c r="DH262">
        <f>Source!I209*SmtRes!Y262</f>
        <v>9.4500000000000001E-2</v>
      </c>
      <c r="DI262">
        <f>AD262</f>
        <v>0</v>
      </c>
      <c r="DJ262">
        <f>EtalonRes!AB267</f>
        <v>0</v>
      </c>
      <c r="DK262">
        <f>Source!BA209</f>
        <v>33.39</v>
      </c>
      <c r="DL262" t="s">
        <v>6</v>
      </c>
      <c r="DM262">
        <v>0</v>
      </c>
      <c r="DN262" t="s">
        <v>6</v>
      </c>
      <c r="DO262">
        <v>0</v>
      </c>
      <c r="GQ262">
        <v>-1</v>
      </c>
      <c r="GR262">
        <v>-1</v>
      </c>
    </row>
    <row r="263" spans="1:200" x14ac:dyDescent="0.2">
      <c r="A263">
        <f>ROW(Source!A209)</f>
        <v>209</v>
      </c>
      <c r="B263">
        <v>74764386</v>
      </c>
      <c r="C263">
        <v>74983590</v>
      </c>
      <c r="D263">
        <v>49672573</v>
      </c>
      <c r="E263">
        <v>1</v>
      </c>
      <c r="F263">
        <v>1</v>
      </c>
      <c r="G263">
        <v>1</v>
      </c>
      <c r="H263">
        <v>2</v>
      </c>
      <c r="I263" t="s">
        <v>451</v>
      </c>
      <c r="J263" t="s">
        <v>452</v>
      </c>
      <c r="K263" t="s">
        <v>453</v>
      </c>
      <c r="L263">
        <v>1367</v>
      </c>
      <c r="N263">
        <v>1011</v>
      </c>
      <c r="O263" t="s">
        <v>454</v>
      </c>
      <c r="P263" t="s">
        <v>454</v>
      </c>
      <c r="Q263">
        <v>1</v>
      </c>
      <c r="W263">
        <v>0</v>
      </c>
      <c r="X263">
        <v>-430484415</v>
      </c>
      <c r="Y263">
        <f>(AT263*ROUND(1.05,7))</f>
        <v>1.0500000000000001E-2</v>
      </c>
      <c r="AA263">
        <v>0</v>
      </c>
      <c r="AB263">
        <v>1530.2</v>
      </c>
      <c r="AC263">
        <v>450.77</v>
      </c>
      <c r="AD263">
        <v>0</v>
      </c>
      <c r="AE263">
        <v>0</v>
      </c>
      <c r="AF263">
        <v>115.4</v>
      </c>
      <c r="AG263">
        <v>13.5</v>
      </c>
      <c r="AH263">
        <v>0</v>
      </c>
      <c r="AI263">
        <v>1</v>
      </c>
      <c r="AJ263">
        <v>13.26</v>
      </c>
      <c r="AK263">
        <v>33.39</v>
      </c>
      <c r="AL263">
        <v>1</v>
      </c>
      <c r="AM263">
        <v>4</v>
      </c>
      <c r="AN263">
        <v>0</v>
      </c>
      <c r="AO263">
        <v>1</v>
      </c>
      <c r="AP263">
        <v>1</v>
      </c>
      <c r="AQ263">
        <v>0</v>
      </c>
      <c r="AR263">
        <v>0</v>
      </c>
      <c r="AS263" t="s">
        <v>6</v>
      </c>
      <c r="AT263">
        <v>0.01</v>
      </c>
      <c r="AU263" t="s">
        <v>26</v>
      </c>
      <c r="AV263">
        <v>0</v>
      </c>
      <c r="AW263">
        <v>2</v>
      </c>
      <c r="AX263">
        <v>74983601</v>
      </c>
      <c r="AY263">
        <v>1</v>
      </c>
      <c r="AZ263">
        <v>0</v>
      </c>
      <c r="BA263">
        <v>268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CV263">
        <v>0</v>
      </c>
      <c r="CW263">
        <f>ROUND(Y263*Source!I209*DO263,7)</f>
        <v>0</v>
      </c>
      <c r="CX263">
        <f>ROUND(Y263*Source!I209,7)</f>
        <v>3.15E-2</v>
      </c>
      <c r="CY263">
        <f>AB263</f>
        <v>1530.2</v>
      </c>
      <c r="CZ263">
        <f>AF263</f>
        <v>115.4</v>
      </c>
      <c r="DA263">
        <f>AJ263</f>
        <v>13.26</v>
      </c>
      <c r="DB263">
        <f>ROUND((ROUND(AT263*CZ263,2)*ROUND(1.05,7)),2)</f>
        <v>1.21</v>
      </c>
      <c r="DC263">
        <f>ROUND((ROUND(AT263*AG263,2)*ROUND(1.05,7)),2)</f>
        <v>0.15</v>
      </c>
      <c r="DD263" t="s">
        <v>6</v>
      </c>
      <c r="DE263" t="s">
        <v>6</v>
      </c>
      <c r="DF263">
        <f>ROUND(ROUND(AE263,0)*CX263,0)</f>
        <v>0</v>
      </c>
      <c r="DG263">
        <f>ROUND(ROUND(AF263*AJ263,0)*CX263,0)</f>
        <v>48</v>
      </c>
      <c r="DH263">
        <f>Source!I209*SmtRes!Y263</f>
        <v>3.15E-2</v>
      </c>
      <c r="DI263">
        <f>AB263</f>
        <v>1530.2</v>
      </c>
      <c r="DJ263">
        <f>EtalonRes!Z268</f>
        <v>115.4</v>
      </c>
      <c r="DK263">
        <f>Source!BB209</f>
        <v>13.26</v>
      </c>
      <c r="DL263" t="s">
        <v>6</v>
      </c>
      <c r="DM263">
        <v>0</v>
      </c>
      <c r="DN263" t="s">
        <v>6</v>
      </c>
      <c r="DO263">
        <v>0</v>
      </c>
      <c r="GQ263">
        <v>-1</v>
      </c>
      <c r="GR263">
        <v>-1</v>
      </c>
    </row>
    <row r="264" spans="1:200" x14ac:dyDescent="0.2">
      <c r="A264">
        <f>ROW(Source!A209)</f>
        <v>209</v>
      </c>
      <c r="B264">
        <v>74764386</v>
      </c>
      <c r="C264">
        <v>74983590</v>
      </c>
      <c r="D264">
        <v>49672695</v>
      </c>
      <c r="E264">
        <v>1</v>
      </c>
      <c r="F264">
        <v>1</v>
      </c>
      <c r="G264">
        <v>1</v>
      </c>
      <c r="H264">
        <v>2</v>
      </c>
      <c r="I264" t="s">
        <v>455</v>
      </c>
      <c r="J264" t="s">
        <v>456</v>
      </c>
      <c r="K264" t="s">
        <v>457</v>
      </c>
      <c r="L264">
        <v>1367</v>
      </c>
      <c r="N264">
        <v>1011</v>
      </c>
      <c r="O264" t="s">
        <v>454</v>
      </c>
      <c r="P264" t="s">
        <v>454</v>
      </c>
      <c r="Q264">
        <v>1</v>
      </c>
      <c r="W264">
        <v>0</v>
      </c>
      <c r="X264">
        <v>1063590936</v>
      </c>
      <c r="Y264">
        <f>(AT264*ROUND(1.05,7))</f>
        <v>0.71400000000000008</v>
      </c>
      <c r="AA264">
        <v>0</v>
      </c>
      <c r="AB264">
        <v>41.37</v>
      </c>
      <c r="AC264">
        <v>0</v>
      </c>
      <c r="AD264">
        <v>0</v>
      </c>
      <c r="AE264">
        <v>0</v>
      </c>
      <c r="AF264">
        <v>3.12</v>
      </c>
      <c r="AG264">
        <v>0</v>
      </c>
      <c r="AH264">
        <v>0</v>
      </c>
      <c r="AI264">
        <v>1</v>
      </c>
      <c r="AJ264">
        <v>13.26</v>
      </c>
      <c r="AK264">
        <v>33.39</v>
      </c>
      <c r="AL264">
        <v>1</v>
      </c>
      <c r="AM264">
        <v>4</v>
      </c>
      <c r="AN264">
        <v>0</v>
      </c>
      <c r="AO264">
        <v>1</v>
      </c>
      <c r="AP264">
        <v>1</v>
      </c>
      <c r="AQ264">
        <v>0</v>
      </c>
      <c r="AR264">
        <v>0</v>
      </c>
      <c r="AS264" t="s">
        <v>6</v>
      </c>
      <c r="AT264">
        <v>0.68</v>
      </c>
      <c r="AU264" t="s">
        <v>26</v>
      </c>
      <c r="AV264">
        <v>0</v>
      </c>
      <c r="AW264">
        <v>2</v>
      </c>
      <c r="AX264">
        <v>74983602</v>
      </c>
      <c r="AY264">
        <v>1</v>
      </c>
      <c r="AZ264">
        <v>0</v>
      </c>
      <c r="BA264">
        <v>269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CV264">
        <v>0</v>
      </c>
      <c r="CW264">
        <f>ROUND(Y264*Source!I209*DO264,7)</f>
        <v>0</v>
      </c>
      <c r="CX264">
        <f>ROUND(Y264*Source!I209,7)</f>
        <v>2.1419999999999999</v>
      </c>
      <c r="CY264">
        <f>AB264</f>
        <v>41.37</v>
      </c>
      <c r="CZ264">
        <f>AF264</f>
        <v>3.12</v>
      </c>
      <c r="DA264">
        <f>AJ264</f>
        <v>13.26</v>
      </c>
      <c r="DB264">
        <f>ROUND((ROUND(AT264*CZ264,2)*ROUND(1.05,7)),2)</f>
        <v>2.23</v>
      </c>
      <c r="DC264">
        <f>ROUND((ROUND(AT264*AG264,2)*ROUND(1.05,7)),2)</f>
        <v>0</v>
      </c>
      <c r="DD264" t="s">
        <v>6</v>
      </c>
      <c r="DE264" t="s">
        <v>6</v>
      </c>
      <c r="DF264">
        <f>ROUND(ROUND(AE264,0)*CX264,0)</f>
        <v>0</v>
      </c>
      <c r="DG264">
        <f>ROUND(ROUND(AF264*AJ264,0)*CX264,0)</f>
        <v>88</v>
      </c>
      <c r="DH264">
        <f>Source!I209*SmtRes!Y264</f>
        <v>2.1420000000000003</v>
      </c>
      <c r="DI264">
        <f>AB264</f>
        <v>41.37</v>
      </c>
      <c r="DJ264">
        <f>EtalonRes!Z269</f>
        <v>3.12</v>
      </c>
      <c r="DK264">
        <f>Source!BB209</f>
        <v>13.26</v>
      </c>
      <c r="DL264" t="s">
        <v>6</v>
      </c>
      <c r="DM264">
        <v>0</v>
      </c>
      <c r="DN264" t="s">
        <v>6</v>
      </c>
      <c r="DO264">
        <v>0</v>
      </c>
      <c r="GQ264">
        <v>-1</v>
      </c>
      <c r="GR264">
        <v>-1</v>
      </c>
    </row>
    <row r="265" spans="1:200" x14ac:dyDescent="0.2">
      <c r="A265">
        <f>ROW(Source!A209)</f>
        <v>209</v>
      </c>
      <c r="B265">
        <v>74764386</v>
      </c>
      <c r="C265">
        <v>74983590</v>
      </c>
      <c r="D265">
        <v>49673503</v>
      </c>
      <c r="E265">
        <v>1</v>
      </c>
      <c r="F265">
        <v>1</v>
      </c>
      <c r="G265">
        <v>1</v>
      </c>
      <c r="H265">
        <v>2</v>
      </c>
      <c r="I265" t="s">
        <v>458</v>
      </c>
      <c r="J265" t="s">
        <v>459</v>
      </c>
      <c r="K265" t="s">
        <v>460</v>
      </c>
      <c r="L265">
        <v>1367</v>
      </c>
      <c r="N265">
        <v>1011</v>
      </c>
      <c r="O265" t="s">
        <v>454</v>
      </c>
      <c r="P265" t="s">
        <v>454</v>
      </c>
      <c r="Q265">
        <v>1</v>
      </c>
      <c r="W265">
        <v>0</v>
      </c>
      <c r="X265">
        <v>509054691</v>
      </c>
      <c r="Y265">
        <f>(AT265*ROUND(1.05,7))</f>
        <v>2.1000000000000001E-2</v>
      </c>
      <c r="AA265">
        <v>0</v>
      </c>
      <c r="AB265">
        <v>871.31</v>
      </c>
      <c r="AC265">
        <v>387.32</v>
      </c>
      <c r="AD265">
        <v>0</v>
      </c>
      <c r="AE265">
        <v>0</v>
      </c>
      <c r="AF265">
        <v>65.709999999999994</v>
      </c>
      <c r="AG265">
        <v>11.6</v>
      </c>
      <c r="AH265">
        <v>0</v>
      </c>
      <c r="AI265">
        <v>1</v>
      </c>
      <c r="AJ265">
        <v>13.26</v>
      </c>
      <c r="AK265">
        <v>33.39</v>
      </c>
      <c r="AL265">
        <v>1</v>
      </c>
      <c r="AM265">
        <v>4</v>
      </c>
      <c r="AN265">
        <v>0</v>
      </c>
      <c r="AO265">
        <v>1</v>
      </c>
      <c r="AP265">
        <v>1</v>
      </c>
      <c r="AQ265">
        <v>0</v>
      </c>
      <c r="AR265">
        <v>0</v>
      </c>
      <c r="AS265" t="s">
        <v>6</v>
      </c>
      <c r="AT265">
        <v>0.02</v>
      </c>
      <c r="AU265" t="s">
        <v>26</v>
      </c>
      <c r="AV265">
        <v>0</v>
      </c>
      <c r="AW265">
        <v>2</v>
      </c>
      <c r="AX265">
        <v>74983603</v>
      </c>
      <c r="AY265">
        <v>1</v>
      </c>
      <c r="AZ265">
        <v>0</v>
      </c>
      <c r="BA265">
        <v>270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f>ROUND(Y265*Source!I209*DO265,7)</f>
        <v>0</v>
      </c>
      <c r="CX265">
        <f>ROUND(Y265*Source!I209,7)</f>
        <v>6.3E-2</v>
      </c>
      <c r="CY265">
        <f>AB265</f>
        <v>871.31</v>
      </c>
      <c r="CZ265">
        <f>AF265</f>
        <v>65.709999999999994</v>
      </c>
      <c r="DA265">
        <f>AJ265</f>
        <v>13.26</v>
      </c>
      <c r="DB265">
        <f>ROUND((ROUND(AT265*CZ265,2)*ROUND(1.05,7)),2)</f>
        <v>1.38</v>
      </c>
      <c r="DC265">
        <f>ROUND((ROUND(AT265*AG265,2)*ROUND(1.05,7)),2)</f>
        <v>0.24</v>
      </c>
      <c r="DD265" t="s">
        <v>6</v>
      </c>
      <c r="DE265" t="s">
        <v>6</v>
      </c>
      <c r="DF265">
        <f>ROUND(ROUND(AE265,0)*CX265,0)</f>
        <v>0</v>
      </c>
      <c r="DG265">
        <f>ROUND(ROUND(AF265*AJ265,0)*CX265,0)</f>
        <v>55</v>
      </c>
      <c r="DH265">
        <f>Source!I209*SmtRes!Y265</f>
        <v>6.3E-2</v>
      </c>
      <c r="DI265">
        <f>AB265</f>
        <v>871.31</v>
      </c>
      <c r="DJ265">
        <f>EtalonRes!Z270</f>
        <v>65.709999999999994</v>
      </c>
      <c r="DK265">
        <f>Source!BB209</f>
        <v>13.26</v>
      </c>
      <c r="DL265" t="s">
        <v>6</v>
      </c>
      <c r="DM265">
        <v>0</v>
      </c>
      <c r="DN265" t="s">
        <v>6</v>
      </c>
      <c r="DO265">
        <v>0</v>
      </c>
      <c r="GQ265">
        <v>-1</v>
      </c>
      <c r="GR265">
        <v>-1</v>
      </c>
    </row>
    <row r="266" spans="1:200" x14ac:dyDescent="0.2">
      <c r="A266">
        <f>ROW(Source!A209)</f>
        <v>209</v>
      </c>
      <c r="B266">
        <v>74764386</v>
      </c>
      <c r="C266">
        <v>74983590</v>
      </c>
      <c r="D266">
        <v>49525488</v>
      </c>
      <c r="E266">
        <v>1</v>
      </c>
      <c r="F266">
        <v>1</v>
      </c>
      <c r="G266">
        <v>1</v>
      </c>
      <c r="H266">
        <v>3</v>
      </c>
      <c r="I266" t="s">
        <v>465</v>
      </c>
      <c r="J266" t="s">
        <v>466</v>
      </c>
      <c r="K266" t="s">
        <v>467</v>
      </c>
      <c r="L266">
        <v>1346</v>
      </c>
      <c r="N266">
        <v>1009</v>
      </c>
      <c r="O266" t="s">
        <v>468</v>
      </c>
      <c r="P266" t="s">
        <v>468</v>
      </c>
      <c r="Q266">
        <v>1</v>
      </c>
      <c r="W266">
        <v>0</v>
      </c>
      <c r="X266">
        <v>-1864341761</v>
      </c>
      <c r="Y266" s="181" t="e">
        <f>#REF!</f>
        <v>#REF!</v>
      </c>
      <c r="AA266">
        <v>82.35</v>
      </c>
      <c r="AB266">
        <v>0</v>
      </c>
      <c r="AC266">
        <v>0</v>
      </c>
      <c r="AD266">
        <v>0</v>
      </c>
      <c r="AE266">
        <v>9.0399999999999991</v>
      </c>
      <c r="AF266">
        <v>0</v>
      </c>
      <c r="AG266">
        <v>0</v>
      </c>
      <c r="AH266">
        <v>0</v>
      </c>
      <c r="AI266">
        <v>9.11</v>
      </c>
      <c r="AJ266">
        <v>1</v>
      </c>
      <c r="AK266">
        <v>1</v>
      </c>
      <c r="AL266">
        <v>1</v>
      </c>
      <c r="AM266">
        <v>4</v>
      </c>
      <c r="AN266">
        <v>0</v>
      </c>
      <c r="AO266">
        <v>1</v>
      </c>
      <c r="AP266">
        <v>1</v>
      </c>
      <c r="AQ266">
        <v>0</v>
      </c>
      <c r="AR266">
        <v>0</v>
      </c>
      <c r="AS266" t="s">
        <v>6</v>
      </c>
      <c r="AT266">
        <v>0.5</v>
      </c>
      <c r="AU266" t="s">
        <v>6</v>
      </c>
      <c r="AV266">
        <v>0</v>
      </c>
      <c r="AW266">
        <v>2</v>
      </c>
      <c r="AX266">
        <v>74983604</v>
      </c>
      <c r="AY266">
        <v>1</v>
      </c>
      <c r="AZ266">
        <v>0</v>
      </c>
      <c r="BA266">
        <v>271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CV266">
        <v>0</v>
      </c>
      <c r="CW266">
        <v>0</v>
      </c>
      <c r="CX266" t="e">
        <f>ROUND(Y266*Source!I209,7)</f>
        <v>#REF!</v>
      </c>
      <c r="CY266">
        <f>AA266</f>
        <v>82.35</v>
      </c>
      <c r="CZ266">
        <f>AE266</f>
        <v>9.0399999999999991</v>
      </c>
      <c r="DA266">
        <f>AI266</f>
        <v>9.11</v>
      </c>
      <c r="DB266">
        <f>ROUND(ROUND(AT266*CZ266,2),2)</f>
        <v>4.5199999999999996</v>
      </c>
      <c r="DC266">
        <f>ROUND(ROUND(AT266*AG266,2),2)</f>
        <v>0</v>
      </c>
      <c r="DD266" t="s">
        <v>6</v>
      </c>
      <c r="DE266" t="s">
        <v>6</v>
      </c>
      <c r="DF266" t="e">
        <f>ROUND(ROUND(AE266*AI266,0)*CX266,0)</f>
        <v>#REF!</v>
      </c>
      <c r="DG266" t="e">
        <f>ROUND(ROUND(AF266,0)*CX266,0)</f>
        <v>#REF!</v>
      </c>
      <c r="DH266" t="e">
        <f>Source!I209*SmtRes!Y266</f>
        <v>#REF!</v>
      </c>
      <c r="DI266">
        <f>AA266</f>
        <v>82.35</v>
      </c>
      <c r="DJ266">
        <f>EtalonRes!Y271</f>
        <v>9.0399999999999991</v>
      </c>
      <c r="DK266">
        <f>Source!BC209</f>
        <v>9.11</v>
      </c>
      <c r="DL266" t="s">
        <v>6</v>
      </c>
      <c r="DM266">
        <v>0</v>
      </c>
      <c r="DN266" t="s">
        <v>6</v>
      </c>
      <c r="DO266">
        <v>0</v>
      </c>
      <c r="GQ266">
        <v>-1</v>
      </c>
      <c r="GR266">
        <v>-1</v>
      </c>
    </row>
    <row r="267" spans="1:200" x14ac:dyDescent="0.2">
      <c r="A267">
        <f>ROW(Source!A209)</f>
        <v>209</v>
      </c>
      <c r="B267">
        <v>74764386</v>
      </c>
      <c r="C267">
        <v>74983590</v>
      </c>
      <c r="D267">
        <v>49526492</v>
      </c>
      <c r="E267">
        <v>1</v>
      </c>
      <c r="F267">
        <v>1</v>
      </c>
      <c r="G267">
        <v>1</v>
      </c>
      <c r="H267">
        <v>3</v>
      </c>
      <c r="I267" t="s">
        <v>469</v>
      </c>
      <c r="J267" t="s">
        <v>470</v>
      </c>
      <c r="K267" t="s">
        <v>471</v>
      </c>
      <c r="L267">
        <v>1346</v>
      </c>
      <c r="N267">
        <v>1009</v>
      </c>
      <c r="O267" t="s">
        <v>468</v>
      </c>
      <c r="P267" t="s">
        <v>468</v>
      </c>
      <c r="Q267">
        <v>1</v>
      </c>
      <c r="W267">
        <v>0</v>
      </c>
      <c r="X267">
        <v>497341279</v>
      </c>
      <c r="Y267" s="181" t="e">
        <f>#REF!</f>
        <v>#REF!</v>
      </c>
      <c r="AA267">
        <v>210.35</v>
      </c>
      <c r="AB267">
        <v>0</v>
      </c>
      <c r="AC267">
        <v>0</v>
      </c>
      <c r="AD267">
        <v>0</v>
      </c>
      <c r="AE267">
        <v>23.09</v>
      </c>
      <c r="AF267">
        <v>0</v>
      </c>
      <c r="AG267">
        <v>0</v>
      </c>
      <c r="AH267">
        <v>0</v>
      </c>
      <c r="AI267">
        <v>9.11</v>
      </c>
      <c r="AJ267">
        <v>1</v>
      </c>
      <c r="AK267">
        <v>1</v>
      </c>
      <c r="AL267">
        <v>1</v>
      </c>
      <c r="AM267">
        <v>4</v>
      </c>
      <c r="AN267">
        <v>0</v>
      </c>
      <c r="AO267">
        <v>1</v>
      </c>
      <c r="AP267">
        <v>1</v>
      </c>
      <c r="AQ267">
        <v>0</v>
      </c>
      <c r="AR267">
        <v>0</v>
      </c>
      <c r="AS267" t="s">
        <v>6</v>
      </c>
      <c r="AT267">
        <v>0.92</v>
      </c>
      <c r="AU267" t="s">
        <v>6</v>
      </c>
      <c r="AV267">
        <v>0</v>
      </c>
      <c r="AW267">
        <v>2</v>
      </c>
      <c r="AX267">
        <v>74983605</v>
      </c>
      <c r="AY267">
        <v>1</v>
      </c>
      <c r="AZ267">
        <v>0</v>
      </c>
      <c r="BA267">
        <v>272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CV267">
        <v>0</v>
      </c>
      <c r="CW267">
        <v>0</v>
      </c>
      <c r="CX267" t="e">
        <f>ROUND(Y267*Source!I209,7)</f>
        <v>#REF!</v>
      </c>
      <c r="CY267">
        <f>AA267</f>
        <v>210.35</v>
      </c>
      <c r="CZ267">
        <f>AE267</f>
        <v>23.09</v>
      </c>
      <c r="DA267">
        <f>AI267</f>
        <v>9.11</v>
      </c>
      <c r="DB267">
        <f>ROUND(ROUND(AT267*CZ267,2),2)</f>
        <v>21.24</v>
      </c>
      <c r="DC267">
        <f>ROUND(ROUND(AT267*AG267,2),2)</f>
        <v>0</v>
      </c>
      <c r="DD267" t="s">
        <v>6</v>
      </c>
      <c r="DE267" t="s">
        <v>6</v>
      </c>
      <c r="DF267" t="e">
        <f>ROUND(ROUND(AE267*AI267,0)*CX267,0)</f>
        <v>#REF!</v>
      </c>
      <c r="DG267" t="e">
        <f>ROUND(ROUND(AF267,0)*CX267,0)</f>
        <v>#REF!</v>
      </c>
      <c r="DH267" t="e">
        <f>Source!I209*SmtRes!Y267</f>
        <v>#REF!</v>
      </c>
      <c r="DI267">
        <f>AA267</f>
        <v>210.35</v>
      </c>
      <c r="DJ267">
        <f>EtalonRes!Y272</f>
        <v>23.09</v>
      </c>
      <c r="DK267">
        <f>Source!BC209</f>
        <v>9.11</v>
      </c>
      <c r="DL267" t="s">
        <v>6</v>
      </c>
      <c r="DM267">
        <v>0</v>
      </c>
      <c r="DN267" t="s">
        <v>6</v>
      </c>
      <c r="DO267">
        <v>0</v>
      </c>
      <c r="GQ267">
        <v>-1</v>
      </c>
      <c r="GR267">
        <v>-1</v>
      </c>
    </row>
    <row r="268" spans="1:200" x14ac:dyDescent="0.2">
      <c r="A268">
        <f>ROW(Source!A209)</f>
        <v>209</v>
      </c>
      <c r="B268">
        <v>74764386</v>
      </c>
      <c r="C268">
        <v>74983590</v>
      </c>
      <c r="D268">
        <v>0</v>
      </c>
      <c r="E268">
        <v>1</v>
      </c>
      <c r="F268">
        <v>1</v>
      </c>
      <c r="G268">
        <v>1</v>
      </c>
      <c r="H268">
        <v>3</v>
      </c>
      <c r="I268" t="s">
        <v>35</v>
      </c>
      <c r="J268" t="s">
        <v>6</v>
      </c>
      <c r="K268" t="s">
        <v>249</v>
      </c>
      <c r="L268">
        <v>1371</v>
      </c>
      <c r="N268">
        <v>1013</v>
      </c>
      <c r="O268" t="s">
        <v>23</v>
      </c>
      <c r="P268" t="s">
        <v>23</v>
      </c>
      <c r="Q268">
        <v>1</v>
      </c>
      <c r="W268">
        <v>0</v>
      </c>
      <c r="X268">
        <v>-957338726</v>
      </c>
      <c r="Y268">
        <f>AT268</f>
        <v>1</v>
      </c>
      <c r="AA268">
        <v>20196</v>
      </c>
      <c r="AB268">
        <v>0</v>
      </c>
      <c r="AC268">
        <v>0</v>
      </c>
      <c r="AD268">
        <v>0</v>
      </c>
      <c r="AE268">
        <v>21071.940000000002</v>
      </c>
      <c r="AF268">
        <v>0</v>
      </c>
      <c r="AG268">
        <v>0</v>
      </c>
      <c r="AH268">
        <v>0</v>
      </c>
      <c r="AI268">
        <v>6.13</v>
      </c>
      <c r="AJ268">
        <v>1</v>
      </c>
      <c r="AK268">
        <v>1</v>
      </c>
      <c r="AL268">
        <v>1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 t="s">
        <v>6</v>
      </c>
      <c r="AT268">
        <v>1</v>
      </c>
      <c r="AU268" t="s">
        <v>6</v>
      </c>
      <c r="AV268">
        <v>0</v>
      </c>
      <c r="AW268">
        <v>1</v>
      </c>
      <c r="AX268">
        <v>-1</v>
      </c>
      <c r="AY268">
        <v>0</v>
      </c>
      <c r="AZ268">
        <v>0</v>
      </c>
      <c r="BA268" t="s">
        <v>6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CV268">
        <v>0</v>
      </c>
      <c r="CW268">
        <v>0</v>
      </c>
      <c r="CX268">
        <f>ROUND(Y268*Source!I209,7)</f>
        <v>3</v>
      </c>
      <c r="CY268">
        <f>AA268</f>
        <v>20196</v>
      </c>
      <c r="CZ268">
        <f>AE268</f>
        <v>21071.940000000002</v>
      </c>
      <c r="DA268">
        <f>AI268</f>
        <v>6.13</v>
      </c>
      <c r="DB268">
        <f>ROUND(ROUND(AT268*CZ268,2),2)</f>
        <v>21071.94</v>
      </c>
      <c r="DC268">
        <f>ROUND(ROUND(AT268*AG268,2),2)</f>
        <v>0</v>
      </c>
      <c r="DD268" t="s">
        <v>6</v>
      </c>
      <c r="DE268" t="s">
        <v>6</v>
      </c>
      <c r="DF268">
        <f>ROUND(ROUND(AE268*AI268,0)*CX268,0)</f>
        <v>387513</v>
      </c>
      <c r="DG268">
        <f>ROUND(ROUND(AF268,0)*CX268,0)</f>
        <v>0</v>
      </c>
      <c r="DH268">
        <f>Source!I209*SmtRes!Y268</f>
        <v>3</v>
      </c>
      <c r="DI268">
        <f>AA268</f>
        <v>20196</v>
      </c>
      <c r="DJ268">
        <f>DF268</f>
        <v>387513</v>
      </c>
      <c r="DK268">
        <f>Source!BC209</f>
        <v>9.11</v>
      </c>
      <c r="DL268" t="s">
        <v>6</v>
      </c>
      <c r="DM268">
        <v>0</v>
      </c>
      <c r="DN268" t="s">
        <v>6</v>
      </c>
      <c r="DO268">
        <v>0</v>
      </c>
      <c r="GP268">
        <v>1</v>
      </c>
      <c r="GQ268">
        <v>-1</v>
      </c>
      <c r="GR268">
        <v>-1</v>
      </c>
    </row>
    <row r="269" spans="1:200" x14ac:dyDescent="0.2">
      <c r="A269">
        <f>ROW(Source!A211)</f>
        <v>211</v>
      </c>
      <c r="B269">
        <v>74764386</v>
      </c>
      <c r="C269">
        <v>74983608</v>
      </c>
      <c r="D269">
        <v>31715109</v>
      </c>
      <c r="E269">
        <v>70</v>
      </c>
      <c r="F269">
        <v>1</v>
      </c>
      <c r="G269">
        <v>1</v>
      </c>
      <c r="H269">
        <v>1</v>
      </c>
      <c r="I269" t="s">
        <v>472</v>
      </c>
      <c r="J269" t="s">
        <v>6</v>
      </c>
      <c r="K269" t="s">
        <v>473</v>
      </c>
      <c r="L269">
        <v>1191</v>
      </c>
      <c r="N269">
        <v>1013</v>
      </c>
      <c r="O269" t="s">
        <v>448</v>
      </c>
      <c r="P269" t="s">
        <v>448</v>
      </c>
      <c r="Q269">
        <v>1</v>
      </c>
      <c r="W269">
        <v>0</v>
      </c>
      <c r="X269">
        <v>784619160</v>
      </c>
      <c r="Y269">
        <f t="shared" ref="Y269:Y275" si="119">(AT269*ROUND(1.05,7))</f>
        <v>65.52</v>
      </c>
      <c r="AA269">
        <v>0</v>
      </c>
      <c r="AB269">
        <v>0</v>
      </c>
      <c r="AC269">
        <v>0</v>
      </c>
      <c r="AD269">
        <v>291.83</v>
      </c>
      <c r="AE269">
        <v>0</v>
      </c>
      <c r="AF269">
        <v>0</v>
      </c>
      <c r="AG269">
        <v>0</v>
      </c>
      <c r="AH269">
        <v>8.74</v>
      </c>
      <c r="AI269">
        <v>1</v>
      </c>
      <c r="AJ269">
        <v>1</v>
      </c>
      <c r="AK269">
        <v>1</v>
      </c>
      <c r="AL269">
        <v>33.39</v>
      </c>
      <c r="AM269">
        <v>4</v>
      </c>
      <c r="AN269">
        <v>0</v>
      </c>
      <c r="AO269">
        <v>1</v>
      </c>
      <c r="AP269">
        <v>1</v>
      </c>
      <c r="AQ269">
        <v>0</v>
      </c>
      <c r="AR269">
        <v>0</v>
      </c>
      <c r="AS269" t="s">
        <v>6</v>
      </c>
      <c r="AT269">
        <v>62.4</v>
      </c>
      <c r="AU269" t="s">
        <v>78</v>
      </c>
      <c r="AV269">
        <v>1</v>
      </c>
      <c r="AW269">
        <v>2</v>
      </c>
      <c r="AX269">
        <v>74983621</v>
      </c>
      <c r="AY269">
        <v>1</v>
      </c>
      <c r="AZ269">
        <v>0</v>
      </c>
      <c r="BA269">
        <v>274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CU269">
        <f>ROUND(AT269*Source!I211*AH269*AL269,0)</f>
        <v>10489</v>
      </c>
      <c r="CV269">
        <f>ROUND(Y269*Source!I211,7)</f>
        <v>37.739519999999999</v>
      </c>
      <c r="CW269">
        <v>0</v>
      </c>
      <c r="CX269">
        <f>ROUND(Y269*Source!I211,7)</f>
        <v>37.739519999999999</v>
      </c>
      <c r="CY269">
        <f>AD269</f>
        <v>291.83</v>
      </c>
      <c r="CZ269">
        <f>AH269</f>
        <v>8.74</v>
      </c>
      <c r="DA269">
        <f>AL269</f>
        <v>33.39</v>
      </c>
      <c r="DB269">
        <f t="shared" ref="DB269:DB275" si="120">ROUND((ROUND(AT269*CZ269,2)*ROUND(1.05,7)),2)</f>
        <v>572.65</v>
      </c>
      <c r="DC269">
        <f t="shared" ref="DC269:DC275" si="121">ROUND((ROUND(AT269*AG269,2)*ROUND(1.05,7)),2)</f>
        <v>0</v>
      </c>
      <c r="DD269" t="s">
        <v>6</v>
      </c>
      <c r="DE269" t="s">
        <v>6</v>
      </c>
      <c r="DF269">
        <f t="shared" ref="DF269:DF275" si="122">ROUND(ROUND(AE269,0)*CX269,0)</f>
        <v>0</v>
      </c>
      <c r="DG269">
        <f>ROUND(ROUND(AF269,0)*CX269,0)</f>
        <v>0</v>
      </c>
      <c r="DH269">
        <f>Source!I211*SmtRes!Y269</f>
        <v>37.739519999999992</v>
      </c>
      <c r="DI269">
        <f>AD269</f>
        <v>291.83</v>
      </c>
      <c r="DJ269">
        <f>EtalonRes!AB274</f>
        <v>8.74</v>
      </c>
      <c r="DK269">
        <f>Source!BA211</f>
        <v>33.39</v>
      </c>
      <c r="DL269" t="s">
        <v>6</v>
      </c>
      <c r="DM269">
        <v>0</v>
      </c>
      <c r="DN269" t="s">
        <v>6</v>
      </c>
      <c r="DO269">
        <v>0</v>
      </c>
      <c r="GQ269">
        <v>-1</v>
      </c>
      <c r="GR269">
        <v>-1</v>
      </c>
    </row>
    <row r="270" spans="1:200" x14ac:dyDescent="0.2">
      <c r="A270">
        <f>ROW(Source!A211)</f>
        <v>211</v>
      </c>
      <c r="B270">
        <v>74764386</v>
      </c>
      <c r="C270">
        <v>74983608</v>
      </c>
      <c r="D270">
        <v>31709492</v>
      </c>
      <c r="E270">
        <v>70</v>
      </c>
      <c r="F270">
        <v>1</v>
      </c>
      <c r="G270">
        <v>1</v>
      </c>
      <c r="H270">
        <v>1</v>
      </c>
      <c r="I270" t="s">
        <v>449</v>
      </c>
      <c r="J270" t="s">
        <v>6</v>
      </c>
      <c r="K270" t="s">
        <v>450</v>
      </c>
      <c r="L270">
        <v>1191</v>
      </c>
      <c r="N270">
        <v>1013</v>
      </c>
      <c r="O270" t="s">
        <v>448</v>
      </c>
      <c r="P270" t="s">
        <v>448</v>
      </c>
      <c r="Q270">
        <v>1</v>
      </c>
      <c r="W270">
        <v>0</v>
      </c>
      <c r="X270">
        <v>-1417349443</v>
      </c>
      <c r="Y270">
        <f t="shared" si="119"/>
        <v>0.69300000000000006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1</v>
      </c>
      <c r="AJ270">
        <v>1</v>
      </c>
      <c r="AK270">
        <v>33.39</v>
      </c>
      <c r="AL270">
        <v>1</v>
      </c>
      <c r="AM270">
        <v>4</v>
      </c>
      <c r="AN270">
        <v>0</v>
      </c>
      <c r="AO270">
        <v>1</v>
      </c>
      <c r="AP270">
        <v>1</v>
      </c>
      <c r="AQ270">
        <v>0</v>
      </c>
      <c r="AR270">
        <v>0</v>
      </c>
      <c r="AS270" t="s">
        <v>6</v>
      </c>
      <c r="AT270">
        <v>0.66</v>
      </c>
      <c r="AU270" t="s">
        <v>78</v>
      </c>
      <c r="AV270">
        <v>2</v>
      </c>
      <c r="AW270">
        <v>2</v>
      </c>
      <c r="AX270">
        <v>74983622</v>
      </c>
      <c r="AY270">
        <v>1</v>
      </c>
      <c r="AZ270">
        <v>0</v>
      </c>
      <c r="BA270">
        <v>275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CV270">
        <v>0</v>
      </c>
      <c r="CW270">
        <v>0</v>
      </c>
      <c r="CX270">
        <f>ROUND(Y270*Source!I211,7)</f>
        <v>0.39916800000000002</v>
      </c>
      <c r="CY270">
        <f>AD270</f>
        <v>0</v>
      </c>
      <c r="CZ270">
        <f>AH270</f>
        <v>0</v>
      </c>
      <c r="DA270">
        <f>AL270</f>
        <v>1</v>
      </c>
      <c r="DB270">
        <f t="shared" si="120"/>
        <v>0</v>
      </c>
      <c r="DC270">
        <f t="shared" si="121"/>
        <v>0</v>
      </c>
      <c r="DD270" t="s">
        <v>6</v>
      </c>
      <c r="DE270" t="s">
        <v>6</v>
      </c>
      <c r="DF270">
        <f t="shared" si="122"/>
        <v>0</v>
      </c>
      <c r="DG270">
        <f>ROUND(ROUND(AF270,0)*CX270,0)</f>
        <v>0</v>
      </c>
      <c r="DH270">
        <f>Source!I211*SmtRes!Y270</f>
        <v>0.39916800000000002</v>
      </c>
      <c r="DI270">
        <f>AD270</f>
        <v>0</v>
      </c>
      <c r="DJ270">
        <f>EtalonRes!AB275</f>
        <v>0</v>
      </c>
      <c r="DK270">
        <f>Source!BA211</f>
        <v>33.39</v>
      </c>
      <c r="DL270" t="s">
        <v>6</v>
      </c>
      <c r="DM270">
        <v>0</v>
      </c>
      <c r="DN270" t="s">
        <v>6</v>
      </c>
      <c r="DO270">
        <v>0</v>
      </c>
      <c r="GQ270">
        <v>-1</v>
      </c>
      <c r="GR270">
        <v>-1</v>
      </c>
    </row>
    <row r="271" spans="1:200" x14ac:dyDescent="0.2">
      <c r="A271">
        <f>ROW(Source!A211)</f>
        <v>211</v>
      </c>
      <c r="B271">
        <v>74764386</v>
      </c>
      <c r="C271">
        <v>74983608</v>
      </c>
      <c r="D271">
        <v>49672573</v>
      </c>
      <c r="E271">
        <v>1</v>
      </c>
      <c r="F271">
        <v>1</v>
      </c>
      <c r="G271">
        <v>1</v>
      </c>
      <c r="H271">
        <v>2</v>
      </c>
      <c r="I271" t="s">
        <v>451</v>
      </c>
      <c r="J271" t="s">
        <v>452</v>
      </c>
      <c r="K271" t="s">
        <v>453</v>
      </c>
      <c r="L271">
        <v>1367</v>
      </c>
      <c r="N271">
        <v>1011</v>
      </c>
      <c r="O271" t="s">
        <v>454</v>
      </c>
      <c r="P271" t="s">
        <v>454</v>
      </c>
      <c r="Q271">
        <v>1</v>
      </c>
      <c r="W271">
        <v>0</v>
      </c>
      <c r="X271">
        <v>-430484415</v>
      </c>
      <c r="Y271">
        <f t="shared" si="119"/>
        <v>0.28350000000000003</v>
      </c>
      <c r="AA271">
        <v>0</v>
      </c>
      <c r="AB271">
        <v>1530.2</v>
      </c>
      <c r="AC271">
        <v>450.77</v>
      </c>
      <c r="AD271">
        <v>0</v>
      </c>
      <c r="AE271">
        <v>0</v>
      </c>
      <c r="AF271">
        <v>115.4</v>
      </c>
      <c r="AG271">
        <v>13.5</v>
      </c>
      <c r="AH271">
        <v>0</v>
      </c>
      <c r="AI271">
        <v>1</v>
      </c>
      <c r="AJ271">
        <v>13.26</v>
      </c>
      <c r="AK271">
        <v>33.39</v>
      </c>
      <c r="AL271">
        <v>1</v>
      </c>
      <c r="AM271">
        <v>4</v>
      </c>
      <c r="AN271">
        <v>0</v>
      </c>
      <c r="AO271">
        <v>1</v>
      </c>
      <c r="AP271">
        <v>1</v>
      </c>
      <c r="AQ271">
        <v>0</v>
      </c>
      <c r="AR271">
        <v>0</v>
      </c>
      <c r="AS271" t="s">
        <v>6</v>
      </c>
      <c r="AT271">
        <v>0.27</v>
      </c>
      <c r="AU271" t="s">
        <v>26</v>
      </c>
      <c r="AV271">
        <v>0</v>
      </c>
      <c r="AW271">
        <v>2</v>
      </c>
      <c r="AX271">
        <v>74983623</v>
      </c>
      <c r="AY271">
        <v>1</v>
      </c>
      <c r="AZ271">
        <v>0</v>
      </c>
      <c r="BA271">
        <v>276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CV271">
        <v>0</v>
      </c>
      <c r="CW271">
        <f>ROUND(Y271*Source!I211*DO271,7)</f>
        <v>0</v>
      </c>
      <c r="CX271">
        <f>ROUND(Y271*Source!I211,7)</f>
        <v>0.163296</v>
      </c>
      <c r="CY271">
        <f>AB271</f>
        <v>1530.2</v>
      </c>
      <c r="CZ271">
        <f>AF271</f>
        <v>115.4</v>
      </c>
      <c r="DA271">
        <f>AJ271</f>
        <v>13.26</v>
      </c>
      <c r="DB271">
        <f t="shared" si="120"/>
        <v>32.72</v>
      </c>
      <c r="DC271">
        <f t="shared" si="121"/>
        <v>3.83</v>
      </c>
      <c r="DD271" t="s">
        <v>6</v>
      </c>
      <c r="DE271" t="s">
        <v>6</v>
      </c>
      <c r="DF271">
        <f t="shared" si="122"/>
        <v>0</v>
      </c>
      <c r="DG271">
        <f>ROUND(ROUND(AF271*AJ271,0)*CX271,0)</f>
        <v>250</v>
      </c>
      <c r="DH271">
        <f>Source!I211*SmtRes!Y271</f>
        <v>0.163296</v>
      </c>
      <c r="DI271">
        <f>AB271</f>
        <v>1530.2</v>
      </c>
      <c r="DJ271">
        <f>EtalonRes!Z276</f>
        <v>115.4</v>
      </c>
      <c r="DK271">
        <f>Source!BB211</f>
        <v>13.26</v>
      </c>
      <c r="DL271" t="s">
        <v>6</v>
      </c>
      <c r="DM271">
        <v>0</v>
      </c>
      <c r="DN271" t="s">
        <v>6</v>
      </c>
      <c r="DO271">
        <v>0</v>
      </c>
      <c r="GQ271">
        <v>-1</v>
      </c>
      <c r="GR271">
        <v>-1</v>
      </c>
    </row>
    <row r="272" spans="1:200" x14ac:dyDescent="0.2">
      <c r="A272">
        <f>ROW(Source!A211)</f>
        <v>211</v>
      </c>
      <c r="B272">
        <v>74764386</v>
      </c>
      <c r="C272">
        <v>74983608</v>
      </c>
      <c r="D272">
        <v>49672695</v>
      </c>
      <c r="E272">
        <v>1</v>
      </c>
      <c r="F272">
        <v>1</v>
      </c>
      <c r="G272">
        <v>1</v>
      </c>
      <c r="H272">
        <v>2</v>
      </c>
      <c r="I272" t="s">
        <v>455</v>
      </c>
      <c r="J272" t="s">
        <v>456</v>
      </c>
      <c r="K272" t="s">
        <v>457</v>
      </c>
      <c r="L272">
        <v>1367</v>
      </c>
      <c r="N272">
        <v>1011</v>
      </c>
      <c r="O272" t="s">
        <v>454</v>
      </c>
      <c r="P272" t="s">
        <v>454</v>
      </c>
      <c r="Q272">
        <v>1</v>
      </c>
      <c r="W272">
        <v>0</v>
      </c>
      <c r="X272">
        <v>1063590936</v>
      </c>
      <c r="Y272">
        <f t="shared" si="119"/>
        <v>9.1244999999999994</v>
      </c>
      <c r="AA272">
        <v>0</v>
      </c>
      <c r="AB272">
        <v>41.37</v>
      </c>
      <c r="AC272">
        <v>0</v>
      </c>
      <c r="AD272">
        <v>0</v>
      </c>
      <c r="AE272">
        <v>0</v>
      </c>
      <c r="AF272">
        <v>3.12</v>
      </c>
      <c r="AG272">
        <v>0</v>
      </c>
      <c r="AH272">
        <v>0</v>
      </c>
      <c r="AI272">
        <v>1</v>
      </c>
      <c r="AJ272">
        <v>13.26</v>
      </c>
      <c r="AK272">
        <v>33.39</v>
      </c>
      <c r="AL272">
        <v>1</v>
      </c>
      <c r="AM272">
        <v>4</v>
      </c>
      <c r="AN272">
        <v>0</v>
      </c>
      <c r="AO272">
        <v>1</v>
      </c>
      <c r="AP272">
        <v>1</v>
      </c>
      <c r="AQ272">
        <v>0</v>
      </c>
      <c r="AR272">
        <v>0</v>
      </c>
      <c r="AS272" t="s">
        <v>6</v>
      </c>
      <c r="AT272">
        <v>8.69</v>
      </c>
      <c r="AU272" t="s">
        <v>26</v>
      </c>
      <c r="AV272">
        <v>0</v>
      </c>
      <c r="AW272">
        <v>2</v>
      </c>
      <c r="AX272">
        <v>74983624</v>
      </c>
      <c r="AY272">
        <v>1</v>
      </c>
      <c r="AZ272">
        <v>0</v>
      </c>
      <c r="BA272">
        <v>277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f>ROUND(Y272*Source!I211*DO272,7)</f>
        <v>0</v>
      </c>
      <c r="CX272">
        <f>ROUND(Y272*Source!I211,7)</f>
        <v>5.2557119999999999</v>
      </c>
      <c r="CY272">
        <f>AB272</f>
        <v>41.37</v>
      </c>
      <c r="CZ272">
        <f>AF272</f>
        <v>3.12</v>
      </c>
      <c r="DA272">
        <f>AJ272</f>
        <v>13.26</v>
      </c>
      <c r="DB272">
        <f t="shared" si="120"/>
        <v>28.47</v>
      </c>
      <c r="DC272">
        <f t="shared" si="121"/>
        <v>0</v>
      </c>
      <c r="DD272" t="s">
        <v>6</v>
      </c>
      <c r="DE272" t="s">
        <v>6</v>
      </c>
      <c r="DF272">
        <f t="shared" si="122"/>
        <v>0</v>
      </c>
      <c r="DG272">
        <f>ROUND(ROUND(AF272*AJ272,0)*CX272,0)</f>
        <v>215</v>
      </c>
      <c r="DH272">
        <f>Source!I211*SmtRes!Y272</f>
        <v>5.2557119999999991</v>
      </c>
      <c r="DI272">
        <f>AB272</f>
        <v>41.37</v>
      </c>
      <c r="DJ272">
        <f>EtalonRes!Z277</f>
        <v>3.12</v>
      </c>
      <c r="DK272">
        <f>Source!BB211</f>
        <v>13.26</v>
      </c>
      <c r="DL272" t="s">
        <v>6</v>
      </c>
      <c r="DM272">
        <v>0</v>
      </c>
      <c r="DN272" t="s">
        <v>6</v>
      </c>
      <c r="DO272">
        <v>0</v>
      </c>
      <c r="GQ272">
        <v>-1</v>
      </c>
      <c r="GR272">
        <v>-1</v>
      </c>
    </row>
    <row r="273" spans="1:200" x14ac:dyDescent="0.2">
      <c r="A273">
        <f>ROW(Source!A211)</f>
        <v>211</v>
      </c>
      <c r="B273">
        <v>74764386</v>
      </c>
      <c r="C273">
        <v>74983608</v>
      </c>
      <c r="D273">
        <v>49672703</v>
      </c>
      <c r="E273">
        <v>1</v>
      </c>
      <c r="F273">
        <v>1</v>
      </c>
      <c r="G273">
        <v>1</v>
      </c>
      <c r="H273">
        <v>2</v>
      </c>
      <c r="I273" t="s">
        <v>489</v>
      </c>
      <c r="J273" t="s">
        <v>490</v>
      </c>
      <c r="K273" t="s">
        <v>491</v>
      </c>
      <c r="L273">
        <v>1367</v>
      </c>
      <c r="N273">
        <v>1011</v>
      </c>
      <c r="O273" t="s">
        <v>454</v>
      </c>
      <c r="P273" t="s">
        <v>454</v>
      </c>
      <c r="Q273">
        <v>1</v>
      </c>
      <c r="W273">
        <v>0</v>
      </c>
      <c r="X273">
        <v>-1424865896</v>
      </c>
      <c r="Y273">
        <f t="shared" si="119"/>
        <v>0.1575</v>
      </c>
      <c r="AA273">
        <v>0</v>
      </c>
      <c r="AB273">
        <v>88.31</v>
      </c>
      <c r="AC273">
        <v>0</v>
      </c>
      <c r="AD273">
        <v>0</v>
      </c>
      <c r="AE273">
        <v>0</v>
      </c>
      <c r="AF273">
        <v>6.66</v>
      </c>
      <c r="AG273">
        <v>0</v>
      </c>
      <c r="AH273">
        <v>0</v>
      </c>
      <c r="AI273">
        <v>1</v>
      </c>
      <c r="AJ273">
        <v>13.26</v>
      </c>
      <c r="AK273">
        <v>33.39</v>
      </c>
      <c r="AL273">
        <v>1</v>
      </c>
      <c r="AM273">
        <v>4</v>
      </c>
      <c r="AN273">
        <v>0</v>
      </c>
      <c r="AO273">
        <v>1</v>
      </c>
      <c r="AP273">
        <v>1</v>
      </c>
      <c r="AQ273">
        <v>0</v>
      </c>
      <c r="AR273">
        <v>0</v>
      </c>
      <c r="AS273" t="s">
        <v>6</v>
      </c>
      <c r="AT273">
        <v>0.15</v>
      </c>
      <c r="AU273" t="s">
        <v>26</v>
      </c>
      <c r="AV273">
        <v>0</v>
      </c>
      <c r="AW273">
        <v>2</v>
      </c>
      <c r="AX273">
        <v>74983625</v>
      </c>
      <c r="AY273">
        <v>1</v>
      </c>
      <c r="AZ273">
        <v>0</v>
      </c>
      <c r="BA273">
        <v>278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CV273">
        <v>0</v>
      </c>
      <c r="CW273">
        <f>ROUND(Y273*Source!I211*DO273,7)</f>
        <v>0</v>
      </c>
      <c r="CX273">
        <f>ROUND(Y273*Source!I211,7)</f>
        <v>9.0719999999999995E-2</v>
      </c>
      <c r="CY273">
        <f>AB273</f>
        <v>88.31</v>
      </c>
      <c r="CZ273">
        <f>AF273</f>
        <v>6.66</v>
      </c>
      <c r="DA273">
        <f>AJ273</f>
        <v>13.26</v>
      </c>
      <c r="DB273">
        <f t="shared" si="120"/>
        <v>1.05</v>
      </c>
      <c r="DC273">
        <f t="shared" si="121"/>
        <v>0</v>
      </c>
      <c r="DD273" t="s">
        <v>6</v>
      </c>
      <c r="DE273" t="s">
        <v>6</v>
      </c>
      <c r="DF273">
        <f t="shared" si="122"/>
        <v>0</v>
      </c>
      <c r="DG273">
        <f>ROUND(ROUND(AF273*AJ273,0)*CX273,0)</f>
        <v>8</v>
      </c>
      <c r="DH273">
        <f>Source!I211*SmtRes!Y273</f>
        <v>9.0719999999999995E-2</v>
      </c>
      <c r="DI273">
        <f>AB273</f>
        <v>88.31</v>
      </c>
      <c r="DJ273">
        <f>EtalonRes!Z278</f>
        <v>6.66</v>
      </c>
      <c r="DK273">
        <f>Source!BB211</f>
        <v>13.26</v>
      </c>
      <c r="DL273" t="s">
        <v>6</v>
      </c>
      <c r="DM273">
        <v>0</v>
      </c>
      <c r="DN273" t="s">
        <v>6</v>
      </c>
      <c r="DO273">
        <v>0</v>
      </c>
      <c r="GQ273">
        <v>-1</v>
      </c>
      <c r="GR273">
        <v>-1</v>
      </c>
    </row>
    <row r="274" spans="1:200" x14ac:dyDescent="0.2">
      <c r="A274">
        <f>ROW(Source!A211)</f>
        <v>211</v>
      </c>
      <c r="B274">
        <v>74764386</v>
      </c>
      <c r="C274">
        <v>74983608</v>
      </c>
      <c r="D274">
        <v>49673503</v>
      </c>
      <c r="E274">
        <v>1</v>
      </c>
      <c r="F274">
        <v>1</v>
      </c>
      <c r="G274">
        <v>1</v>
      </c>
      <c r="H274">
        <v>2</v>
      </c>
      <c r="I274" t="s">
        <v>458</v>
      </c>
      <c r="J274" t="s">
        <v>459</v>
      </c>
      <c r="K274" t="s">
        <v>460</v>
      </c>
      <c r="L274">
        <v>1367</v>
      </c>
      <c r="N274">
        <v>1011</v>
      </c>
      <c r="O274" t="s">
        <v>454</v>
      </c>
      <c r="P274" t="s">
        <v>454</v>
      </c>
      <c r="Q274">
        <v>1</v>
      </c>
      <c r="W274">
        <v>0</v>
      </c>
      <c r="X274">
        <v>509054691</v>
      </c>
      <c r="Y274">
        <f t="shared" si="119"/>
        <v>0.40950000000000003</v>
      </c>
      <c r="AA274">
        <v>0</v>
      </c>
      <c r="AB274">
        <v>871.31</v>
      </c>
      <c r="AC274">
        <v>387.32</v>
      </c>
      <c r="AD274">
        <v>0</v>
      </c>
      <c r="AE274">
        <v>0</v>
      </c>
      <c r="AF274">
        <v>65.709999999999994</v>
      </c>
      <c r="AG274">
        <v>11.6</v>
      </c>
      <c r="AH274">
        <v>0</v>
      </c>
      <c r="AI274">
        <v>1</v>
      </c>
      <c r="AJ274">
        <v>13.26</v>
      </c>
      <c r="AK274">
        <v>33.39</v>
      </c>
      <c r="AL274">
        <v>1</v>
      </c>
      <c r="AM274">
        <v>4</v>
      </c>
      <c r="AN274">
        <v>0</v>
      </c>
      <c r="AO274">
        <v>1</v>
      </c>
      <c r="AP274">
        <v>1</v>
      </c>
      <c r="AQ274">
        <v>0</v>
      </c>
      <c r="AR274">
        <v>0</v>
      </c>
      <c r="AS274" t="s">
        <v>6</v>
      </c>
      <c r="AT274">
        <v>0.39</v>
      </c>
      <c r="AU274" t="s">
        <v>26</v>
      </c>
      <c r="AV274">
        <v>0</v>
      </c>
      <c r="AW274">
        <v>2</v>
      </c>
      <c r="AX274">
        <v>74983626</v>
      </c>
      <c r="AY274">
        <v>1</v>
      </c>
      <c r="AZ274">
        <v>0</v>
      </c>
      <c r="BA274">
        <v>279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CV274">
        <v>0</v>
      </c>
      <c r="CW274">
        <f>ROUND(Y274*Source!I211*DO274,7)</f>
        <v>0</v>
      </c>
      <c r="CX274">
        <f>ROUND(Y274*Source!I211,7)</f>
        <v>0.235872</v>
      </c>
      <c r="CY274">
        <f>AB274</f>
        <v>871.31</v>
      </c>
      <c r="CZ274">
        <f>AF274</f>
        <v>65.709999999999994</v>
      </c>
      <c r="DA274">
        <f>AJ274</f>
        <v>13.26</v>
      </c>
      <c r="DB274">
        <f t="shared" si="120"/>
        <v>26.91</v>
      </c>
      <c r="DC274">
        <f t="shared" si="121"/>
        <v>4.75</v>
      </c>
      <c r="DD274" t="s">
        <v>6</v>
      </c>
      <c r="DE274" t="s">
        <v>6</v>
      </c>
      <c r="DF274">
        <f t="shared" si="122"/>
        <v>0</v>
      </c>
      <c r="DG274">
        <f>ROUND(ROUND(AF274*AJ274,0)*CX274,0)</f>
        <v>205</v>
      </c>
      <c r="DH274">
        <f>Source!I211*SmtRes!Y274</f>
        <v>0.235872</v>
      </c>
      <c r="DI274">
        <f>AB274</f>
        <v>871.31</v>
      </c>
      <c r="DJ274">
        <f>EtalonRes!Z279</f>
        <v>65.709999999999994</v>
      </c>
      <c r="DK274">
        <f>Source!BB211</f>
        <v>13.26</v>
      </c>
      <c r="DL274" t="s">
        <v>6</v>
      </c>
      <c r="DM274">
        <v>0</v>
      </c>
      <c r="DN274" t="s">
        <v>6</v>
      </c>
      <c r="DO274">
        <v>0</v>
      </c>
      <c r="GQ274">
        <v>-1</v>
      </c>
      <c r="GR274">
        <v>-1</v>
      </c>
    </row>
    <row r="275" spans="1:200" x14ac:dyDescent="0.2">
      <c r="A275">
        <f>ROW(Source!A211)</f>
        <v>211</v>
      </c>
      <c r="B275">
        <v>74764386</v>
      </c>
      <c r="C275">
        <v>74983608</v>
      </c>
      <c r="D275">
        <v>49673715</v>
      </c>
      <c r="E275">
        <v>1</v>
      </c>
      <c r="F275">
        <v>1</v>
      </c>
      <c r="G275">
        <v>1</v>
      </c>
      <c r="H275">
        <v>2</v>
      </c>
      <c r="I275" t="s">
        <v>476</v>
      </c>
      <c r="J275" t="s">
        <v>477</v>
      </c>
      <c r="K275" t="s">
        <v>478</v>
      </c>
      <c r="L275">
        <v>1367</v>
      </c>
      <c r="N275">
        <v>1011</v>
      </c>
      <c r="O275" t="s">
        <v>454</v>
      </c>
      <c r="P275" t="s">
        <v>454</v>
      </c>
      <c r="Q275">
        <v>1</v>
      </c>
      <c r="W275">
        <v>0</v>
      </c>
      <c r="X275">
        <v>829370094</v>
      </c>
      <c r="Y275">
        <f t="shared" si="119"/>
        <v>1.0395000000000001</v>
      </c>
      <c r="AA275">
        <v>0</v>
      </c>
      <c r="AB275">
        <v>107.41</v>
      </c>
      <c r="AC275">
        <v>0</v>
      </c>
      <c r="AD275">
        <v>0</v>
      </c>
      <c r="AE275">
        <v>0</v>
      </c>
      <c r="AF275">
        <v>8.1</v>
      </c>
      <c r="AG275">
        <v>0</v>
      </c>
      <c r="AH275">
        <v>0</v>
      </c>
      <c r="AI275">
        <v>1</v>
      </c>
      <c r="AJ275">
        <v>13.26</v>
      </c>
      <c r="AK275">
        <v>33.39</v>
      </c>
      <c r="AL275">
        <v>1</v>
      </c>
      <c r="AM275">
        <v>4</v>
      </c>
      <c r="AN275">
        <v>0</v>
      </c>
      <c r="AO275">
        <v>1</v>
      </c>
      <c r="AP275">
        <v>1</v>
      </c>
      <c r="AQ275">
        <v>0</v>
      </c>
      <c r="AR275">
        <v>0</v>
      </c>
      <c r="AS275" t="s">
        <v>6</v>
      </c>
      <c r="AT275">
        <v>0.99</v>
      </c>
      <c r="AU275" t="s">
        <v>26</v>
      </c>
      <c r="AV275">
        <v>0</v>
      </c>
      <c r="AW275">
        <v>2</v>
      </c>
      <c r="AX275">
        <v>74983627</v>
      </c>
      <c r="AY275">
        <v>1</v>
      </c>
      <c r="AZ275">
        <v>0</v>
      </c>
      <c r="BA275">
        <v>280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CV275">
        <v>0</v>
      </c>
      <c r="CW275">
        <f>ROUND(Y275*Source!I211*DO275,7)</f>
        <v>0</v>
      </c>
      <c r="CX275">
        <f>ROUND(Y275*Source!I211,7)</f>
        <v>0.59875199999999995</v>
      </c>
      <c r="CY275">
        <f>AB275</f>
        <v>107.41</v>
      </c>
      <c r="CZ275">
        <f>AF275</f>
        <v>8.1</v>
      </c>
      <c r="DA275">
        <f>AJ275</f>
        <v>13.26</v>
      </c>
      <c r="DB275">
        <f t="shared" si="120"/>
        <v>8.42</v>
      </c>
      <c r="DC275">
        <f t="shared" si="121"/>
        <v>0</v>
      </c>
      <c r="DD275" t="s">
        <v>6</v>
      </c>
      <c r="DE275" t="s">
        <v>6</v>
      </c>
      <c r="DF275">
        <f t="shared" si="122"/>
        <v>0</v>
      </c>
      <c r="DG275">
        <f>ROUND(ROUND(AF275*AJ275,0)*CX275,0)</f>
        <v>64</v>
      </c>
      <c r="DH275">
        <f>Source!I211*SmtRes!Y275</f>
        <v>0.59875200000000006</v>
      </c>
      <c r="DI275">
        <f>AB275</f>
        <v>107.41</v>
      </c>
      <c r="DJ275">
        <f>EtalonRes!Z280</f>
        <v>8.1</v>
      </c>
      <c r="DK275">
        <f>Source!BB211</f>
        <v>13.26</v>
      </c>
      <c r="DL275" t="s">
        <v>6</v>
      </c>
      <c r="DM275">
        <v>0</v>
      </c>
      <c r="DN275" t="s">
        <v>6</v>
      </c>
      <c r="DO275">
        <v>0</v>
      </c>
      <c r="GQ275">
        <v>-1</v>
      </c>
      <c r="GR275">
        <v>-1</v>
      </c>
    </row>
    <row r="276" spans="1:200" x14ac:dyDescent="0.2">
      <c r="A276">
        <f>ROW(Source!A211)</f>
        <v>211</v>
      </c>
      <c r="B276">
        <v>74764386</v>
      </c>
      <c r="C276">
        <v>74983608</v>
      </c>
      <c r="D276">
        <v>49523464</v>
      </c>
      <c r="E276">
        <v>1</v>
      </c>
      <c r="F276">
        <v>1</v>
      </c>
      <c r="G276">
        <v>1</v>
      </c>
      <c r="H276">
        <v>3</v>
      </c>
      <c r="I276" t="s">
        <v>492</v>
      </c>
      <c r="J276" t="s">
        <v>493</v>
      </c>
      <c r="K276" t="s">
        <v>494</v>
      </c>
      <c r="L276">
        <v>1346</v>
      </c>
      <c r="N276">
        <v>1009</v>
      </c>
      <c r="O276" t="s">
        <v>468</v>
      </c>
      <c r="P276" t="s">
        <v>468</v>
      </c>
      <c r="Q276">
        <v>1</v>
      </c>
      <c r="W276">
        <v>0</v>
      </c>
      <c r="X276">
        <v>1376506601</v>
      </c>
      <c r="Y276" s="181" t="e">
        <f>#REF!</f>
        <v>#REF!</v>
      </c>
      <c r="AA276">
        <v>355.47</v>
      </c>
      <c r="AB276">
        <v>0</v>
      </c>
      <c r="AC276">
        <v>0</v>
      </c>
      <c r="AD276">
        <v>0</v>
      </c>
      <c r="AE276">
        <v>39.020000000000003</v>
      </c>
      <c r="AF276">
        <v>0</v>
      </c>
      <c r="AG276">
        <v>0</v>
      </c>
      <c r="AH276">
        <v>0</v>
      </c>
      <c r="AI276">
        <v>9.11</v>
      </c>
      <c r="AJ276">
        <v>1</v>
      </c>
      <c r="AK276">
        <v>1</v>
      </c>
      <c r="AL276">
        <v>1</v>
      </c>
      <c r="AM276">
        <v>4</v>
      </c>
      <c r="AN276">
        <v>0</v>
      </c>
      <c r="AO276">
        <v>1</v>
      </c>
      <c r="AP276">
        <v>1</v>
      </c>
      <c r="AQ276">
        <v>0</v>
      </c>
      <c r="AR276">
        <v>0</v>
      </c>
      <c r="AS276" t="s">
        <v>6</v>
      </c>
      <c r="AT276">
        <v>6.99</v>
      </c>
      <c r="AU276" t="s">
        <v>6</v>
      </c>
      <c r="AV276">
        <v>0</v>
      </c>
      <c r="AW276">
        <v>2</v>
      </c>
      <c r="AX276">
        <v>74983628</v>
      </c>
      <c r="AY276">
        <v>1</v>
      </c>
      <c r="AZ276">
        <v>0</v>
      </c>
      <c r="BA276">
        <v>281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CV276">
        <v>0</v>
      </c>
      <c r="CW276">
        <v>0</v>
      </c>
      <c r="CX276" t="e">
        <f>ROUND(Y276*Source!I211,7)</f>
        <v>#REF!</v>
      </c>
      <c r="CY276">
        <f>AA276</f>
        <v>355.47</v>
      </c>
      <c r="CZ276">
        <f>AE276</f>
        <v>39.020000000000003</v>
      </c>
      <c r="DA276">
        <f>AI276</f>
        <v>9.11</v>
      </c>
      <c r="DB276">
        <f>ROUND(ROUND(AT276*CZ276,2),2)</f>
        <v>272.75</v>
      </c>
      <c r="DC276">
        <f>ROUND(ROUND(AT276*AG276,2),2)</f>
        <v>0</v>
      </c>
      <c r="DD276" t="s">
        <v>6</v>
      </c>
      <c r="DE276" t="s">
        <v>6</v>
      </c>
      <c r="DF276" t="e">
        <f>ROUND(ROUND(AE276*AI276,0)*CX276,0)</f>
        <v>#REF!</v>
      </c>
      <c r="DG276" t="e">
        <f t="shared" ref="DG276:DG282" si="123">ROUND(ROUND(AF276,0)*CX276,0)</f>
        <v>#REF!</v>
      </c>
      <c r="DH276" t="e">
        <f>Source!I211*SmtRes!Y276</f>
        <v>#REF!</v>
      </c>
      <c r="DI276">
        <f>AA276</f>
        <v>355.47</v>
      </c>
      <c r="DJ276">
        <f>EtalonRes!Y281</f>
        <v>39.020000000000003</v>
      </c>
      <c r="DK276">
        <f>Source!BC211</f>
        <v>9.11</v>
      </c>
      <c r="DL276" t="s">
        <v>6</v>
      </c>
      <c r="DM276">
        <v>0</v>
      </c>
      <c r="DN276" t="s">
        <v>6</v>
      </c>
      <c r="DO276">
        <v>0</v>
      </c>
      <c r="GQ276">
        <v>-1</v>
      </c>
      <c r="GR276">
        <v>-1</v>
      </c>
    </row>
    <row r="277" spans="1:200" x14ac:dyDescent="0.2">
      <c r="A277">
        <f>ROW(Source!A211)</f>
        <v>211</v>
      </c>
      <c r="B277">
        <v>74764386</v>
      </c>
      <c r="C277">
        <v>74983608</v>
      </c>
      <c r="D277">
        <v>49524301</v>
      </c>
      <c r="E277">
        <v>1</v>
      </c>
      <c r="F277">
        <v>1</v>
      </c>
      <c r="G277">
        <v>1</v>
      </c>
      <c r="H277">
        <v>3</v>
      </c>
      <c r="I277" t="s">
        <v>479</v>
      </c>
      <c r="J277" t="s">
        <v>480</v>
      </c>
      <c r="K277" t="s">
        <v>481</v>
      </c>
      <c r="L277">
        <v>1348</v>
      </c>
      <c r="N277">
        <v>1009</v>
      </c>
      <c r="O277" t="s">
        <v>464</v>
      </c>
      <c r="P277" t="s">
        <v>464</v>
      </c>
      <c r="Q277">
        <v>1000</v>
      </c>
      <c r="W277">
        <v>0</v>
      </c>
      <c r="X277">
        <v>1824693337</v>
      </c>
      <c r="Y277" s="181" t="e">
        <f>#REF!</f>
        <v>#REF!</v>
      </c>
      <c r="AA277">
        <v>94397.82</v>
      </c>
      <c r="AB277">
        <v>0</v>
      </c>
      <c r="AC277">
        <v>0</v>
      </c>
      <c r="AD277">
        <v>0</v>
      </c>
      <c r="AE277">
        <v>10362</v>
      </c>
      <c r="AF277">
        <v>0</v>
      </c>
      <c r="AG277">
        <v>0</v>
      </c>
      <c r="AH277">
        <v>0</v>
      </c>
      <c r="AI277">
        <v>9.11</v>
      </c>
      <c r="AJ277">
        <v>1</v>
      </c>
      <c r="AK277">
        <v>1</v>
      </c>
      <c r="AL277">
        <v>1</v>
      </c>
      <c r="AM277">
        <v>4</v>
      </c>
      <c r="AN277">
        <v>0</v>
      </c>
      <c r="AO277">
        <v>1</v>
      </c>
      <c r="AP277">
        <v>1</v>
      </c>
      <c r="AQ277">
        <v>0</v>
      </c>
      <c r="AR277">
        <v>0</v>
      </c>
      <c r="AS277" t="s">
        <v>6</v>
      </c>
      <c r="AT277">
        <v>2.9E-4</v>
      </c>
      <c r="AU277" t="s">
        <v>6</v>
      </c>
      <c r="AV277">
        <v>0</v>
      </c>
      <c r="AW277">
        <v>2</v>
      </c>
      <c r="AX277">
        <v>74983629</v>
      </c>
      <c r="AY277">
        <v>1</v>
      </c>
      <c r="AZ277">
        <v>0</v>
      </c>
      <c r="BA277">
        <v>282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CV277">
        <v>0</v>
      </c>
      <c r="CW277">
        <v>0</v>
      </c>
      <c r="CX277" t="e">
        <f>ROUND(Y277*Source!I211,7)</f>
        <v>#REF!</v>
      </c>
      <c r="CY277">
        <f>AA277</f>
        <v>94397.82</v>
      </c>
      <c r="CZ277">
        <f>AE277</f>
        <v>10362</v>
      </c>
      <c r="DA277">
        <f>AI277</f>
        <v>9.11</v>
      </c>
      <c r="DB277">
        <f>ROUND(ROUND(AT277*CZ277,2),2)</f>
        <v>3</v>
      </c>
      <c r="DC277">
        <f>ROUND(ROUND(AT277*AG277,2),2)</f>
        <v>0</v>
      </c>
      <c r="DD277" t="s">
        <v>6</v>
      </c>
      <c r="DE277" t="s">
        <v>6</v>
      </c>
      <c r="DF277" t="e">
        <f>ROUND(ROUND(AE277*AI277,0)*CX277,0)</f>
        <v>#REF!</v>
      </c>
      <c r="DG277" t="e">
        <f t="shared" si="123"/>
        <v>#REF!</v>
      </c>
      <c r="DH277" t="e">
        <f>Source!I211*SmtRes!Y277</f>
        <v>#REF!</v>
      </c>
      <c r="DI277">
        <f>AA277</f>
        <v>94397.82</v>
      </c>
      <c r="DJ277">
        <f>EtalonRes!Y282</f>
        <v>10362</v>
      </c>
      <c r="DK277">
        <f>Source!BC211</f>
        <v>9.11</v>
      </c>
      <c r="DL277" t="s">
        <v>6</v>
      </c>
      <c r="DM277">
        <v>0</v>
      </c>
      <c r="DN277" t="s">
        <v>6</v>
      </c>
      <c r="DO277">
        <v>0</v>
      </c>
      <c r="GQ277">
        <v>-1</v>
      </c>
      <c r="GR277">
        <v>-1</v>
      </c>
    </row>
    <row r="278" spans="1:200" x14ac:dyDescent="0.2">
      <c r="A278">
        <f>ROW(Source!A211)</f>
        <v>211</v>
      </c>
      <c r="B278">
        <v>74764386</v>
      </c>
      <c r="C278">
        <v>74983608</v>
      </c>
      <c r="D278">
        <v>49525488</v>
      </c>
      <c r="E278">
        <v>1</v>
      </c>
      <c r="F278">
        <v>1</v>
      </c>
      <c r="G278">
        <v>1</v>
      </c>
      <c r="H278">
        <v>3</v>
      </c>
      <c r="I278" t="s">
        <v>465</v>
      </c>
      <c r="J278" t="s">
        <v>466</v>
      </c>
      <c r="K278" t="s">
        <v>467</v>
      </c>
      <c r="L278">
        <v>1346</v>
      </c>
      <c r="N278">
        <v>1009</v>
      </c>
      <c r="O278" t="s">
        <v>468</v>
      </c>
      <c r="P278" t="s">
        <v>468</v>
      </c>
      <c r="Q278">
        <v>1</v>
      </c>
      <c r="W278">
        <v>0</v>
      </c>
      <c r="X278">
        <v>-1864341761</v>
      </c>
      <c r="Y278" s="181" t="e">
        <f>#REF!</f>
        <v>#REF!</v>
      </c>
      <c r="AA278">
        <v>82.35</v>
      </c>
      <c r="AB278">
        <v>0</v>
      </c>
      <c r="AC278">
        <v>0</v>
      </c>
      <c r="AD278">
        <v>0</v>
      </c>
      <c r="AE278">
        <v>9.0399999999999991</v>
      </c>
      <c r="AF278">
        <v>0</v>
      </c>
      <c r="AG278">
        <v>0</v>
      </c>
      <c r="AH278">
        <v>0</v>
      </c>
      <c r="AI278">
        <v>9.11</v>
      </c>
      <c r="AJ278">
        <v>1</v>
      </c>
      <c r="AK278">
        <v>1</v>
      </c>
      <c r="AL278">
        <v>1</v>
      </c>
      <c r="AM278">
        <v>4</v>
      </c>
      <c r="AN278">
        <v>0</v>
      </c>
      <c r="AO278">
        <v>1</v>
      </c>
      <c r="AP278">
        <v>1</v>
      </c>
      <c r="AQ278">
        <v>0</v>
      </c>
      <c r="AR278">
        <v>0</v>
      </c>
      <c r="AS278" t="s">
        <v>6</v>
      </c>
      <c r="AT278">
        <v>7</v>
      </c>
      <c r="AU278" t="s">
        <v>6</v>
      </c>
      <c r="AV278">
        <v>0</v>
      </c>
      <c r="AW278">
        <v>2</v>
      </c>
      <c r="AX278">
        <v>74983630</v>
      </c>
      <c r="AY278">
        <v>1</v>
      </c>
      <c r="AZ278">
        <v>0</v>
      </c>
      <c r="BA278">
        <v>283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CV278">
        <v>0</v>
      </c>
      <c r="CW278">
        <v>0</v>
      </c>
      <c r="CX278" t="e">
        <f>ROUND(Y278*Source!I211,7)</f>
        <v>#REF!</v>
      </c>
      <c r="CY278">
        <f>AA278</f>
        <v>82.35</v>
      </c>
      <c r="CZ278">
        <f>AE278</f>
        <v>9.0399999999999991</v>
      </c>
      <c r="DA278">
        <f>AI278</f>
        <v>9.11</v>
      </c>
      <c r="DB278">
        <f>ROUND(ROUND(AT278*CZ278,2),2)</f>
        <v>63.28</v>
      </c>
      <c r="DC278">
        <f>ROUND(ROUND(AT278*AG278,2),2)</f>
        <v>0</v>
      </c>
      <c r="DD278" t="s">
        <v>6</v>
      </c>
      <c r="DE278" t="s">
        <v>6</v>
      </c>
      <c r="DF278" t="e">
        <f>ROUND(ROUND(AE278*AI278,0)*CX278,0)</f>
        <v>#REF!</v>
      </c>
      <c r="DG278" t="e">
        <f t="shared" si="123"/>
        <v>#REF!</v>
      </c>
      <c r="DH278" t="e">
        <f>Source!I211*SmtRes!Y278</f>
        <v>#REF!</v>
      </c>
      <c r="DI278">
        <f>AA278</f>
        <v>82.35</v>
      </c>
      <c r="DJ278">
        <f>EtalonRes!Y283</f>
        <v>9.0399999999999991</v>
      </c>
      <c r="DK278">
        <f>Source!BC211</f>
        <v>9.11</v>
      </c>
      <c r="DL278" t="s">
        <v>6</v>
      </c>
      <c r="DM278">
        <v>0</v>
      </c>
      <c r="DN278" t="s">
        <v>6</v>
      </c>
      <c r="DO278">
        <v>0</v>
      </c>
      <c r="GQ278">
        <v>-1</v>
      </c>
      <c r="GR278">
        <v>-1</v>
      </c>
    </row>
    <row r="279" spans="1:200" x14ac:dyDescent="0.2">
      <c r="A279">
        <f>ROW(Source!A211)</f>
        <v>211</v>
      </c>
      <c r="B279">
        <v>74764386</v>
      </c>
      <c r="C279">
        <v>74983608</v>
      </c>
      <c r="D279">
        <v>49526492</v>
      </c>
      <c r="E279">
        <v>1</v>
      </c>
      <c r="F279">
        <v>1</v>
      </c>
      <c r="G279">
        <v>1</v>
      </c>
      <c r="H279">
        <v>3</v>
      </c>
      <c r="I279" t="s">
        <v>469</v>
      </c>
      <c r="J279" t="s">
        <v>470</v>
      </c>
      <c r="K279" t="s">
        <v>471</v>
      </c>
      <c r="L279">
        <v>1346</v>
      </c>
      <c r="N279">
        <v>1009</v>
      </c>
      <c r="O279" t="s">
        <v>468</v>
      </c>
      <c r="P279" t="s">
        <v>468</v>
      </c>
      <c r="Q279">
        <v>1</v>
      </c>
      <c r="W279">
        <v>0</v>
      </c>
      <c r="X279">
        <v>497341279</v>
      </c>
      <c r="Y279" s="181" t="e">
        <f>#REF!</f>
        <v>#REF!</v>
      </c>
      <c r="AA279">
        <v>210.35</v>
      </c>
      <c r="AB279">
        <v>0</v>
      </c>
      <c r="AC279">
        <v>0</v>
      </c>
      <c r="AD279">
        <v>0</v>
      </c>
      <c r="AE279">
        <v>23.09</v>
      </c>
      <c r="AF279">
        <v>0</v>
      </c>
      <c r="AG279">
        <v>0</v>
      </c>
      <c r="AH279">
        <v>0</v>
      </c>
      <c r="AI279">
        <v>9.11</v>
      </c>
      <c r="AJ279">
        <v>1</v>
      </c>
      <c r="AK279">
        <v>1</v>
      </c>
      <c r="AL279">
        <v>1</v>
      </c>
      <c r="AM279">
        <v>4</v>
      </c>
      <c r="AN279">
        <v>0</v>
      </c>
      <c r="AO279">
        <v>1</v>
      </c>
      <c r="AP279">
        <v>1</v>
      </c>
      <c r="AQ279">
        <v>0</v>
      </c>
      <c r="AR279">
        <v>0</v>
      </c>
      <c r="AS279" t="s">
        <v>6</v>
      </c>
      <c r="AT279">
        <v>9.91</v>
      </c>
      <c r="AU279" t="s">
        <v>6</v>
      </c>
      <c r="AV279">
        <v>0</v>
      </c>
      <c r="AW279">
        <v>2</v>
      </c>
      <c r="AX279">
        <v>74983631</v>
      </c>
      <c r="AY279">
        <v>1</v>
      </c>
      <c r="AZ279">
        <v>0</v>
      </c>
      <c r="BA279">
        <v>284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 t="e">
        <f>ROUND(Y279*Source!I211,7)</f>
        <v>#REF!</v>
      </c>
      <c r="CY279">
        <f>AA279</f>
        <v>210.35</v>
      </c>
      <c r="CZ279">
        <f>AE279</f>
        <v>23.09</v>
      </c>
      <c r="DA279">
        <f>AI279</f>
        <v>9.11</v>
      </c>
      <c r="DB279">
        <f>ROUND(ROUND(AT279*CZ279,2),2)</f>
        <v>228.82</v>
      </c>
      <c r="DC279">
        <f>ROUND(ROUND(AT279*AG279,2),2)</f>
        <v>0</v>
      </c>
      <c r="DD279" t="s">
        <v>6</v>
      </c>
      <c r="DE279" t="s">
        <v>6</v>
      </c>
      <c r="DF279" t="e">
        <f>ROUND(ROUND(AE279*AI279,0)*CX279,0)</f>
        <v>#REF!</v>
      </c>
      <c r="DG279" t="e">
        <f t="shared" si="123"/>
        <v>#REF!</v>
      </c>
      <c r="DH279" t="e">
        <f>Source!I211*SmtRes!Y279</f>
        <v>#REF!</v>
      </c>
      <c r="DI279">
        <f>AA279</f>
        <v>210.35</v>
      </c>
      <c r="DJ279">
        <f>EtalonRes!Y284</f>
        <v>23.09</v>
      </c>
      <c r="DK279">
        <f>Source!BC211</f>
        <v>9.11</v>
      </c>
      <c r="DL279" t="s">
        <v>6</v>
      </c>
      <c r="DM279">
        <v>0</v>
      </c>
      <c r="DN279" t="s">
        <v>6</v>
      </c>
      <c r="DO279">
        <v>0</v>
      </c>
      <c r="GQ279">
        <v>-1</v>
      </c>
      <c r="GR279">
        <v>-1</v>
      </c>
    </row>
    <row r="280" spans="1:200" x14ac:dyDescent="0.2">
      <c r="A280">
        <f>ROW(Source!A211)</f>
        <v>211</v>
      </c>
      <c r="B280">
        <v>74764386</v>
      </c>
      <c r="C280">
        <v>74983608</v>
      </c>
      <c r="D280">
        <v>0</v>
      </c>
      <c r="E280">
        <v>1</v>
      </c>
      <c r="F280">
        <v>1</v>
      </c>
      <c r="G280">
        <v>1</v>
      </c>
      <c r="H280">
        <v>3</v>
      </c>
      <c r="I280" t="s">
        <v>35</v>
      </c>
      <c r="J280" t="s">
        <v>120</v>
      </c>
      <c r="K280" t="s">
        <v>119</v>
      </c>
      <c r="L280">
        <v>1327</v>
      </c>
      <c r="N280">
        <v>1005</v>
      </c>
      <c r="O280" t="s">
        <v>52</v>
      </c>
      <c r="P280" t="s">
        <v>52</v>
      </c>
      <c r="Q280">
        <v>1</v>
      </c>
      <c r="W280">
        <v>0</v>
      </c>
      <c r="X280">
        <v>1835582643</v>
      </c>
      <c r="Y280">
        <f>AT280</f>
        <v>100</v>
      </c>
      <c r="AA280">
        <v>1366.29</v>
      </c>
      <c r="AB280">
        <v>0</v>
      </c>
      <c r="AC280">
        <v>0</v>
      </c>
      <c r="AD280">
        <v>0</v>
      </c>
      <c r="AE280">
        <v>1436.81</v>
      </c>
      <c r="AF280">
        <v>0</v>
      </c>
      <c r="AG280">
        <v>0</v>
      </c>
      <c r="AH280">
        <v>0</v>
      </c>
      <c r="AI280">
        <v>9.11</v>
      </c>
      <c r="AJ280">
        <v>1</v>
      </c>
      <c r="AK280">
        <v>1</v>
      </c>
      <c r="AL280">
        <v>1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 t="s">
        <v>6</v>
      </c>
      <c r="AT280">
        <v>100</v>
      </c>
      <c r="AU280" t="s">
        <v>6</v>
      </c>
      <c r="AV280">
        <v>0</v>
      </c>
      <c r="AW280">
        <v>1</v>
      </c>
      <c r="AX280">
        <v>-1</v>
      </c>
      <c r="AY280">
        <v>0</v>
      </c>
      <c r="AZ280">
        <v>0</v>
      </c>
      <c r="BA280" t="s">
        <v>6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CV280">
        <v>0</v>
      </c>
      <c r="CW280">
        <v>0</v>
      </c>
      <c r="CX280">
        <f>ROUND(Y280*Source!I211,7)</f>
        <v>57.6</v>
      </c>
      <c r="CY280">
        <f>AA280</f>
        <v>1366.29</v>
      </c>
      <c r="CZ280">
        <f>AE280</f>
        <v>1436.81</v>
      </c>
      <c r="DA280">
        <f>AI280</f>
        <v>9.11</v>
      </c>
      <c r="DB280">
        <f>ROUND(ROUND(AT280*CZ280,2),2)</f>
        <v>143681</v>
      </c>
      <c r="DC280">
        <f>ROUND(ROUND(AT280*AG280,2),2)</f>
        <v>0</v>
      </c>
      <c r="DD280" t="s">
        <v>6</v>
      </c>
      <c r="DE280" t="s">
        <v>6</v>
      </c>
      <c r="DF280">
        <f>ROUND(ROUND(AE280*AI280,0)*CX280,0)</f>
        <v>753926</v>
      </c>
      <c r="DG280">
        <f t="shared" si="123"/>
        <v>0</v>
      </c>
      <c r="DH280">
        <f>Source!I211*SmtRes!Y280</f>
        <v>57.599999999999994</v>
      </c>
      <c r="DI280">
        <f>AA280</f>
        <v>1366.29</v>
      </c>
      <c r="DJ280">
        <f>DF280</f>
        <v>753926</v>
      </c>
      <c r="DK280">
        <f>Source!BC211</f>
        <v>9.11</v>
      </c>
      <c r="DL280" t="s">
        <v>6</v>
      </c>
      <c r="DM280">
        <v>0</v>
      </c>
      <c r="DN280" t="s">
        <v>6</v>
      </c>
      <c r="DO280">
        <v>0</v>
      </c>
      <c r="GP280">
        <v>1</v>
      </c>
      <c r="GQ280">
        <v>-1</v>
      </c>
      <c r="GR280">
        <v>-1</v>
      </c>
    </row>
    <row r="281" spans="1:200" x14ac:dyDescent="0.2">
      <c r="A281">
        <f>ROW(Source!A213)</f>
        <v>213</v>
      </c>
      <c r="B281">
        <v>74764386</v>
      </c>
      <c r="C281">
        <v>74983638</v>
      </c>
      <c r="D281">
        <v>31715109</v>
      </c>
      <c r="E281">
        <v>70</v>
      </c>
      <c r="F281">
        <v>1</v>
      </c>
      <c r="G281">
        <v>1</v>
      </c>
      <c r="H281">
        <v>1</v>
      </c>
      <c r="I281" t="s">
        <v>472</v>
      </c>
      <c r="J281" t="s">
        <v>6</v>
      </c>
      <c r="K281" t="s">
        <v>473</v>
      </c>
      <c r="L281">
        <v>1191</v>
      </c>
      <c r="N281">
        <v>1013</v>
      </c>
      <c r="O281" t="s">
        <v>448</v>
      </c>
      <c r="P281" t="s">
        <v>448</v>
      </c>
      <c r="Q281">
        <v>1</v>
      </c>
      <c r="W281">
        <v>0</v>
      </c>
      <c r="X281">
        <v>784619160</v>
      </c>
      <c r="Y281">
        <f t="shared" ref="Y281:Y287" si="124">(AT281*ROUND(1.05,7))</f>
        <v>77.910000000000011</v>
      </c>
      <c r="AA281">
        <v>0</v>
      </c>
      <c r="AB281">
        <v>0</v>
      </c>
      <c r="AC281">
        <v>0</v>
      </c>
      <c r="AD281">
        <v>291.83</v>
      </c>
      <c r="AE281">
        <v>0</v>
      </c>
      <c r="AF281">
        <v>0</v>
      </c>
      <c r="AG281">
        <v>0</v>
      </c>
      <c r="AH281">
        <v>8.74</v>
      </c>
      <c r="AI281">
        <v>1</v>
      </c>
      <c r="AJ281">
        <v>1</v>
      </c>
      <c r="AK281">
        <v>1</v>
      </c>
      <c r="AL281">
        <v>33.39</v>
      </c>
      <c r="AM281">
        <v>4</v>
      </c>
      <c r="AN281">
        <v>0</v>
      </c>
      <c r="AO281">
        <v>1</v>
      </c>
      <c r="AP281">
        <v>1</v>
      </c>
      <c r="AQ281">
        <v>0</v>
      </c>
      <c r="AR281">
        <v>0</v>
      </c>
      <c r="AS281" t="s">
        <v>6</v>
      </c>
      <c r="AT281">
        <v>74.2</v>
      </c>
      <c r="AU281" t="s">
        <v>78</v>
      </c>
      <c r="AV281">
        <v>1</v>
      </c>
      <c r="AW281">
        <v>2</v>
      </c>
      <c r="AX281">
        <v>74983652</v>
      </c>
      <c r="AY281">
        <v>1</v>
      </c>
      <c r="AZ281">
        <v>0</v>
      </c>
      <c r="BA281">
        <v>290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CU281">
        <f>ROUND(AT281*Source!I213*AH281*AL281,0)</f>
        <v>4080</v>
      </c>
      <c r="CV281">
        <f>ROUND(Y281*Source!I213,7)</f>
        <v>14.678243999999999</v>
      </c>
      <c r="CW281">
        <v>0</v>
      </c>
      <c r="CX281">
        <f>ROUND(Y281*Source!I213,7)</f>
        <v>14.678243999999999</v>
      </c>
      <c r="CY281">
        <f>AD281</f>
        <v>291.83</v>
      </c>
      <c r="CZ281">
        <f>AH281</f>
        <v>8.74</v>
      </c>
      <c r="DA281">
        <f>AL281</f>
        <v>33.39</v>
      </c>
      <c r="DB281">
        <f t="shared" ref="DB281:DB287" si="125">ROUND((ROUND(AT281*CZ281,2)*ROUND(1.05,7)),2)</f>
        <v>680.94</v>
      </c>
      <c r="DC281">
        <f t="shared" ref="DC281:DC287" si="126">ROUND((ROUND(AT281*AG281,2)*ROUND(1.05,7)),2)</f>
        <v>0</v>
      </c>
      <c r="DD281" t="s">
        <v>6</v>
      </c>
      <c r="DE281" t="s">
        <v>6</v>
      </c>
      <c r="DF281">
        <f t="shared" ref="DF281:DF287" si="127">ROUND(ROUND(AE281,0)*CX281,0)</f>
        <v>0</v>
      </c>
      <c r="DG281">
        <f t="shared" si="123"/>
        <v>0</v>
      </c>
      <c r="DH281">
        <f>Source!I213*SmtRes!Y281</f>
        <v>14.678244000000003</v>
      </c>
      <c r="DI281">
        <f>AD281</f>
        <v>291.83</v>
      </c>
      <c r="DJ281">
        <f>EtalonRes!AB290</f>
        <v>8.74</v>
      </c>
      <c r="DK281">
        <f>Source!BA213</f>
        <v>33.39</v>
      </c>
      <c r="DL281" t="s">
        <v>6</v>
      </c>
      <c r="DM281">
        <v>0</v>
      </c>
      <c r="DN281" t="s">
        <v>6</v>
      </c>
      <c r="DO281">
        <v>0</v>
      </c>
      <c r="GQ281">
        <v>-1</v>
      </c>
      <c r="GR281">
        <v>-1</v>
      </c>
    </row>
    <row r="282" spans="1:200" x14ac:dyDescent="0.2">
      <c r="A282">
        <f>ROW(Source!A213)</f>
        <v>213</v>
      </c>
      <c r="B282">
        <v>74764386</v>
      </c>
      <c r="C282">
        <v>74983638</v>
      </c>
      <c r="D282">
        <v>31709492</v>
      </c>
      <c r="E282">
        <v>70</v>
      </c>
      <c r="F282">
        <v>1</v>
      </c>
      <c r="G282">
        <v>1</v>
      </c>
      <c r="H282">
        <v>1</v>
      </c>
      <c r="I282" t="s">
        <v>449</v>
      </c>
      <c r="J282" t="s">
        <v>6</v>
      </c>
      <c r="K282" t="s">
        <v>450</v>
      </c>
      <c r="L282">
        <v>1191</v>
      </c>
      <c r="N282">
        <v>1013</v>
      </c>
      <c r="O282" t="s">
        <v>448</v>
      </c>
      <c r="P282" t="s">
        <v>448</v>
      </c>
      <c r="Q282">
        <v>1</v>
      </c>
      <c r="W282">
        <v>0</v>
      </c>
      <c r="X282">
        <v>-1417349443</v>
      </c>
      <c r="Y282">
        <f t="shared" si="124"/>
        <v>0.67200000000000004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1</v>
      </c>
      <c r="AJ282">
        <v>1</v>
      </c>
      <c r="AK282">
        <v>33.39</v>
      </c>
      <c r="AL282">
        <v>1</v>
      </c>
      <c r="AM282">
        <v>4</v>
      </c>
      <c r="AN282">
        <v>0</v>
      </c>
      <c r="AO282">
        <v>1</v>
      </c>
      <c r="AP282">
        <v>1</v>
      </c>
      <c r="AQ282">
        <v>0</v>
      </c>
      <c r="AR282">
        <v>0</v>
      </c>
      <c r="AS282" t="s">
        <v>6</v>
      </c>
      <c r="AT282">
        <v>0.64</v>
      </c>
      <c r="AU282" t="s">
        <v>78</v>
      </c>
      <c r="AV282">
        <v>2</v>
      </c>
      <c r="AW282">
        <v>2</v>
      </c>
      <c r="AX282">
        <v>74983653</v>
      </c>
      <c r="AY282">
        <v>1</v>
      </c>
      <c r="AZ282">
        <v>0</v>
      </c>
      <c r="BA282">
        <v>291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CV282">
        <v>0</v>
      </c>
      <c r="CW282">
        <v>0</v>
      </c>
      <c r="CX282">
        <f>ROUND(Y282*Source!I213,7)</f>
        <v>0.12660479999999999</v>
      </c>
      <c r="CY282">
        <f>AD282</f>
        <v>0</v>
      </c>
      <c r="CZ282">
        <f>AH282</f>
        <v>0</v>
      </c>
      <c r="DA282">
        <f>AL282</f>
        <v>1</v>
      </c>
      <c r="DB282">
        <f t="shared" si="125"/>
        <v>0</v>
      </c>
      <c r="DC282">
        <f t="shared" si="126"/>
        <v>0</v>
      </c>
      <c r="DD282" t="s">
        <v>6</v>
      </c>
      <c r="DE282" t="s">
        <v>6</v>
      </c>
      <c r="DF282">
        <f t="shared" si="127"/>
        <v>0</v>
      </c>
      <c r="DG282">
        <f t="shared" si="123"/>
        <v>0</v>
      </c>
      <c r="DH282">
        <f>Source!I213*SmtRes!Y282</f>
        <v>0.12660480000000002</v>
      </c>
      <c r="DI282">
        <f>AD282</f>
        <v>0</v>
      </c>
      <c r="DJ282">
        <f>EtalonRes!AB291</f>
        <v>0</v>
      </c>
      <c r="DK282">
        <f>Source!BA213</f>
        <v>33.39</v>
      </c>
      <c r="DL282" t="s">
        <v>6</v>
      </c>
      <c r="DM282">
        <v>0</v>
      </c>
      <c r="DN282" t="s">
        <v>6</v>
      </c>
      <c r="DO282">
        <v>0</v>
      </c>
      <c r="GQ282">
        <v>-1</v>
      </c>
      <c r="GR282">
        <v>-1</v>
      </c>
    </row>
    <row r="283" spans="1:200" x14ac:dyDescent="0.2">
      <c r="A283">
        <f>ROW(Source!A213)</f>
        <v>213</v>
      </c>
      <c r="B283">
        <v>74764386</v>
      </c>
      <c r="C283">
        <v>74983638</v>
      </c>
      <c r="D283">
        <v>49672573</v>
      </c>
      <c r="E283">
        <v>1</v>
      </c>
      <c r="F283">
        <v>1</v>
      </c>
      <c r="G283">
        <v>1</v>
      </c>
      <c r="H283">
        <v>2</v>
      </c>
      <c r="I283" t="s">
        <v>451</v>
      </c>
      <c r="J283" t="s">
        <v>452</v>
      </c>
      <c r="K283" t="s">
        <v>453</v>
      </c>
      <c r="L283">
        <v>1367</v>
      </c>
      <c r="N283">
        <v>1011</v>
      </c>
      <c r="O283" t="s">
        <v>454</v>
      </c>
      <c r="P283" t="s">
        <v>454</v>
      </c>
      <c r="Q283">
        <v>1</v>
      </c>
      <c r="W283">
        <v>0</v>
      </c>
      <c r="X283">
        <v>-430484415</v>
      </c>
      <c r="Y283">
        <f t="shared" si="124"/>
        <v>0.27300000000000002</v>
      </c>
      <c r="AA283">
        <v>0</v>
      </c>
      <c r="AB283">
        <v>1530.2</v>
      </c>
      <c r="AC283">
        <v>450.77</v>
      </c>
      <c r="AD283">
        <v>0</v>
      </c>
      <c r="AE283">
        <v>0</v>
      </c>
      <c r="AF283">
        <v>115.4</v>
      </c>
      <c r="AG283">
        <v>13.5</v>
      </c>
      <c r="AH283">
        <v>0</v>
      </c>
      <c r="AI283">
        <v>1</v>
      </c>
      <c r="AJ283">
        <v>13.26</v>
      </c>
      <c r="AK283">
        <v>33.39</v>
      </c>
      <c r="AL283">
        <v>1</v>
      </c>
      <c r="AM283">
        <v>4</v>
      </c>
      <c r="AN283">
        <v>0</v>
      </c>
      <c r="AO283">
        <v>1</v>
      </c>
      <c r="AP283">
        <v>1</v>
      </c>
      <c r="AQ283">
        <v>0</v>
      </c>
      <c r="AR283">
        <v>0</v>
      </c>
      <c r="AS283" t="s">
        <v>6</v>
      </c>
      <c r="AT283">
        <v>0.26</v>
      </c>
      <c r="AU283" t="s">
        <v>26</v>
      </c>
      <c r="AV283">
        <v>0</v>
      </c>
      <c r="AW283">
        <v>2</v>
      </c>
      <c r="AX283">
        <v>74983654</v>
      </c>
      <c r="AY283">
        <v>1</v>
      </c>
      <c r="AZ283">
        <v>0</v>
      </c>
      <c r="BA283">
        <v>292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CV283">
        <v>0</v>
      </c>
      <c r="CW283">
        <f>ROUND(Y283*Source!I213*DO283,7)</f>
        <v>0</v>
      </c>
      <c r="CX283">
        <f>ROUND(Y283*Source!I213,7)</f>
        <v>5.1433199999999998E-2</v>
      </c>
      <c r="CY283">
        <f>AB283</f>
        <v>1530.2</v>
      </c>
      <c r="CZ283">
        <f>AF283</f>
        <v>115.4</v>
      </c>
      <c r="DA283">
        <f>AJ283</f>
        <v>13.26</v>
      </c>
      <c r="DB283">
        <f t="shared" si="125"/>
        <v>31.5</v>
      </c>
      <c r="DC283">
        <f t="shared" si="126"/>
        <v>3.69</v>
      </c>
      <c r="DD283" t="s">
        <v>6</v>
      </c>
      <c r="DE283" t="s">
        <v>6</v>
      </c>
      <c r="DF283">
        <f t="shared" si="127"/>
        <v>0</v>
      </c>
      <c r="DG283">
        <f>ROUND(ROUND(AF283*AJ283,0)*CX283,0)</f>
        <v>79</v>
      </c>
      <c r="DH283">
        <f>Source!I213*SmtRes!Y283</f>
        <v>5.1433200000000005E-2</v>
      </c>
      <c r="DI283">
        <f>AB283</f>
        <v>1530.2</v>
      </c>
      <c r="DJ283">
        <f>EtalonRes!Z292</f>
        <v>115.4</v>
      </c>
      <c r="DK283">
        <f>Source!BB213</f>
        <v>13.26</v>
      </c>
      <c r="DL283" t="s">
        <v>6</v>
      </c>
      <c r="DM283">
        <v>0</v>
      </c>
      <c r="DN283" t="s">
        <v>6</v>
      </c>
      <c r="DO283">
        <v>0</v>
      </c>
      <c r="GQ283">
        <v>-1</v>
      </c>
      <c r="GR283">
        <v>-1</v>
      </c>
    </row>
    <row r="284" spans="1:200" x14ac:dyDescent="0.2">
      <c r="A284">
        <f>ROW(Source!A213)</f>
        <v>213</v>
      </c>
      <c r="B284">
        <v>74764386</v>
      </c>
      <c r="C284">
        <v>74983638</v>
      </c>
      <c r="D284">
        <v>49672695</v>
      </c>
      <c r="E284">
        <v>1</v>
      </c>
      <c r="F284">
        <v>1</v>
      </c>
      <c r="G284">
        <v>1</v>
      </c>
      <c r="H284">
        <v>2</v>
      </c>
      <c r="I284" t="s">
        <v>455</v>
      </c>
      <c r="J284" t="s">
        <v>456</v>
      </c>
      <c r="K284" t="s">
        <v>457</v>
      </c>
      <c r="L284">
        <v>1367</v>
      </c>
      <c r="N284">
        <v>1011</v>
      </c>
      <c r="O284" t="s">
        <v>454</v>
      </c>
      <c r="P284" t="s">
        <v>454</v>
      </c>
      <c r="Q284">
        <v>1</v>
      </c>
      <c r="W284">
        <v>0</v>
      </c>
      <c r="X284">
        <v>1063590936</v>
      </c>
      <c r="Y284">
        <f t="shared" si="124"/>
        <v>10.552500000000002</v>
      </c>
      <c r="AA284">
        <v>0</v>
      </c>
      <c r="AB284">
        <v>41.37</v>
      </c>
      <c r="AC284">
        <v>0</v>
      </c>
      <c r="AD284">
        <v>0</v>
      </c>
      <c r="AE284">
        <v>0</v>
      </c>
      <c r="AF284">
        <v>3.12</v>
      </c>
      <c r="AG284">
        <v>0</v>
      </c>
      <c r="AH284">
        <v>0</v>
      </c>
      <c r="AI284">
        <v>1</v>
      </c>
      <c r="AJ284">
        <v>13.26</v>
      </c>
      <c r="AK284">
        <v>33.39</v>
      </c>
      <c r="AL284">
        <v>1</v>
      </c>
      <c r="AM284">
        <v>4</v>
      </c>
      <c r="AN284">
        <v>0</v>
      </c>
      <c r="AO284">
        <v>1</v>
      </c>
      <c r="AP284">
        <v>1</v>
      </c>
      <c r="AQ284">
        <v>0</v>
      </c>
      <c r="AR284">
        <v>0</v>
      </c>
      <c r="AS284" t="s">
        <v>6</v>
      </c>
      <c r="AT284">
        <v>10.050000000000001</v>
      </c>
      <c r="AU284" t="s">
        <v>26</v>
      </c>
      <c r="AV284">
        <v>0</v>
      </c>
      <c r="AW284">
        <v>2</v>
      </c>
      <c r="AX284">
        <v>74983655</v>
      </c>
      <c r="AY284">
        <v>1</v>
      </c>
      <c r="AZ284">
        <v>0</v>
      </c>
      <c r="BA284">
        <v>293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CV284">
        <v>0</v>
      </c>
      <c r="CW284">
        <f>ROUND(Y284*Source!I213*DO284,7)</f>
        <v>0</v>
      </c>
      <c r="CX284">
        <f>ROUND(Y284*Source!I213,7)</f>
        <v>1.9880910000000001</v>
      </c>
      <c r="CY284">
        <f>AB284</f>
        <v>41.37</v>
      </c>
      <c r="CZ284">
        <f>AF284</f>
        <v>3.12</v>
      </c>
      <c r="DA284">
        <f>AJ284</f>
        <v>13.26</v>
      </c>
      <c r="DB284">
        <f t="shared" si="125"/>
        <v>32.93</v>
      </c>
      <c r="DC284">
        <f t="shared" si="126"/>
        <v>0</v>
      </c>
      <c r="DD284" t="s">
        <v>6</v>
      </c>
      <c r="DE284" t="s">
        <v>6</v>
      </c>
      <c r="DF284">
        <f t="shared" si="127"/>
        <v>0</v>
      </c>
      <c r="DG284">
        <f>ROUND(ROUND(AF284*AJ284,0)*CX284,0)</f>
        <v>82</v>
      </c>
      <c r="DH284">
        <f>Source!I213*SmtRes!Y284</f>
        <v>1.9880910000000005</v>
      </c>
      <c r="DI284">
        <f>AB284</f>
        <v>41.37</v>
      </c>
      <c r="DJ284">
        <f>EtalonRes!Z293</f>
        <v>3.12</v>
      </c>
      <c r="DK284">
        <f>Source!BB213</f>
        <v>13.26</v>
      </c>
      <c r="DL284" t="s">
        <v>6</v>
      </c>
      <c r="DM284">
        <v>0</v>
      </c>
      <c r="DN284" t="s">
        <v>6</v>
      </c>
      <c r="DO284">
        <v>0</v>
      </c>
      <c r="GQ284">
        <v>-1</v>
      </c>
      <c r="GR284">
        <v>-1</v>
      </c>
    </row>
    <row r="285" spans="1:200" x14ac:dyDescent="0.2">
      <c r="A285">
        <f>ROW(Source!A213)</f>
        <v>213</v>
      </c>
      <c r="B285">
        <v>74764386</v>
      </c>
      <c r="C285">
        <v>74983638</v>
      </c>
      <c r="D285">
        <v>49672703</v>
      </c>
      <c r="E285">
        <v>1</v>
      </c>
      <c r="F285">
        <v>1</v>
      </c>
      <c r="G285">
        <v>1</v>
      </c>
      <c r="H285">
        <v>2</v>
      </c>
      <c r="I285" t="s">
        <v>489</v>
      </c>
      <c r="J285" t="s">
        <v>490</v>
      </c>
      <c r="K285" t="s">
        <v>491</v>
      </c>
      <c r="L285">
        <v>1367</v>
      </c>
      <c r="N285">
        <v>1011</v>
      </c>
      <c r="O285" t="s">
        <v>454</v>
      </c>
      <c r="P285" t="s">
        <v>454</v>
      </c>
      <c r="Q285">
        <v>1</v>
      </c>
      <c r="W285">
        <v>0</v>
      </c>
      <c r="X285">
        <v>-1424865896</v>
      </c>
      <c r="Y285">
        <f t="shared" si="124"/>
        <v>0.13650000000000001</v>
      </c>
      <c r="AA285">
        <v>0</v>
      </c>
      <c r="AB285">
        <v>88.31</v>
      </c>
      <c r="AC285">
        <v>0</v>
      </c>
      <c r="AD285">
        <v>0</v>
      </c>
      <c r="AE285">
        <v>0</v>
      </c>
      <c r="AF285">
        <v>6.66</v>
      </c>
      <c r="AG285">
        <v>0</v>
      </c>
      <c r="AH285">
        <v>0</v>
      </c>
      <c r="AI285">
        <v>1</v>
      </c>
      <c r="AJ285">
        <v>13.26</v>
      </c>
      <c r="AK285">
        <v>33.39</v>
      </c>
      <c r="AL285">
        <v>1</v>
      </c>
      <c r="AM285">
        <v>4</v>
      </c>
      <c r="AN285">
        <v>0</v>
      </c>
      <c r="AO285">
        <v>1</v>
      </c>
      <c r="AP285">
        <v>1</v>
      </c>
      <c r="AQ285">
        <v>0</v>
      </c>
      <c r="AR285">
        <v>0</v>
      </c>
      <c r="AS285" t="s">
        <v>6</v>
      </c>
      <c r="AT285">
        <v>0.13</v>
      </c>
      <c r="AU285" t="s">
        <v>26</v>
      </c>
      <c r="AV285">
        <v>0</v>
      </c>
      <c r="AW285">
        <v>2</v>
      </c>
      <c r="AX285">
        <v>74983656</v>
      </c>
      <c r="AY285">
        <v>1</v>
      </c>
      <c r="AZ285">
        <v>0</v>
      </c>
      <c r="BA285">
        <v>294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CV285">
        <v>0</v>
      </c>
      <c r="CW285">
        <f>ROUND(Y285*Source!I213*DO285,7)</f>
        <v>0</v>
      </c>
      <c r="CX285">
        <f>ROUND(Y285*Source!I213,7)</f>
        <v>2.5716599999999999E-2</v>
      </c>
      <c r="CY285">
        <f>AB285</f>
        <v>88.31</v>
      </c>
      <c r="CZ285">
        <f>AF285</f>
        <v>6.66</v>
      </c>
      <c r="DA285">
        <f>AJ285</f>
        <v>13.26</v>
      </c>
      <c r="DB285">
        <f t="shared" si="125"/>
        <v>0.91</v>
      </c>
      <c r="DC285">
        <f t="shared" si="126"/>
        <v>0</v>
      </c>
      <c r="DD285" t="s">
        <v>6</v>
      </c>
      <c r="DE285" t="s">
        <v>6</v>
      </c>
      <c r="DF285">
        <f t="shared" si="127"/>
        <v>0</v>
      </c>
      <c r="DG285">
        <f>ROUND(ROUND(AF285*AJ285,0)*CX285,0)</f>
        <v>2</v>
      </c>
      <c r="DH285">
        <f>Source!I213*SmtRes!Y285</f>
        <v>2.5716600000000003E-2</v>
      </c>
      <c r="DI285">
        <f>AB285</f>
        <v>88.31</v>
      </c>
      <c r="DJ285">
        <f>EtalonRes!Z294</f>
        <v>6.66</v>
      </c>
      <c r="DK285">
        <f>Source!BB213</f>
        <v>13.26</v>
      </c>
      <c r="DL285" t="s">
        <v>6</v>
      </c>
      <c r="DM285">
        <v>0</v>
      </c>
      <c r="DN285" t="s">
        <v>6</v>
      </c>
      <c r="DO285">
        <v>0</v>
      </c>
      <c r="GQ285">
        <v>-1</v>
      </c>
      <c r="GR285">
        <v>-1</v>
      </c>
    </row>
    <row r="286" spans="1:200" x14ac:dyDescent="0.2">
      <c r="A286">
        <f>ROW(Source!A213)</f>
        <v>213</v>
      </c>
      <c r="B286">
        <v>74764386</v>
      </c>
      <c r="C286">
        <v>74983638</v>
      </c>
      <c r="D286">
        <v>49673503</v>
      </c>
      <c r="E286">
        <v>1</v>
      </c>
      <c r="F286">
        <v>1</v>
      </c>
      <c r="G286">
        <v>1</v>
      </c>
      <c r="H286">
        <v>2</v>
      </c>
      <c r="I286" t="s">
        <v>458</v>
      </c>
      <c r="J286" t="s">
        <v>459</v>
      </c>
      <c r="K286" t="s">
        <v>460</v>
      </c>
      <c r="L286">
        <v>1367</v>
      </c>
      <c r="N286">
        <v>1011</v>
      </c>
      <c r="O286" t="s">
        <v>454</v>
      </c>
      <c r="P286" t="s">
        <v>454</v>
      </c>
      <c r="Q286">
        <v>1</v>
      </c>
      <c r="W286">
        <v>0</v>
      </c>
      <c r="X286">
        <v>509054691</v>
      </c>
      <c r="Y286">
        <f t="shared" si="124"/>
        <v>0.39900000000000002</v>
      </c>
      <c r="AA286">
        <v>0</v>
      </c>
      <c r="AB286">
        <v>871.31</v>
      </c>
      <c r="AC286">
        <v>387.32</v>
      </c>
      <c r="AD286">
        <v>0</v>
      </c>
      <c r="AE286">
        <v>0</v>
      </c>
      <c r="AF286">
        <v>65.709999999999994</v>
      </c>
      <c r="AG286">
        <v>11.6</v>
      </c>
      <c r="AH286">
        <v>0</v>
      </c>
      <c r="AI286">
        <v>1</v>
      </c>
      <c r="AJ286">
        <v>13.26</v>
      </c>
      <c r="AK286">
        <v>33.39</v>
      </c>
      <c r="AL286">
        <v>1</v>
      </c>
      <c r="AM286">
        <v>4</v>
      </c>
      <c r="AN286">
        <v>0</v>
      </c>
      <c r="AO286">
        <v>1</v>
      </c>
      <c r="AP286">
        <v>1</v>
      </c>
      <c r="AQ286">
        <v>0</v>
      </c>
      <c r="AR286">
        <v>0</v>
      </c>
      <c r="AS286" t="s">
        <v>6</v>
      </c>
      <c r="AT286">
        <v>0.38</v>
      </c>
      <c r="AU286" t="s">
        <v>26</v>
      </c>
      <c r="AV286">
        <v>0</v>
      </c>
      <c r="AW286">
        <v>2</v>
      </c>
      <c r="AX286">
        <v>74983657</v>
      </c>
      <c r="AY286">
        <v>1</v>
      </c>
      <c r="AZ286">
        <v>0</v>
      </c>
      <c r="BA286">
        <v>295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f>ROUND(Y286*Source!I213*DO286,7)</f>
        <v>0</v>
      </c>
      <c r="CX286">
        <f>ROUND(Y286*Source!I213,7)</f>
        <v>7.5171600000000005E-2</v>
      </c>
      <c r="CY286">
        <f>AB286</f>
        <v>871.31</v>
      </c>
      <c r="CZ286">
        <f>AF286</f>
        <v>65.709999999999994</v>
      </c>
      <c r="DA286">
        <f>AJ286</f>
        <v>13.26</v>
      </c>
      <c r="DB286">
        <f t="shared" si="125"/>
        <v>26.22</v>
      </c>
      <c r="DC286">
        <f t="shared" si="126"/>
        <v>4.63</v>
      </c>
      <c r="DD286" t="s">
        <v>6</v>
      </c>
      <c r="DE286" t="s">
        <v>6</v>
      </c>
      <c r="DF286">
        <f t="shared" si="127"/>
        <v>0</v>
      </c>
      <c r="DG286">
        <f>ROUND(ROUND(AF286*AJ286,0)*CX286,0)</f>
        <v>65</v>
      </c>
      <c r="DH286">
        <f>Source!I213*SmtRes!Y286</f>
        <v>7.5171600000000005E-2</v>
      </c>
      <c r="DI286">
        <f>AB286</f>
        <v>871.31</v>
      </c>
      <c r="DJ286">
        <f>EtalonRes!Z295</f>
        <v>65.709999999999994</v>
      </c>
      <c r="DK286">
        <f>Source!BB213</f>
        <v>13.26</v>
      </c>
      <c r="DL286" t="s">
        <v>6</v>
      </c>
      <c r="DM286">
        <v>0</v>
      </c>
      <c r="DN286" t="s">
        <v>6</v>
      </c>
      <c r="DO286">
        <v>0</v>
      </c>
      <c r="GQ286">
        <v>-1</v>
      </c>
      <c r="GR286">
        <v>-1</v>
      </c>
    </row>
    <row r="287" spans="1:200" x14ac:dyDescent="0.2">
      <c r="A287">
        <f>ROW(Source!A213)</f>
        <v>213</v>
      </c>
      <c r="B287">
        <v>74764386</v>
      </c>
      <c r="C287">
        <v>74983638</v>
      </c>
      <c r="D287">
        <v>49673715</v>
      </c>
      <c r="E287">
        <v>1</v>
      </c>
      <c r="F287">
        <v>1</v>
      </c>
      <c r="G287">
        <v>1</v>
      </c>
      <c r="H287">
        <v>2</v>
      </c>
      <c r="I287" t="s">
        <v>476</v>
      </c>
      <c r="J287" t="s">
        <v>477</v>
      </c>
      <c r="K287" t="s">
        <v>478</v>
      </c>
      <c r="L287">
        <v>1367</v>
      </c>
      <c r="N287">
        <v>1011</v>
      </c>
      <c r="O287" t="s">
        <v>454</v>
      </c>
      <c r="P287" t="s">
        <v>454</v>
      </c>
      <c r="Q287">
        <v>1</v>
      </c>
      <c r="W287">
        <v>0</v>
      </c>
      <c r="X287">
        <v>829370094</v>
      </c>
      <c r="Y287">
        <f t="shared" si="124"/>
        <v>1.1864999999999999</v>
      </c>
      <c r="AA287">
        <v>0</v>
      </c>
      <c r="AB287">
        <v>107.41</v>
      </c>
      <c r="AC287">
        <v>0</v>
      </c>
      <c r="AD287">
        <v>0</v>
      </c>
      <c r="AE287">
        <v>0</v>
      </c>
      <c r="AF287">
        <v>8.1</v>
      </c>
      <c r="AG287">
        <v>0</v>
      </c>
      <c r="AH287">
        <v>0</v>
      </c>
      <c r="AI287">
        <v>1</v>
      </c>
      <c r="AJ287">
        <v>13.26</v>
      </c>
      <c r="AK287">
        <v>33.39</v>
      </c>
      <c r="AL287">
        <v>1</v>
      </c>
      <c r="AM287">
        <v>4</v>
      </c>
      <c r="AN287">
        <v>0</v>
      </c>
      <c r="AO287">
        <v>1</v>
      </c>
      <c r="AP287">
        <v>1</v>
      </c>
      <c r="AQ287">
        <v>0</v>
      </c>
      <c r="AR287">
        <v>0</v>
      </c>
      <c r="AS287" t="s">
        <v>6</v>
      </c>
      <c r="AT287">
        <v>1.1299999999999999</v>
      </c>
      <c r="AU287" t="s">
        <v>26</v>
      </c>
      <c r="AV287">
        <v>0</v>
      </c>
      <c r="AW287">
        <v>2</v>
      </c>
      <c r="AX287">
        <v>74983658</v>
      </c>
      <c r="AY287">
        <v>1</v>
      </c>
      <c r="AZ287">
        <v>0</v>
      </c>
      <c r="BA287">
        <v>296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CV287">
        <v>0</v>
      </c>
      <c r="CW287">
        <f>ROUND(Y287*Source!I213*DO287,7)</f>
        <v>0</v>
      </c>
      <c r="CX287">
        <f>ROUND(Y287*Source!I213,7)</f>
        <v>0.2235366</v>
      </c>
      <c r="CY287">
        <f>AB287</f>
        <v>107.41</v>
      </c>
      <c r="CZ287">
        <f>AF287</f>
        <v>8.1</v>
      </c>
      <c r="DA287">
        <f>AJ287</f>
        <v>13.26</v>
      </c>
      <c r="DB287">
        <f t="shared" si="125"/>
        <v>9.61</v>
      </c>
      <c r="DC287">
        <f t="shared" si="126"/>
        <v>0</v>
      </c>
      <c r="DD287" t="s">
        <v>6</v>
      </c>
      <c r="DE287" t="s">
        <v>6</v>
      </c>
      <c r="DF287">
        <f t="shared" si="127"/>
        <v>0</v>
      </c>
      <c r="DG287">
        <f>ROUND(ROUND(AF287*AJ287,0)*CX287,0)</f>
        <v>24</v>
      </c>
      <c r="DH287">
        <f>Source!I213*SmtRes!Y287</f>
        <v>0.2235366</v>
      </c>
      <c r="DI287">
        <f>AB287</f>
        <v>107.41</v>
      </c>
      <c r="DJ287">
        <f>EtalonRes!Z296</f>
        <v>8.1</v>
      </c>
      <c r="DK287">
        <f>Source!BB213</f>
        <v>13.26</v>
      </c>
      <c r="DL287" t="s">
        <v>6</v>
      </c>
      <c r="DM287">
        <v>0</v>
      </c>
      <c r="DN287" t="s">
        <v>6</v>
      </c>
      <c r="DO287">
        <v>0</v>
      </c>
      <c r="GQ287">
        <v>-1</v>
      </c>
      <c r="GR287">
        <v>-1</v>
      </c>
    </row>
    <row r="288" spans="1:200" x14ac:dyDescent="0.2">
      <c r="A288">
        <f>ROW(Source!A213)</f>
        <v>213</v>
      </c>
      <c r="B288">
        <v>74764386</v>
      </c>
      <c r="C288">
        <v>74983638</v>
      </c>
      <c r="D288">
        <v>49523464</v>
      </c>
      <c r="E288">
        <v>1</v>
      </c>
      <c r="F288">
        <v>1</v>
      </c>
      <c r="G288">
        <v>1</v>
      </c>
      <c r="H288">
        <v>3</v>
      </c>
      <c r="I288" t="s">
        <v>492</v>
      </c>
      <c r="J288" t="s">
        <v>493</v>
      </c>
      <c r="K288" t="s">
        <v>494</v>
      </c>
      <c r="L288">
        <v>1346</v>
      </c>
      <c r="N288">
        <v>1009</v>
      </c>
      <c r="O288" t="s">
        <v>468</v>
      </c>
      <c r="P288" t="s">
        <v>468</v>
      </c>
      <c r="Q288">
        <v>1</v>
      </c>
      <c r="W288">
        <v>0</v>
      </c>
      <c r="X288">
        <v>1376506601</v>
      </c>
      <c r="Y288" s="181" t="e">
        <f>#REF!</f>
        <v>#REF!</v>
      </c>
      <c r="AA288">
        <v>355.47</v>
      </c>
      <c r="AB288">
        <v>0</v>
      </c>
      <c r="AC288">
        <v>0</v>
      </c>
      <c r="AD288">
        <v>0</v>
      </c>
      <c r="AE288">
        <v>39.020000000000003</v>
      </c>
      <c r="AF288">
        <v>0</v>
      </c>
      <c r="AG288">
        <v>0</v>
      </c>
      <c r="AH288">
        <v>0</v>
      </c>
      <c r="AI288">
        <v>9.11</v>
      </c>
      <c r="AJ288">
        <v>1</v>
      </c>
      <c r="AK288">
        <v>1</v>
      </c>
      <c r="AL288">
        <v>1</v>
      </c>
      <c r="AM288">
        <v>4</v>
      </c>
      <c r="AN288">
        <v>0</v>
      </c>
      <c r="AO288">
        <v>1</v>
      </c>
      <c r="AP288">
        <v>1</v>
      </c>
      <c r="AQ288">
        <v>0</v>
      </c>
      <c r="AR288">
        <v>0</v>
      </c>
      <c r="AS288" t="s">
        <v>6</v>
      </c>
      <c r="AT288">
        <v>7.95</v>
      </c>
      <c r="AU288" t="s">
        <v>6</v>
      </c>
      <c r="AV288">
        <v>0</v>
      </c>
      <c r="AW288">
        <v>2</v>
      </c>
      <c r="AX288">
        <v>74983659</v>
      </c>
      <c r="AY288">
        <v>1</v>
      </c>
      <c r="AZ288">
        <v>0</v>
      </c>
      <c r="BA288">
        <v>297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CV288">
        <v>0</v>
      </c>
      <c r="CW288">
        <v>0</v>
      </c>
      <c r="CX288" t="e">
        <f>ROUND(Y288*Source!I213,7)</f>
        <v>#REF!</v>
      </c>
      <c r="CY288">
        <f t="shared" ref="CY288:CY293" si="128">AA288</f>
        <v>355.47</v>
      </c>
      <c r="CZ288">
        <f t="shared" ref="CZ288:CZ293" si="129">AE288</f>
        <v>39.020000000000003</v>
      </c>
      <c r="DA288">
        <f t="shared" ref="DA288:DA293" si="130">AI288</f>
        <v>9.11</v>
      </c>
      <c r="DB288">
        <f t="shared" ref="DB288:DB293" si="131">ROUND(ROUND(AT288*CZ288,2),2)</f>
        <v>310.20999999999998</v>
      </c>
      <c r="DC288">
        <f t="shared" ref="DC288:DC293" si="132">ROUND(ROUND(AT288*AG288,2),2)</f>
        <v>0</v>
      </c>
      <c r="DD288" t="s">
        <v>6</v>
      </c>
      <c r="DE288" t="s">
        <v>6</v>
      </c>
      <c r="DF288" t="e">
        <f t="shared" ref="DF288:DF293" si="133">ROUND(ROUND(AE288*AI288,0)*CX288,0)</f>
        <v>#REF!</v>
      </c>
      <c r="DG288" t="e">
        <f t="shared" ref="DG288:DG295" si="134">ROUND(ROUND(AF288,0)*CX288,0)</f>
        <v>#REF!</v>
      </c>
      <c r="DH288" t="e">
        <f>Source!I213*SmtRes!Y288</f>
        <v>#REF!</v>
      </c>
      <c r="DI288">
        <f t="shared" ref="DI288:DI293" si="135">AA288</f>
        <v>355.47</v>
      </c>
      <c r="DJ288">
        <f>EtalonRes!Y297</f>
        <v>39.020000000000003</v>
      </c>
      <c r="DK288">
        <f>Source!BC213</f>
        <v>9.11</v>
      </c>
      <c r="DL288" t="s">
        <v>6</v>
      </c>
      <c r="DM288">
        <v>0</v>
      </c>
      <c r="DN288" t="s">
        <v>6</v>
      </c>
      <c r="DO288">
        <v>0</v>
      </c>
      <c r="GQ288">
        <v>-1</v>
      </c>
      <c r="GR288">
        <v>-1</v>
      </c>
    </row>
    <row r="289" spans="1:200" x14ac:dyDescent="0.2">
      <c r="A289">
        <f>ROW(Source!A213)</f>
        <v>213</v>
      </c>
      <c r="B289">
        <v>74764386</v>
      </c>
      <c r="C289">
        <v>74983638</v>
      </c>
      <c r="D289">
        <v>49524301</v>
      </c>
      <c r="E289">
        <v>1</v>
      </c>
      <c r="F289">
        <v>1</v>
      </c>
      <c r="G289">
        <v>1</v>
      </c>
      <c r="H289">
        <v>3</v>
      </c>
      <c r="I289" t="s">
        <v>479</v>
      </c>
      <c r="J289" t="s">
        <v>480</v>
      </c>
      <c r="K289" t="s">
        <v>481</v>
      </c>
      <c r="L289">
        <v>1348</v>
      </c>
      <c r="N289">
        <v>1009</v>
      </c>
      <c r="O289" t="s">
        <v>464</v>
      </c>
      <c r="P289" t="s">
        <v>464</v>
      </c>
      <c r="Q289">
        <v>1000</v>
      </c>
      <c r="W289">
        <v>0</v>
      </c>
      <c r="X289">
        <v>1824693337</v>
      </c>
      <c r="Y289" s="181" t="e">
        <f>#REF!</f>
        <v>#REF!</v>
      </c>
      <c r="AA289">
        <v>94397.82</v>
      </c>
      <c r="AB289">
        <v>0</v>
      </c>
      <c r="AC289">
        <v>0</v>
      </c>
      <c r="AD289">
        <v>0</v>
      </c>
      <c r="AE289">
        <v>10362</v>
      </c>
      <c r="AF289">
        <v>0</v>
      </c>
      <c r="AG289">
        <v>0</v>
      </c>
      <c r="AH289">
        <v>0</v>
      </c>
      <c r="AI289">
        <v>9.11</v>
      </c>
      <c r="AJ289">
        <v>1</v>
      </c>
      <c r="AK289">
        <v>1</v>
      </c>
      <c r="AL289">
        <v>1</v>
      </c>
      <c r="AM289">
        <v>4</v>
      </c>
      <c r="AN289">
        <v>0</v>
      </c>
      <c r="AO289">
        <v>1</v>
      </c>
      <c r="AP289">
        <v>1</v>
      </c>
      <c r="AQ289">
        <v>0</v>
      </c>
      <c r="AR289">
        <v>0</v>
      </c>
      <c r="AS289" t="s">
        <v>6</v>
      </c>
      <c r="AT289">
        <v>3.3E-4</v>
      </c>
      <c r="AU289" t="s">
        <v>6</v>
      </c>
      <c r="AV289">
        <v>0</v>
      </c>
      <c r="AW289">
        <v>2</v>
      </c>
      <c r="AX289">
        <v>74983660</v>
      </c>
      <c r="AY289">
        <v>1</v>
      </c>
      <c r="AZ289">
        <v>0</v>
      </c>
      <c r="BA289">
        <v>298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CV289">
        <v>0</v>
      </c>
      <c r="CW289">
        <v>0</v>
      </c>
      <c r="CX289" t="e">
        <f>ROUND(Y289*Source!I213,7)</f>
        <v>#REF!</v>
      </c>
      <c r="CY289">
        <f t="shared" si="128"/>
        <v>94397.82</v>
      </c>
      <c r="CZ289">
        <f t="shared" si="129"/>
        <v>10362</v>
      </c>
      <c r="DA289">
        <f t="shared" si="130"/>
        <v>9.11</v>
      </c>
      <c r="DB289">
        <f t="shared" si="131"/>
        <v>3.42</v>
      </c>
      <c r="DC289">
        <f t="shared" si="132"/>
        <v>0</v>
      </c>
      <c r="DD289" t="s">
        <v>6</v>
      </c>
      <c r="DE289" t="s">
        <v>6</v>
      </c>
      <c r="DF289" t="e">
        <f t="shared" si="133"/>
        <v>#REF!</v>
      </c>
      <c r="DG289" t="e">
        <f t="shared" si="134"/>
        <v>#REF!</v>
      </c>
      <c r="DH289" t="e">
        <f>Source!I213*SmtRes!Y289</f>
        <v>#REF!</v>
      </c>
      <c r="DI289">
        <f t="shared" si="135"/>
        <v>94397.82</v>
      </c>
      <c r="DJ289">
        <f>EtalonRes!Y298</f>
        <v>10362</v>
      </c>
      <c r="DK289">
        <f>Source!BC213</f>
        <v>9.11</v>
      </c>
      <c r="DL289" t="s">
        <v>6</v>
      </c>
      <c r="DM289">
        <v>0</v>
      </c>
      <c r="DN289" t="s">
        <v>6</v>
      </c>
      <c r="DO289">
        <v>0</v>
      </c>
      <c r="GQ289">
        <v>-1</v>
      </c>
      <c r="GR289">
        <v>-1</v>
      </c>
    </row>
    <row r="290" spans="1:200" x14ac:dyDescent="0.2">
      <c r="A290">
        <f>ROW(Source!A213)</f>
        <v>213</v>
      </c>
      <c r="B290">
        <v>74764386</v>
      </c>
      <c r="C290">
        <v>74983638</v>
      </c>
      <c r="D290">
        <v>49525488</v>
      </c>
      <c r="E290">
        <v>1</v>
      </c>
      <c r="F290">
        <v>1</v>
      </c>
      <c r="G290">
        <v>1</v>
      </c>
      <c r="H290">
        <v>3</v>
      </c>
      <c r="I290" t="s">
        <v>465</v>
      </c>
      <c r="J290" t="s">
        <v>466</v>
      </c>
      <c r="K290" t="s">
        <v>467</v>
      </c>
      <c r="L290">
        <v>1346</v>
      </c>
      <c r="N290">
        <v>1009</v>
      </c>
      <c r="O290" t="s">
        <v>468</v>
      </c>
      <c r="P290" t="s">
        <v>468</v>
      </c>
      <c r="Q290">
        <v>1</v>
      </c>
      <c r="W290">
        <v>0</v>
      </c>
      <c r="X290">
        <v>-1864341761</v>
      </c>
      <c r="Y290" s="181" t="e">
        <f>#REF!</f>
        <v>#REF!</v>
      </c>
      <c r="AA290">
        <v>82.35</v>
      </c>
      <c r="AB290">
        <v>0</v>
      </c>
      <c r="AC290">
        <v>0</v>
      </c>
      <c r="AD290">
        <v>0</v>
      </c>
      <c r="AE290">
        <v>9.0399999999999991</v>
      </c>
      <c r="AF290">
        <v>0</v>
      </c>
      <c r="AG290">
        <v>0</v>
      </c>
      <c r="AH290">
        <v>0</v>
      </c>
      <c r="AI290">
        <v>9.11</v>
      </c>
      <c r="AJ290">
        <v>1</v>
      </c>
      <c r="AK290">
        <v>1</v>
      </c>
      <c r="AL290">
        <v>1</v>
      </c>
      <c r="AM290">
        <v>4</v>
      </c>
      <c r="AN290">
        <v>0</v>
      </c>
      <c r="AO290">
        <v>1</v>
      </c>
      <c r="AP290">
        <v>1</v>
      </c>
      <c r="AQ290">
        <v>0</v>
      </c>
      <c r="AR290">
        <v>0</v>
      </c>
      <c r="AS290" t="s">
        <v>6</v>
      </c>
      <c r="AT290">
        <v>6</v>
      </c>
      <c r="AU290" t="s">
        <v>6</v>
      </c>
      <c r="AV290">
        <v>0</v>
      </c>
      <c r="AW290">
        <v>2</v>
      </c>
      <c r="AX290">
        <v>74983661</v>
      </c>
      <c r="AY290">
        <v>1</v>
      </c>
      <c r="AZ290">
        <v>0</v>
      </c>
      <c r="BA290">
        <v>299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CV290">
        <v>0</v>
      </c>
      <c r="CW290">
        <v>0</v>
      </c>
      <c r="CX290" t="e">
        <f>ROUND(Y290*Source!I213,7)</f>
        <v>#REF!</v>
      </c>
      <c r="CY290">
        <f t="shared" si="128"/>
        <v>82.35</v>
      </c>
      <c r="CZ290">
        <f t="shared" si="129"/>
        <v>9.0399999999999991</v>
      </c>
      <c r="DA290">
        <f t="shared" si="130"/>
        <v>9.11</v>
      </c>
      <c r="DB290">
        <f t="shared" si="131"/>
        <v>54.24</v>
      </c>
      <c r="DC290">
        <f t="shared" si="132"/>
        <v>0</v>
      </c>
      <c r="DD290" t="s">
        <v>6</v>
      </c>
      <c r="DE290" t="s">
        <v>6</v>
      </c>
      <c r="DF290" t="e">
        <f t="shared" si="133"/>
        <v>#REF!</v>
      </c>
      <c r="DG290" t="e">
        <f t="shared" si="134"/>
        <v>#REF!</v>
      </c>
      <c r="DH290" t="e">
        <f>Source!I213*SmtRes!Y290</f>
        <v>#REF!</v>
      </c>
      <c r="DI290">
        <f t="shared" si="135"/>
        <v>82.35</v>
      </c>
      <c r="DJ290">
        <f>EtalonRes!Y299</f>
        <v>9.0399999999999991</v>
      </c>
      <c r="DK290">
        <f>Source!BC213</f>
        <v>9.11</v>
      </c>
      <c r="DL290" t="s">
        <v>6</v>
      </c>
      <c r="DM290">
        <v>0</v>
      </c>
      <c r="DN290" t="s">
        <v>6</v>
      </c>
      <c r="DO290">
        <v>0</v>
      </c>
      <c r="GQ290">
        <v>-1</v>
      </c>
      <c r="GR290">
        <v>-1</v>
      </c>
    </row>
    <row r="291" spans="1:200" x14ac:dyDescent="0.2">
      <c r="A291">
        <f>ROW(Source!A213)</f>
        <v>213</v>
      </c>
      <c r="B291">
        <v>74764386</v>
      </c>
      <c r="C291">
        <v>74983638</v>
      </c>
      <c r="D291">
        <v>49526492</v>
      </c>
      <c r="E291">
        <v>1</v>
      </c>
      <c r="F291">
        <v>1</v>
      </c>
      <c r="G291">
        <v>1</v>
      </c>
      <c r="H291">
        <v>3</v>
      </c>
      <c r="I291" t="s">
        <v>469</v>
      </c>
      <c r="J291" t="s">
        <v>470</v>
      </c>
      <c r="K291" t="s">
        <v>471</v>
      </c>
      <c r="L291">
        <v>1346</v>
      </c>
      <c r="N291">
        <v>1009</v>
      </c>
      <c r="O291" t="s">
        <v>468</v>
      </c>
      <c r="P291" t="s">
        <v>468</v>
      </c>
      <c r="Q291">
        <v>1</v>
      </c>
      <c r="W291">
        <v>0</v>
      </c>
      <c r="X291">
        <v>497341279</v>
      </c>
      <c r="Y291" s="181" t="e">
        <f>#REF!</f>
        <v>#REF!</v>
      </c>
      <c r="AA291">
        <v>210.35</v>
      </c>
      <c r="AB291">
        <v>0</v>
      </c>
      <c r="AC291">
        <v>0</v>
      </c>
      <c r="AD291">
        <v>0</v>
      </c>
      <c r="AE291">
        <v>23.09</v>
      </c>
      <c r="AF291">
        <v>0</v>
      </c>
      <c r="AG291">
        <v>0</v>
      </c>
      <c r="AH291">
        <v>0</v>
      </c>
      <c r="AI291">
        <v>9.11</v>
      </c>
      <c r="AJ291">
        <v>1</v>
      </c>
      <c r="AK291">
        <v>1</v>
      </c>
      <c r="AL291">
        <v>1</v>
      </c>
      <c r="AM291">
        <v>4</v>
      </c>
      <c r="AN291">
        <v>0</v>
      </c>
      <c r="AO291">
        <v>1</v>
      </c>
      <c r="AP291">
        <v>1</v>
      </c>
      <c r="AQ291">
        <v>0</v>
      </c>
      <c r="AR291">
        <v>0</v>
      </c>
      <c r="AS291" t="s">
        <v>6</v>
      </c>
      <c r="AT291">
        <v>9.09</v>
      </c>
      <c r="AU291" t="s">
        <v>6</v>
      </c>
      <c r="AV291">
        <v>0</v>
      </c>
      <c r="AW291">
        <v>2</v>
      </c>
      <c r="AX291">
        <v>74983662</v>
      </c>
      <c r="AY291">
        <v>1</v>
      </c>
      <c r="AZ291">
        <v>0</v>
      </c>
      <c r="BA291">
        <v>300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CV291">
        <v>0</v>
      </c>
      <c r="CW291">
        <v>0</v>
      </c>
      <c r="CX291" t="e">
        <f>ROUND(Y291*Source!I213,7)</f>
        <v>#REF!</v>
      </c>
      <c r="CY291">
        <f t="shared" si="128"/>
        <v>210.35</v>
      </c>
      <c r="CZ291">
        <f t="shared" si="129"/>
        <v>23.09</v>
      </c>
      <c r="DA291">
        <f t="shared" si="130"/>
        <v>9.11</v>
      </c>
      <c r="DB291">
        <f t="shared" si="131"/>
        <v>209.89</v>
      </c>
      <c r="DC291">
        <f t="shared" si="132"/>
        <v>0</v>
      </c>
      <c r="DD291" t="s">
        <v>6</v>
      </c>
      <c r="DE291" t="s">
        <v>6</v>
      </c>
      <c r="DF291" t="e">
        <f t="shared" si="133"/>
        <v>#REF!</v>
      </c>
      <c r="DG291" t="e">
        <f t="shared" si="134"/>
        <v>#REF!</v>
      </c>
      <c r="DH291" t="e">
        <f>Source!I213*SmtRes!Y291</f>
        <v>#REF!</v>
      </c>
      <c r="DI291">
        <f t="shared" si="135"/>
        <v>210.35</v>
      </c>
      <c r="DJ291">
        <f>EtalonRes!Y300</f>
        <v>23.09</v>
      </c>
      <c r="DK291">
        <f>Source!BC213</f>
        <v>9.11</v>
      </c>
      <c r="DL291" t="s">
        <v>6</v>
      </c>
      <c r="DM291">
        <v>0</v>
      </c>
      <c r="DN291" t="s">
        <v>6</v>
      </c>
      <c r="DO291">
        <v>0</v>
      </c>
      <c r="GQ291">
        <v>-1</v>
      </c>
      <c r="GR291">
        <v>-1</v>
      </c>
    </row>
    <row r="292" spans="1:200" x14ac:dyDescent="0.2">
      <c r="A292">
        <f>ROW(Source!A213)</f>
        <v>213</v>
      </c>
      <c r="B292">
        <v>74764386</v>
      </c>
      <c r="C292">
        <v>74983638</v>
      </c>
      <c r="D292">
        <v>49541437</v>
      </c>
      <c r="E292">
        <v>1</v>
      </c>
      <c r="F292">
        <v>1</v>
      </c>
      <c r="G292">
        <v>1</v>
      </c>
      <c r="H292">
        <v>3</v>
      </c>
      <c r="I292" t="s">
        <v>111</v>
      </c>
      <c r="J292" t="s">
        <v>113</v>
      </c>
      <c r="K292" t="s">
        <v>112</v>
      </c>
      <c r="L292">
        <v>1327</v>
      </c>
      <c r="N292">
        <v>1005</v>
      </c>
      <c r="O292" t="s">
        <v>52</v>
      </c>
      <c r="P292" t="s">
        <v>52</v>
      </c>
      <c r="Q292">
        <v>1</v>
      </c>
      <c r="W292">
        <v>0</v>
      </c>
      <c r="X292">
        <v>2073721092</v>
      </c>
      <c r="Y292">
        <f t="shared" ref="Y292:Y293" si="136">AT292</f>
        <v>15.923566900000001</v>
      </c>
      <c r="AA292">
        <v>311.56</v>
      </c>
      <c r="AB292">
        <v>0</v>
      </c>
      <c r="AC292">
        <v>0</v>
      </c>
      <c r="AD292">
        <v>0</v>
      </c>
      <c r="AE292">
        <v>34.200000000000003</v>
      </c>
      <c r="AF292">
        <v>0</v>
      </c>
      <c r="AG292">
        <v>0</v>
      </c>
      <c r="AH292">
        <v>0</v>
      </c>
      <c r="AI292">
        <v>9.11</v>
      </c>
      <c r="AJ292">
        <v>1</v>
      </c>
      <c r="AK292">
        <v>1</v>
      </c>
      <c r="AL292">
        <v>1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 t="s">
        <v>6</v>
      </c>
      <c r="AT292">
        <v>15.923566900000001</v>
      </c>
      <c r="AU292" t="s">
        <v>6</v>
      </c>
      <c r="AV292">
        <v>0</v>
      </c>
      <c r="AW292">
        <v>1</v>
      </c>
      <c r="AX292">
        <v>-1</v>
      </c>
      <c r="AY292">
        <v>0</v>
      </c>
      <c r="AZ292">
        <v>0</v>
      </c>
      <c r="BA292" t="s">
        <v>6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CV292">
        <v>0</v>
      </c>
      <c r="CW292">
        <v>0</v>
      </c>
      <c r="CX292">
        <f>ROUND(Y292*Source!I213,7)</f>
        <v>3</v>
      </c>
      <c r="CY292">
        <f t="shared" si="128"/>
        <v>311.56</v>
      </c>
      <c r="CZ292">
        <f t="shared" si="129"/>
        <v>34.200000000000003</v>
      </c>
      <c r="DA292">
        <f t="shared" si="130"/>
        <v>9.11</v>
      </c>
      <c r="DB292">
        <f t="shared" si="131"/>
        <v>544.59</v>
      </c>
      <c r="DC292">
        <f t="shared" si="132"/>
        <v>0</v>
      </c>
      <c r="DD292" t="s">
        <v>6</v>
      </c>
      <c r="DE292" t="s">
        <v>6</v>
      </c>
      <c r="DF292">
        <f t="shared" si="133"/>
        <v>936</v>
      </c>
      <c r="DG292">
        <f t="shared" si="134"/>
        <v>0</v>
      </c>
      <c r="DH292">
        <f>Source!I213*SmtRes!Y292</f>
        <v>3.0000000039600003</v>
      </c>
      <c r="DI292">
        <f t="shared" si="135"/>
        <v>311.56</v>
      </c>
      <c r="DJ292">
        <f t="shared" ref="DJ292:DJ293" si="137">DF292</f>
        <v>936</v>
      </c>
      <c r="DK292">
        <f>Source!BC213</f>
        <v>9.11</v>
      </c>
      <c r="DL292" t="s">
        <v>6</v>
      </c>
      <c r="DM292">
        <v>0</v>
      </c>
      <c r="DN292" t="s">
        <v>6</v>
      </c>
      <c r="DO292">
        <v>0</v>
      </c>
      <c r="GP292">
        <v>1</v>
      </c>
      <c r="GQ292">
        <v>-1</v>
      </c>
      <c r="GR292">
        <v>-1</v>
      </c>
    </row>
    <row r="293" spans="1:200" x14ac:dyDescent="0.2">
      <c r="A293">
        <f>ROW(Source!A213)</f>
        <v>213</v>
      </c>
      <c r="B293">
        <v>74764386</v>
      </c>
      <c r="C293">
        <v>74983638</v>
      </c>
      <c r="D293">
        <v>0</v>
      </c>
      <c r="E293">
        <v>1</v>
      </c>
      <c r="F293">
        <v>1</v>
      </c>
      <c r="G293">
        <v>1</v>
      </c>
      <c r="H293">
        <v>3</v>
      </c>
      <c r="I293" t="s">
        <v>35</v>
      </c>
      <c r="J293" t="s">
        <v>105</v>
      </c>
      <c r="K293" t="s">
        <v>272</v>
      </c>
      <c r="L293">
        <v>1327</v>
      </c>
      <c r="N293">
        <v>1005</v>
      </c>
      <c r="O293" t="s">
        <v>52</v>
      </c>
      <c r="P293" t="s">
        <v>52</v>
      </c>
      <c r="Q293">
        <v>1</v>
      </c>
      <c r="W293">
        <v>0</v>
      </c>
      <c r="X293">
        <v>-1026623716</v>
      </c>
      <c r="Y293">
        <f t="shared" si="136"/>
        <v>100</v>
      </c>
      <c r="AA293">
        <v>1186.83</v>
      </c>
      <c r="AB293">
        <v>0</v>
      </c>
      <c r="AC293">
        <v>0</v>
      </c>
      <c r="AD293">
        <v>0</v>
      </c>
      <c r="AE293">
        <v>1248.0899999999999</v>
      </c>
      <c r="AF293">
        <v>0</v>
      </c>
      <c r="AG293">
        <v>0</v>
      </c>
      <c r="AH293">
        <v>0</v>
      </c>
      <c r="AI293">
        <v>9.11</v>
      </c>
      <c r="AJ293">
        <v>1</v>
      </c>
      <c r="AK293">
        <v>1</v>
      </c>
      <c r="AL293">
        <v>1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 t="s">
        <v>6</v>
      </c>
      <c r="AT293">
        <v>100</v>
      </c>
      <c r="AU293" t="s">
        <v>6</v>
      </c>
      <c r="AV293">
        <v>0</v>
      </c>
      <c r="AW293">
        <v>1</v>
      </c>
      <c r="AX293">
        <v>-1</v>
      </c>
      <c r="AY293">
        <v>0</v>
      </c>
      <c r="AZ293">
        <v>0</v>
      </c>
      <c r="BA293" t="s">
        <v>6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ROUND(Y293*Source!I213,7)</f>
        <v>18.84</v>
      </c>
      <c r="CY293">
        <f t="shared" si="128"/>
        <v>1186.83</v>
      </c>
      <c r="CZ293">
        <f t="shared" si="129"/>
        <v>1248.0899999999999</v>
      </c>
      <c r="DA293">
        <f t="shared" si="130"/>
        <v>9.11</v>
      </c>
      <c r="DB293">
        <f t="shared" si="131"/>
        <v>124809</v>
      </c>
      <c r="DC293">
        <f t="shared" si="132"/>
        <v>0</v>
      </c>
      <c r="DD293" t="s">
        <v>6</v>
      </c>
      <c r="DE293" t="s">
        <v>6</v>
      </c>
      <c r="DF293">
        <f t="shared" si="133"/>
        <v>214211</v>
      </c>
      <c r="DG293">
        <f t="shared" si="134"/>
        <v>0</v>
      </c>
      <c r="DH293">
        <f>Source!I213*SmtRes!Y293</f>
        <v>18.84</v>
      </c>
      <c r="DI293">
        <f t="shared" si="135"/>
        <v>1186.83</v>
      </c>
      <c r="DJ293">
        <f t="shared" si="137"/>
        <v>214211</v>
      </c>
      <c r="DK293">
        <f>Source!BC213</f>
        <v>9.11</v>
      </c>
      <c r="DL293" t="s">
        <v>6</v>
      </c>
      <c r="DM293">
        <v>0</v>
      </c>
      <c r="DN293" t="s">
        <v>6</v>
      </c>
      <c r="DO293">
        <v>0</v>
      </c>
      <c r="GP293">
        <v>1</v>
      </c>
      <c r="GQ293">
        <v>-1</v>
      </c>
      <c r="GR293">
        <v>-1</v>
      </c>
    </row>
    <row r="294" spans="1:200" x14ac:dyDescent="0.2">
      <c r="A294">
        <f>ROW(Source!A251)</f>
        <v>251</v>
      </c>
      <c r="B294">
        <v>74764386</v>
      </c>
      <c r="C294">
        <v>74983670</v>
      </c>
      <c r="D294">
        <v>31715651</v>
      </c>
      <c r="E294">
        <v>70</v>
      </c>
      <c r="F294">
        <v>1</v>
      </c>
      <c r="G294">
        <v>1</v>
      </c>
      <c r="H294">
        <v>1</v>
      </c>
      <c r="I294" t="s">
        <v>446</v>
      </c>
      <c r="J294" t="s">
        <v>6</v>
      </c>
      <c r="K294" t="s">
        <v>447</v>
      </c>
      <c r="L294">
        <v>1191</v>
      </c>
      <c r="N294">
        <v>1013</v>
      </c>
      <c r="O294" t="s">
        <v>448</v>
      </c>
      <c r="P294" t="s">
        <v>448</v>
      </c>
      <c r="Q294">
        <v>1</v>
      </c>
      <c r="W294">
        <v>0</v>
      </c>
      <c r="X294">
        <v>-1111239348</v>
      </c>
      <c r="Y294">
        <f>(AT294*ROUND(1.05,7))</f>
        <v>5.2815000000000003</v>
      </c>
      <c r="AA294">
        <v>0</v>
      </c>
      <c r="AB294">
        <v>0</v>
      </c>
      <c r="AC294">
        <v>0</v>
      </c>
      <c r="AD294">
        <v>321.20999999999998</v>
      </c>
      <c r="AE294">
        <v>0</v>
      </c>
      <c r="AF294">
        <v>0</v>
      </c>
      <c r="AG294">
        <v>0</v>
      </c>
      <c r="AH294">
        <v>9.6199999999999992</v>
      </c>
      <c r="AI294">
        <v>1</v>
      </c>
      <c r="AJ294">
        <v>1</v>
      </c>
      <c r="AK294">
        <v>1</v>
      </c>
      <c r="AL294">
        <v>33.39</v>
      </c>
      <c r="AM294">
        <v>4</v>
      </c>
      <c r="AN294">
        <v>0</v>
      </c>
      <c r="AO294">
        <v>1</v>
      </c>
      <c r="AP294">
        <v>1</v>
      </c>
      <c r="AQ294">
        <v>0</v>
      </c>
      <c r="AR294">
        <v>0</v>
      </c>
      <c r="AS294" t="s">
        <v>6</v>
      </c>
      <c r="AT294">
        <v>5.03</v>
      </c>
      <c r="AU294" t="s">
        <v>78</v>
      </c>
      <c r="AV294">
        <v>1</v>
      </c>
      <c r="AW294">
        <v>2</v>
      </c>
      <c r="AX294">
        <v>74983683</v>
      </c>
      <c r="AY294">
        <v>1</v>
      </c>
      <c r="AZ294">
        <v>0</v>
      </c>
      <c r="BA294">
        <v>306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CU294">
        <f>ROUND(AT294*Source!I251*AH294*AL294,0)</f>
        <v>1616</v>
      </c>
      <c r="CV294">
        <f>ROUND(Y294*Source!I251,7)</f>
        <v>5.2815000000000003</v>
      </c>
      <c r="CW294">
        <v>0</v>
      </c>
      <c r="CX294">
        <f>ROUND(Y294*Source!I251,7)</f>
        <v>5.2815000000000003</v>
      </c>
      <c r="CY294">
        <f>AD294</f>
        <v>321.20999999999998</v>
      </c>
      <c r="CZ294">
        <f>AH294</f>
        <v>9.6199999999999992</v>
      </c>
      <c r="DA294">
        <f>AL294</f>
        <v>33.39</v>
      </c>
      <c r="DB294">
        <f>ROUND((ROUND(AT294*CZ294,2)*ROUND(1.05,7)),2)</f>
        <v>50.81</v>
      </c>
      <c r="DC294">
        <f>ROUND((ROUND(AT294*AG294,2)*ROUND(1.05,7)),2)</f>
        <v>0</v>
      </c>
      <c r="DD294" t="s">
        <v>6</v>
      </c>
      <c r="DE294" t="s">
        <v>6</v>
      </c>
      <c r="DF294">
        <f>ROUND(ROUND(AE294,0)*CX294,0)</f>
        <v>0</v>
      </c>
      <c r="DG294">
        <f t="shared" si="134"/>
        <v>0</v>
      </c>
      <c r="DH294">
        <f>Source!I251*SmtRes!Y294</f>
        <v>5.2815000000000003</v>
      </c>
      <c r="DI294">
        <f>AD294</f>
        <v>321.20999999999998</v>
      </c>
      <c r="DJ294">
        <f>EtalonRes!AB306</f>
        <v>9.6199999999999992</v>
      </c>
      <c r="DK294">
        <f>Source!BA251</f>
        <v>33.39</v>
      </c>
      <c r="DL294" t="s">
        <v>6</v>
      </c>
      <c r="DM294">
        <v>0</v>
      </c>
      <c r="DN294" t="s">
        <v>6</v>
      </c>
      <c r="DO294">
        <v>0</v>
      </c>
      <c r="GQ294">
        <v>-1</v>
      </c>
      <c r="GR294">
        <v>-1</v>
      </c>
    </row>
    <row r="295" spans="1:200" x14ac:dyDescent="0.2">
      <c r="A295">
        <f>ROW(Source!A251)</f>
        <v>251</v>
      </c>
      <c r="B295">
        <v>74764386</v>
      </c>
      <c r="C295">
        <v>74983670</v>
      </c>
      <c r="D295">
        <v>31709492</v>
      </c>
      <c r="E295">
        <v>70</v>
      </c>
      <c r="F295">
        <v>1</v>
      </c>
      <c r="G295">
        <v>1</v>
      </c>
      <c r="H295">
        <v>1</v>
      </c>
      <c r="I295" t="s">
        <v>449</v>
      </c>
      <c r="J295" t="s">
        <v>6</v>
      </c>
      <c r="K295" t="s">
        <v>450</v>
      </c>
      <c r="L295">
        <v>1191</v>
      </c>
      <c r="N295">
        <v>1013</v>
      </c>
      <c r="O295" t="s">
        <v>448</v>
      </c>
      <c r="P295" t="s">
        <v>448</v>
      </c>
      <c r="Q295">
        <v>1</v>
      </c>
      <c r="W295">
        <v>0</v>
      </c>
      <c r="X295">
        <v>-1417349443</v>
      </c>
      <c r="Y295">
        <f>(AT295*ROUND(1.05,7))</f>
        <v>0.27300000000000002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1</v>
      </c>
      <c r="AJ295">
        <v>1</v>
      </c>
      <c r="AK295">
        <v>33.39</v>
      </c>
      <c r="AL295">
        <v>1</v>
      </c>
      <c r="AM295">
        <v>4</v>
      </c>
      <c r="AN295">
        <v>0</v>
      </c>
      <c r="AO295">
        <v>1</v>
      </c>
      <c r="AP295">
        <v>1</v>
      </c>
      <c r="AQ295">
        <v>0</v>
      </c>
      <c r="AR295">
        <v>0</v>
      </c>
      <c r="AS295" t="s">
        <v>6</v>
      </c>
      <c r="AT295">
        <v>0.26</v>
      </c>
      <c r="AU295" t="s">
        <v>78</v>
      </c>
      <c r="AV295">
        <v>2</v>
      </c>
      <c r="AW295">
        <v>2</v>
      </c>
      <c r="AX295">
        <v>74983684</v>
      </c>
      <c r="AY295">
        <v>1</v>
      </c>
      <c r="AZ295">
        <v>0</v>
      </c>
      <c r="BA295">
        <v>307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CV295">
        <v>0</v>
      </c>
      <c r="CW295">
        <v>0</v>
      </c>
      <c r="CX295">
        <f>ROUND(Y295*Source!I251,7)</f>
        <v>0.27300000000000002</v>
      </c>
      <c r="CY295">
        <f>AD295</f>
        <v>0</v>
      </c>
      <c r="CZ295">
        <f>AH295</f>
        <v>0</v>
      </c>
      <c r="DA295">
        <f>AL295</f>
        <v>1</v>
      </c>
      <c r="DB295">
        <f>ROUND((ROUND(AT295*CZ295,2)*ROUND(1.05,7)),2)</f>
        <v>0</v>
      </c>
      <c r="DC295">
        <f>ROUND((ROUND(AT295*AG295,2)*ROUND(1.05,7)),2)</f>
        <v>0</v>
      </c>
      <c r="DD295" t="s">
        <v>6</v>
      </c>
      <c r="DE295" t="s">
        <v>6</v>
      </c>
      <c r="DF295">
        <f>ROUND(ROUND(AE295,0)*CX295,0)</f>
        <v>0</v>
      </c>
      <c r="DG295">
        <f t="shared" si="134"/>
        <v>0</v>
      </c>
      <c r="DH295">
        <f>Source!I251*SmtRes!Y295</f>
        <v>0.27300000000000002</v>
      </c>
      <c r="DI295">
        <f>AD295</f>
        <v>0</v>
      </c>
      <c r="DJ295">
        <f>EtalonRes!AB307</f>
        <v>0</v>
      </c>
      <c r="DK295">
        <f>Source!BA251</f>
        <v>33.39</v>
      </c>
      <c r="DL295" t="s">
        <v>6</v>
      </c>
      <c r="DM295">
        <v>0</v>
      </c>
      <c r="DN295" t="s">
        <v>6</v>
      </c>
      <c r="DO295">
        <v>0</v>
      </c>
      <c r="GQ295">
        <v>-1</v>
      </c>
      <c r="GR295">
        <v>-1</v>
      </c>
    </row>
    <row r="296" spans="1:200" x14ac:dyDescent="0.2">
      <c r="A296">
        <f>ROW(Source!A251)</f>
        <v>251</v>
      </c>
      <c r="B296">
        <v>74764386</v>
      </c>
      <c r="C296">
        <v>74983670</v>
      </c>
      <c r="D296">
        <v>49672573</v>
      </c>
      <c r="E296">
        <v>1</v>
      </c>
      <c r="F296">
        <v>1</v>
      </c>
      <c r="G296">
        <v>1</v>
      </c>
      <c r="H296">
        <v>2</v>
      </c>
      <c r="I296" t="s">
        <v>451</v>
      </c>
      <c r="J296" t="s">
        <v>452</v>
      </c>
      <c r="K296" t="s">
        <v>453</v>
      </c>
      <c r="L296">
        <v>1367</v>
      </c>
      <c r="N296">
        <v>1011</v>
      </c>
      <c r="O296" t="s">
        <v>454</v>
      </c>
      <c r="P296" t="s">
        <v>454</v>
      </c>
      <c r="Q296">
        <v>1</v>
      </c>
      <c r="W296">
        <v>0</v>
      </c>
      <c r="X296">
        <v>-430484415</v>
      </c>
      <c r="Y296">
        <f>(AT296*ROUND(1.05,7))</f>
        <v>0.10500000000000001</v>
      </c>
      <c r="AA296">
        <v>0</v>
      </c>
      <c r="AB296">
        <v>1530.2</v>
      </c>
      <c r="AC296">
        <v>450.77</v>
      </c>
      <c r="AD296">
        <v>0</v>
      </c>
      <c r="AE296">
        <v>0</v>
      </c>
      <c r="AF296">
        <v>115.4</v>
      </c>
      <c r="AG296">
        <v>13.5</v>
      </c>
      <c r="AH296">
        <v>0</v>
      </c>
      <c r="AI296">
        <v>1</v>
      </c>
      <c r="AJ296">
        <v>13.26</v>
      </c>
      <c r="AK296">
        <v>33.39</v>
      </c>
      <c r="AL296">
        <v>1</v>
      </c>
      <c r="AM296">
        <v>4</v>
      </c>
      <c r="AN296">
        <v>0</v>
      </c>
      <c r="AO296">
        <v>1</v>
      </c>
      <c r="AP296">
        <v>1</v>
      </c>
      <c r="AQ296">
        <v>0</v>
      </c>
      <c r="AR296">
        <v>0</v>
      </c>
      <c r="AS296" t="s">
        <v>6</v>
      </c>
      <c r="AT296">
        <v>0.1</v>
      </c>
      <c r="AU296" t="s">
        <v>26</v>
      </c>
      <c r="AV296">
        <v>0</v>
      </c>
      <c r="AW296">
        <v>2</v>
      </c>
      <c r="AX296">
        <v>74983685</v>
      </c>
      <c r="AY296">
        <v>1</v>
      </c>
      <c r="AZ296">
        <v>0</v>
      </c>
      <c r="BA296">
        <v>308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CV296">
        <v>0</v>
      </c>
      <c r="CW296">
        <f>ROUND(Y296*Source!I251*DO296,7)</f>
        <v>0</v>
      </c>
      <c r="CX296">
        <f>ROUND(Y296*Source!I251,7)</f>
        <v>0.105</v>
      </c>
      <c r="CY296">
        <f>AB296</f>
        <v>1530.2</v>
      </c>
      <c r="CZ296">
        <f>AF296</f>
        <v>115.4</v>
      </c>
      <c r="DA296">
        <f>AJ296</f>
        <v>13.26</v>
      </c>
      <c r="DB296">
        <f>ROUND((ROUND(AT296*CZ296,2)*ROUND(1.05,7)),2)</f>
        <v>12.12</v>
      </c>
      <c r="DC296">
        <f>ROUND((ROUND(AT296*AG296,2)*ROUND(1.05,7)),2)</f>
        <v>1.42</v>
      </c>
      <c r="DD296" t="s">
        <v>6</v>
      </c>
      <c r="DE296" t="s">
        <v>6</v>
      </c>
      <c r="DF296">
        <f>ROUND(ROUND(AE296,0)*CX296,0)</f>
        <v>0</v>
      </c>
      <c r="DG296">
        <f>ROUND(ROUND(AF296*AJ296,0)*CX296,0)</f>
        <v>161</v>
      </c>
      <c r="DH296">
        <f>Source!I251*SmtRes!Y296</f>
        <v>0.10500000000000001</v>
      </c>
      <c r="DI296">
        <f>AB296</f>
        <v>1530.2</v>
      </c>
      <c r="DJ296">
        <f>EtalonRes!Z308</f>
        <v>115.4</v>
      </c>
      <c r="DK296">
        <f>Source!BB251</f>
        <v>13.26</v>
      </c>
      <c r="DL296" t="s">
        <v>6</v>
      </c>
      <c r="DM296">
        <v>0</v>
      </c>
      <c r="DN296" t="s">
        <v>6</v>
      </c>
      <c r="DO296">
        <v>0</v>
      </c>
      <c r="GQ296">
        <v>-1</v>
      </c>
      <c r="GR296">
        <v>-1</v>
      </c>
    </row>
    <row r="297" spans="1:200" x14ac:dyDescent="0.2">
      <c r="A297">
        <f>ROW(Source!A251)</f>
        <v>251</v>
      </c>
      <c r="B297">
        <v>74764386</v>
      </c>
      <c r="C297">
        <v>74983670</v>
      </c>
      <c r="D297">
        <v>49672695</v>
      </c>
      <c r="E297">
        <v>1</v>
      </c>
      <c r="F297">
        <v>1</v>
      </c>
      <c r="G297">
        <v>1</v>
      </c>
      <c r="H297">
        <v>2</v>
      </c>
      <c r="I297" t="s">
        <v>455</v>
      </c>
      <c r="J297" t="s">
        <v>456</v>
      </c>
      <c r="K297" t="s">
        <v>457</v>
      </c>
      <c r="L297">
        <v>1367</v>
      </c>
      <c r="N297">
        <v>1011</v>
      </c>
      <c r="O297" t="s">
        <v>454</v>
      </c>
      <c r="P297" t="s">
        <v>454</v>
      </c>
      <c r="Q297">
        <v>1</v>
      </c>
      <c r="W297">
        <v>0</v>
      </c>
      <c r="X297">
        <v>1063590936</v>
      </c>
      <c r="Y297">
        <f>(AT297*ROUND(1.05,7))</f>
        <v>1.1655000000000002</v>
      </c>
      <c r="AA297">
        <v>0</v>
      </c>
      <c r="AB297">
        <v>41.37</v>
      </c>
      <c r="AC297">
        <v>0</v>
      </c>
      <c r="AD297">
        <v>0</v>
      </c>
      <c r="AE297">
        <v>0</v>
      </c>
      <c r="AF297">
        <v>3.12</v>
      </c>
      <c r="AG297">
        <v>0</v>
      </c>
      <c r="AH297">
        <v>0</v>
      </c>
      <c r="AI297">
        <v>1</v>
      </c>
      <c r="AJ297">
        <v>13.26</v>
      </c>
      <c r="AK297">
        <v>33.39</v>
      </c>
      <c r="AL297">
        <v>1</v>
      </c>
      <c r="AM297">
        <v>4</v>
      </c>
      <c r="AN297">
        <v>0</v>
      </c>
      <c r="AO297">
        <v>1</v>
      </c>
      <c r="AP297">
        <v>1</v>
      </c>
      <c r="AQ297">
        <v>0</v>
      </c>
      <c r="AR297">
        <v>0</v>
      </c>
      <c r="AS297" t="s">
        <v>6</v>
      </c>
      <c r="AT297">
        <v>1.1100000000000001</v>
      </c>
      <c r="AU297" t="s">
        <v>26</v>
      </c>
      <c r="AV297">
        <v>0</v>
      </c>
      <c r="AW297">
        <v>2</v>
      </c>
      <c r="AX297">
        <v>74983686</v>
      </c>
      <c r="AY297">
        <v>1</v>
      </c>
      <c r="AZ297">
        <v>0</v>
      </c>
      <c r="BA297">
        <v>309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CV297">
        <v>0</v>
      </c>
      <c r="CW297">
        <f>ROUND(Y297*Source!I251*DO297,7)</f>
        <v>0</v>
      </c>
      <c r="CX297">
        <f>ROUND(Y297*Source!I251,7)</f>
        <v>1.1655</v>
      </c>
      <c r="CY297">
        <f>AB297</f>
        <v>41.37</v>
      </c>
      <c r="CZ297">
        <f>AF297</f>
        <v>3.12</v>
      </c>
      <c r="DA297">
        <f>AJ297</f>
        <v>13.26</v>
      </c>
      <c r="DB297">
        <f>ROUND((ROUND(AT297*CZ297,2)*ROUND(1.05,7)),2)</f>
        <v>3.63</v>
      </c>
      <c r="DC297">
        <f>ROUND((ROUND(AT297*AG297,2)*ROUND(1.05,7)),2)</f>
        <v>0</v>
      </c>
      <c r="DD297" t="s">
        <v>6</v>
      </c>
      <c r="DE297" t="s">
        <v>6</v>
      </c>
      <c r="DF297">
        <f>ROUND(ROUND(AE297,0)*CX297,0)</f>
        <v>0</v>
      </c>
      <c r="DG297">
        <f>ROUND(ROUND(AF297*AJ297,0)*CX297,0)</f>
        <v>48</v>
      </c>
      <c r="DH297">
        <f>Source!I251*SmtRes!Y297</f>
        <v>1.1655000000000002</v>
      </c>
      <c r="DI297">
        <f>AB297</f>
        <v>41.37</v>
      </c>
      <c r="DJ297">
        <f>EtalonRes!Z309</f>
        <v>3.12</v>
      </c>
      <c r="DK297">
        <f>Source!BB251</f>
        <v>13.26</v>
      </c>
      <c r="DL297" t="s">
        <v>6</v>
      </c>
      <c r="DM297">
        <v>0</v>
      </c>
      <c r="DN297" t="s">
        <v>6</v>
      </c>
      <c r="DO297">
        <v>0</v>
      </c>
      <c r="GQ297">
        <v>-1</v>
      </c>
      <c r="GR297">
        <v>-1</v>
      </c>
    </row>
    <row r="298" spans="1:200" x14ac:dyDescent="0.2">
      <c r="A298">
        <f>ROW(Source!A251)</f>
        <v>251</v>
      </c>
      <c r="B298">
        <v>74764386</v>
      </c>
      <c r="C298">
        <v>74983670</v>
      </c>
      <c r="D298">
        <v>49673503</v>
      </c>
      <c r="E298">
        <v>1</v>
      </c>
      <c r="F298">
        <v>1</v>
      </c>
      <c r="G298">
        <v>1</v>
      </c>
      <c r="H298">
        <v>2</v>
      </c>
      <c r="I298" t="s">
        <v>458</v>
      </c>
      <c r="J298" t="s">
        <v>459</v>
      </c>
      <c r="K298" t="s">
        <v>460</v>
      </c>
      <c r="L298">
        <v>1367</v>
      </c>
      <c r="N298">
        <v>1011</v>
      </c>
      <c r="O298" t="s">
        <v>454</v>
      </c>
      <c r="P298" t="s">
        <v>454</v>
      </c>
      <c r="Q298">
        <v>1</v>
      </c>
      <c r="W298">
        <v>0</v>
      </c>
      <c r="X298">
        <v>509054691</v>
      </c>
      <c r="Y298">
        <f>(AT298*ROUND(1.05,7))</f>
        <v>0.16800000000000001</v>
      </c>
      <c r="AA298">
        <v>0</v>
      </c>
      <c r="AB298">
        <v>871.31</v>
      </c>
      <c r="AC298">
        <v>387.32</v>
      </c>
      <c r="AD298">
        <v>0</v>
      </c>
      <c r="AE298">
        <v>0</v>
      </c>
      <c r="AF298">
        <v>65.709999999999994</v>
      </c>
      <c r="AG298">
        <v>11.6</v>
      </c>
      <c r="AH298">
        <v>0</v>
      </c>
      <c r="AI298">
        <v>1</v>
      </c>
      <c r="AJ298">
        <v>13.26</v>
      </c>
      <c r="AK298">
        <v>33.39</v>
      </c>
      <c r="AL298">
        <v>1</v>
      </c>
      <c r="AM298">
        <v>4</v>
      </c>
      <c r="AN298">
        <v>0</v>
      </c>
      <c r="AO298">
        <v>1</v>
      </c>
      <c r="AP298">
        <v>1</v>
      </c>
      <c r="AQ298">
        <v>0</v>
      </c>
      <c r="AR298">
        <v>0</v>
      </c>
      <c r="AS298" t="s">
        <v>6</v>
      </c>
      <c r="AT298">
        <v>0.16</v>
      </c>
      <c r="AU298" t="s">
        <v>26</v>
      </c>
      <c r="AV298">
        <v>0</v>
      </c>
      <c r="AW298">
        <v>2</v>
      </c>
      <c r="AX298">
        <v>74983687</v>
      </c>
      <c r="AY298">
        <v>1</v>
      </c>
      <c r="AZ298">
        <v>0</v>
      </c>
      <c r="BA298">
        <v>310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CV298">
        <v>0</v>
      </c>
      <c r="CW298">
        <f>ROUND(Y298*Source!I251*DO298,7)</f>
        <v>0</v>
      </c>
      <c r="CX298">
        <f>ROUND(Y298*Source!I251,7)</f>
        <v>0.16800000000000001</v>
      </c>
      <c r="CY298">
        <f>AB298</f>
        <v>871.31</v>
      </c>
      <c r="CZ298">
        <f>AF298</f>
        <v>65.709999999999994</v>
      </c>
      <c r="DA298">
        <f>AJ298</f>
        <v>13.26</v>
      </c>
      <c r="DB298">
        <f>ROUND((ROUND(AT298*CZ298,2)*ROUND(1.05,7)),2)</f>
        <v>11.04</v>
      </c>
      <c r="DC298">
        <f>ROUND((ROUND(AT298*AG298,2)*ROUND(1.05,7)),2)</f>
        <v>1.95</v>
      </c>
      <c r="DD298" t="s">
        <v>6</v>
      </c>
      <c r="DE298" t="s">
        <v>6</v>
      </c>
      <c r="DF298">
        <f>ROUND(ROUND(AE298,0)*CX298,0)</f>
        <v>0</v>
      </c>
      <c r="DG298">
        <f>ROUND(ROUND(AF298*AJ298,0)*CX298,0)</f>
        <v>146</v>
      </c>
      <c r="DH298">
        <f>Source!I251*SmtRes!Y298</f>
        <v>0.16800000000000001</v>
      </c>
      <c r="DI298">
        <f>AB298</f>
        <v>871.31</v>
      </c>
      <c r="DJ298">
        <f>EtalonRes!Z310</f>
        <v>65.709999999999994</v>
      </c>
      <c r="DK298">
        <f>Source!BB251</f>
        <v>13.26</v>
      </c>
      <c r="DL298" t="s">
        <v>6</v>
      </c>
      <c r="DM298">
        <v>0</v>
      </c>
      <c r="DN298" t="s">
        <v>6</v>
      </c>
      <c r="DO298">
        <v>0</v>
      </c>
      <c r="GQ298">
        <v>-1</v>
      </c>
      <c r="GR298">
        <v>-1</v>
      </c>
    </row>
    <row r="299" spans="1:200" x14ac:dyDescent="0.2">
      <c r="A299">
        <f>ROW(Source!A251)</f>
        <v>251</v>
      </c>
      <c r="B299">
        <v>74764386</v>
      </c>
      <c r="C299">
        <v>74983670</v>
      </c>
      <c r="D299">
        <v>49525443</v>
      </c>
      <c r="E299">
        <v>1</v>
      </c>
      <c r="F299">
        <v>1</v>
      </c>
      <c r="G299">
        <v>1</v>
      </c>
      <c r="H299">
        <v>3</v>
      </c>
      <c r="I299" t="s">
        <v>461</v>
      </c>
      <c r="J299" t="s">
        <v>462</v>
      </c>
      <c r="K299" t="s">
        <v>463</v>
      </c>
      <c r="L299">
        <v>1348</v>
      </c>
      <c r="N299">
        <v>1009</v>
      </c>
      <c r="O299" t="s">
        <v>464</v>
      </c>
      <c r="P299" t="s">
        <v>464</v>
      </c>
      <c r="Q299">
        <v>1000</v>
      </c>
      <c r="W299">
        <v>0</v>
      </c>
      <c r="X299">
        <v>-2064010995</v>
      </c>
      <c r="Y299" s="181" t="e">
        <f>#REF!</f>
        <v>#REF!</v>
      </c>
      <c r="AA299">
        <v>91719.48</v>
      </c>
      <c r="AB299">
        <v>0</v>
      </c>
      <c r="AC299">
        <v>0</v>
      </c>
      <c r="AD299">
        <v>0</v>
      </c>
      <c r="AE299">
        <v>10068</v>
      </c>
      <c r="AF299">
        <v>0</v>
      </c>
      <c r="AG299">
        <v>0</v>
      </c>
      <c r="AH299">
        <v>0</v>
      </c>
      <c r="AI299">
        <v>9.11</v>
      </c>
      <c r="AJ299">
        <v>1</v>
      </c>
      <c r="AK299">
        <v>1</v>
      </c>
      <c r="AL299">
        <v>1</v>
      </c>
      <c r="AM299">
        <v>4</v>
      </c>
      <c r="AN299">
        <v>0</v>
      </c>
      <c r="AO299">
        <v>1</v>
      </c>
      <c r="AP299">
        <v>1</v>
      </c>
      <c r="AQ299">
        <v>0</v>
      </c>
      <c r="AR299">
        <v>0</v>
      </c>
      <c r="AS299" t="s">
        <v>6</v>
      </c>
      <c r="AT299">
        <v>2.8E-3</v>
      </c>
      <c r="AU299" t="s">
        <v>6</v>
      </c>
      <c r="AV299">
        <v>0</v>
      </c>
      <c r="AW299">
        <v>2</v>
      </c>
      <c r="AX299">
        <v>74983688</v>
      </c>
      <c r="AY299">
        <v>1</v>
      </c>
      <c r="AZ299">
        <v>0</v>
      </c>
      <c r="BA299">
        <v>311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CV299">
        <v>0</v>
      </c>
      <c r="CW299">
        <v>0</v>
      </c>
      <c r="CX299" t="e">
        <f>ROUND(Y299*Source!I251,7)</f>
        <v>#REF!</v>
      </c>
      <c r="CY299">
        <f>AA299</f>
        <v>91719.48</v>
      </c>
      <c r="CZ299">
        <f>AE299</f>
        <v>10068</v>
      </c>
      <c r="DA299">
        <f>AI299</f>
        <v>9.11</v>
      </c>
      <c r="DB299">
        <f>ROUND(ROUND(AT299*CZ299,2),2)</f>
        <v>28.19</v>
      </c>
      <c r="DC299">
        <f>ROUND(ROUND(AT299*AG299,2),2)</f>
        <v>0</v>
      </c>
      <c r="DD299" t="s">
        <v>6</v>
      </c>
      <c r="DE299" t="s">
        <v>6</v>
      </c>
      <c r="DF299" t="e">
        <f>ROUND(ROUND(AE299*AI299,0)*CX299,0)</f>
        <v>#REF!</v>
      </c>
      <c r="DG299" t="e">
        <f t="shared" ref="DG299:DG305" si="138">ROUND(ROUND(AF299,0)*CX299,0)</f>
        <v>#REF!</v>
      </c>
      <c r="DH299" t="e">
        <f>Source!I251*SmtRes!Y299</f>
        <v>#REF!</v>
      </c>
      <c r="DI299">
        <f>AA299</f>
        <v>91719.48</v>
      </c>
      <c r="DJ299">
        <f>EtalonRes!Y311</f>
        <v>10068</v>
      </c>
      <c r="DK299">
        <f>Source!BC251</f>
        <v>9.11</v>
      </c>
      <c r="DL299" t="s">
        <v>6</v>
      </c>
      <c r="DM299">
        <v>0</v>
      </c>
      <c r="DN299" t="s">
        <v>6</v>
      </c>
      <c r="DO299">
        <v>0</v>
      </c>
      <c r="GQ299">
        <v>-1</v>
      </c>
      <c r="GR299">
        <v>-1</v>
      </c>
    </row>
    <row r="300" spans="1:200" x14ac:dyDescent="0.2">
      <c r="A300">
        <f>ROW(Source!A251)</f>
        <v>251</v>
      </c>
      <c r="B300">
        <v>74764386</v>
      </c>
      <c r="C300">
        <v>74983670</v>
      </c>
      <c r="D300">
        <v>49525488</v>
      </c>
      <c r="E300">
        <v>1</v>
      </c>
      <c r="F300">
        <v>1</v>
      </c>
      <c r="G300">
        <v>1</v>
      </c>
      <c r="H300">
        <v>3</v>
      </c>
      <c r="I300" t="s">
        <v>465</v>
      </c>
      <c r="J300" t="s">
        <v>466</v>
      </c>
      <c r="K300" t="s">
        <v>467</v>
      </c>
      <c r="L300">
        <v>1346</v>
      </c>
      <c r="N300">
        <v>1009</v>
      </c>
      <c r="O300" t="s">
        <v>468</v>
      </c>
      <c r="P300" t="s">
        <v>468</v>
      </c>
      <c r="Q300">
        <v>1</v>
      </c>
      <c r="W300">
        <v>0</v>
      </c>
      <c r="X300">
        <v>-1864341761</v>
      </c>
      <c r="Y300" s="181" t="e">
        <f>#REF!</f>
        <v>#REF!</v>
      </c>
      <c r="AA300">
        <v>82.35</v>
      </c>
      <c r="AB300">
        <v>0</v>
      </c>
      <c r="AC300">
        <v>0</v>
      </c>
      <c r="AD300">
        <v>0</v>
      </c>
      <c r="AE300">
        <v>9.0399999999999991</v>
      </c>
      <c r="AF300">
        <v>0</v>
      </c>
      <c r="AG300">
        <v>0</v>
      </c>
      <c r="AH300">
        <v>0</v>
      </c>
      <c r="AI300">
        <v>9.11</v>
      </c>
      <c r="AJ300">
        <v>1</v>
      </c>
      <c r="AK300">
        <v>1</v>
      </c>
      <c r="AL300">
        <v>1</v>
      </c>
      <c r="AM300">
        <v>4</v>
      </c>
      <c r="AN300">
        <v>0</v>
      </c>
      <c r="AO300">
        <v>1</v>
      </c>
      <c r="AP300">
        <v>1</v>
      </c>
      <c r="AQ300">
        <v>0</v>
      </c>
      <c r="AR300">
        <v>0</v>
      </c>
      <c r="AS300" t="s">
        <v>6</v>
      </c>
      <c r="AT300">
        <v>7.0000000000000007E-2</v>
      </c>
      <c r="AU300" t="s">
        <v>6</v>
      </c>
      <c r="AV300">
        <v>0</v>
      </c>
      <c r="AW300">
        <v>2</v>
      </c>
      <c r="AX300">
        <v>74983689</v>
      </c>
      <c r="AY300">
        <v>1</v>
      </c>
      <c r="AZ300">
        <v>0</v>
      </c>
      <c r="BA300">
        <v>312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 t="e">
        <f>ROUND(Y300*Source!I251,7)</f>
        <v>#REF!</v>
      </c>
      <c r="CY300">
        <f>AA300</f>
        <v>82.35</v>
      </c>
      <c r="CZ300">
        <f>AE300</f>
        <v>9.0399999999999991</v>
      </c>
      <c r="DA300">
        <f>AI300</f>
        <v>9.11</v>
      </c>
      <c r="DB300">
        <f>ROUND(ROUND(AT300*CZ300,2),2)</f>
        <v>0.63</v>
      </c>
      <c r="DC300">
        <f>ROUND(ROUND(AT300*AG300,2),2)</f>
        <v>0</v>
      </c>
      <c r="DD300" t="s">
        <v>6</v>
      </c>
      <c r="DE300" t="s">
        <v>6</v>
      </c>
      <c r="DF300" t="e">
        <f>ROUND(ROUND(AE300*AI300,0)*CX300,0)</f>
        <v>#REF!</v>
      </c>
      <c r="DG300" t="e">
        <f t="shared" si="138"/>
        <v>#REF!</v>
      </c>
      <c r="DH300" t="e">
        <f>Source!I251*SmtRes!Y300</f>
        <v>#REF!</v>
      </c>
      <c r="DI300">
        <f>AA300</f>
        <v>82.35</v>
      </c>
      <c r="DJ300">
        <f>EtalonRes!Y312</f>
        <v>9.0399999999999991</v>
      </c>
      <c r="DK300">
        <f>Source!BC251</f>
        <v>9.11</v>
      </c>
      <c r="DL300" t="s">
        <v>6</v>
      </c>
      <c r="DM300">
        <v>0</v>
      </c>
      <c r="DN300" t="s">
        <v>6</v>
      </c>
      <c r="DO300">
        <v>0</v>
      </c>
      <c r="GQ300">
        <v>-1</v>
      </c>
      <c r="GR300">
        <v>-1</v>
      </c>
    </row>
    <row r="301" spans="1:200" x14ac:dyDescent="0.2">
      <c r="A301">
        <f>ROW(Source!A251)</f>
        <v>251</v>
      </c>
      <c r="B301">
        <v>74764386</v>
      </c>
      <c r="C301">
        <v>74983670</v>
      </c>
      <c r="D301">
        <v>49526492</v>
      </c>
      <c r="E301">
        <v>1</v>
      </c>
      <c r="F301">
        <v>1</v>
      </c>
      <c r="G301">
        <v>1</v>
      </c>
      <c r="H301">
        <v>3</v>
      </c>
      <c r="I301" t="s">
        <v>469</v>
      </c>
      <c r="J301" t="s">
        <v>470</v>
      </c>
      <c r="K301" t="s">
        <v>471</v>
      </c>
      <c r="L301">
        <v>1346</v>
      </c>
      <c r="N301">
        <v>1009</v>
      </c>
      <c r="O301" t="s">
        <v>468</v>
      </c>
      <c r="P301" t="s">
        <v>468</v>
      </c>
      <c r="Q301">
        <v>1</v>
      </c>
      <c r="W301">
        <v>0</v>
      </c>
      <c r="X301">
        <v>497341279</v>
      </c>
      <c r="Y301" s="181" t="e">
        <f>#REF!</f>
        <v>#REF!</v>
      </c>
      <c r="AA301">
        <v>210.35</v>
      </c>
      <c r="AB301">
        <v>0</v>
      </c>
      <c r="AC301">
        <v>0</v>
      </c>
      <c r="AD301">
        <v>0</v>
      </c>
      <c r="AE301">
        <v>23.09</v>
      </c>
      <c r="AF301">
        <v>0</v>
      </c>
      <c r="AG301">
        <v>0</v>
      </c>
      <c r="AH301">
        <v>0</v>
      </c>
      <c r="AI301">
        <v>9.11</v>
      </c>
      <c r="AJ301">
        <v>1</v>
      </c>
      <c r="AK301">
        <v>1</v>
      </c>
      <c r="AL301">
        <v>1</v>
      </c>
      <c r="AM301">
        <v>4</v>
      </c>
      <c r="AN301">
        <v>0</v>
      </c>
      <c r="AO301">
        <v>1</v>
      </c>
      <c r="AP301">
        <v>1</v>
      </c>
      <c r="AQ301">
        <v>0</v>
      </c>
      <c r="AR301">
        <v>0</v>
      </c>
      <c r="AS301" t="s">
        <v>6</v>
      </c>
      <c r="AT301">
        <v>0.49199999999999999</v>
      </c>
      <c r="AU301" t="s">
        <v>6</v>
      </c>
      <c r="AV301">
        <v>0</v>
      </c>
      <c r="AW301">
        <v>2</v>
      </c>
      <c r="AX301">
        <v>74983690</v>
      </c>
      <c r="AY301">
        <v>1</v>
      </c>
      <c r="AZ301">
        <v>0</v>
      </c>
      <c r="BA301">
        <v>313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CV301">
        <v>0</v>
      </c>
      <c r="CW301">
        <v>0</v>
      </c>
      <c r="CX301" t="e">
        <f>ROUND(Y301*Source!I251,7)</f>
        <v>#REF!</v>
      </c>
      <c r="CY301">
        <f>AA301</f>
        <v>210.35</v>
      </c>
      <c r="CZ301">
        <f>AE301</f>
        <v>23.09</v>
      </c>
      <c r="DA301">
        <f>AI301</f>
        <v>9.11</v>
      </c>
      <c r="DB301">
        <f>ROUND(ROUND(AT301*CZ301,2),2)</f>
        <v>11.36</v>
      </c>
      <c r="DC301">
        <f>ROUND(ROUND(AT301*AG301,2),2)</f>
        <v>0</v>
      </c>
      <c r="DD301" t="s">
        <v>6</v>
      </c>
      <c r="DE301" t="s">
        <v>6</v>
      </c>
      <c r="DF301" t="e">
        <f>ROUND(ROUND(AE301*AI301,0)*CX301,0)</f>
        <v>#REF!</v>
      </c>
      <c r="DG301" t="e">
        <f t="shared" si="138"/>
        <v>#REF!</v>
      </c>
      <c r="DH301" t="e">
        <f>Source!I251*SmtRes!Y301</f>
        <v>#REF!</v>
      </c>
      <c r="DI301">
        <f>AA301</f>
        <v>210.35</v>
      </c>
      <c r="DJ301">
        <f>EtalonRes!Y313</f>
        <v>23.09</v>
      </c>
      <c r="DK301">
        <f>Source!BC251</f>
        <v>9.11</v>
      </c>
      <c r="DL301" t="s">
        <v>6</v>
      </c>
      <c r="DM301">
        <v>0</v>
      </c>
      <c r="DN301" t="s">
        <v>6</v>
      </c>
      <c r="DO301">
        <v>0</v>
      </c>
      <c r="GQ301">
        <v>-1</v>
      </c>
      <c r="GR301">
        <v>-1</v>
      </c>
    </row>
    <row r="302" spans="1:200" x14ac:dyDescent="0.2">
      <c r="A302">
        <f>ROW(Source!A251)</f>
        <v>251</v>
      </c>
      <c r="B302">
        <v>74764386</v>
      </c>
      <c r="C302">
        <v>74983670</v>
      </c>
      <c r="D302">
        <v>0</v>
      </c>
      <c r="E302">
        <v>1</v>
      </c>
      <c r="F302">
        <v>1</v>
      </c>
      <c r="G302">
        <v>1</v>
      </c>
      <c r="H302">
        <v>3</v>
      </c>
      <c r="I302" t="s">
        <v>35</v>
      </c>
      <c r="J302" t="s">
        <v>6</v>
      </c>
      <c r="K302" t="s">
        <v>308</v>
      </c>
      <c r="L302">
        <v>1371</v>
      </c>
      <c r="N302">
        <v>1013</v>
      </c>
      <c r="O302" t="s">
        <v>23</v>
      </c>
      <c r="P302" t="s">
        <v>23</v>
      </c>
      <c r="Q302">
        <v>1</v>
      </c>
      <c r="W302">
        <v>0</v>
      </c>
      <c r="X302">
        <v>474860927</v>
      </c>
      <c r="Y302">
        <f>AT302</f>
        <v>1</v>
      </c>
      <c r="AA302">
        <v>46332</v>
      </c>
      <c r="AB302">
        <v>0</v>
      </c>
      <c r="AC302">
        <v>0</v>
      </c>
      <c r="AD302">
        <v>0</v>
      </c>
      <c r="AE302">
        <v>48341.51</v>
      </c>
      <c r="AF302">
        <v>0</v>
      </c>
      <c r="AG302">
        <v>0</v>
      </c>
      <c r="AH302">
        <v>0</v>
      </c>
      <c r="AI302">
        <v>6.13</v>
      </c>
      <c r="AJ302">
        <v>1</v>
      </c>
      <c r="AK302">
        <v>1</v>
      </c>
      <c r="AL302">
        <v>1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 t="s">
        <v>6</v>
      </c>
      <c r="AT302">
        <v>1</v>
      </c>
      <c r="AU302" t="s">
        <v>6</v>
      </c>
      <c r="AV302">
        <v>0</v>
      </c>
      <c r="AW302">
        <v>1</v>
      </c>
      <c r="AX302">
        <v>-1</v>
      </c>
      <c r="AY302">
        <v>0</v>
      </c>
      <c r="AZ302">
        <v>0</v>
      </c>
      <c r="BA302" t="s">
        <v>6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CV302">
        <v>0</v>
      </c>
      <c r="CW302">
        <v>0</v>
      </c>
      <c r="CX302">
        <f>ROUND(Y302*Source!I251,7)</f>
        <v>1</v>
      </c>
      <c r="CY302">
        <f>AA302</f>
        <v>46332</v>
      </c>
      <c r="CZ302">
        <f>AE302</f>
        <v>48341.51</v>
      </c>
      <c r="DA302">
        <f>AI302</f>
        <v>6.13</v>
      </c>
      <c r="DB302">
        <f>ROUND(ROUND(AT302*CZ302,2),2)</f>
        <v>48341.51</v>
      </c>
      <c r="DC302">
        <f>ROUND(ROUND(AT302*AG302,2),2)</f>
        <v>0</v>
      </c>
      <c r="DD302" t="s">
        <v>6</v>
      </c>
      <c r="DE302" t="s">
        <v>6</v>
      </c>
      <c r="DF302">
        <f>ROUND(ROUND(AE302*AI302,0)*CX302,0)</f>
        <v>296333</v>
      </c>
      <c r="DG302">
        <f t="shared" si="138"/>
        <v>0</v>
      </c>
      <c r="DH302">
        <f>Source!I251*SmtRes!Y302</f>
        <v>1</v>
      </c>
      <c r="DI302">
        <f>AA302</f>
        <v>46332</v>
      </c>
      <c r="DJ302">
        <f>DF302</f>
        <v>296333</v>
      </c>
      <c r="DK302">
        <f>Source!BC251</f>
        <v>9.11</v>
      </c>
      <c r="DL302" t="s">
        <v>6</v>
      </c>
      <c r="DM302">
        <v>0</v>
      </c>
      <c r="DN302" t="s">
        <v>6</v>
      </c>
      <c r="DO302">
        <v>0</v>
      </c>
      <c r="GP302">
        <v>1</v>
      </c>
      <c r="GQ302">
        <v>-1</v>
      </c>
      <c r="GR302">
        <v>-1</v>
      </c>
    </row>
    <row r="303" spans="1:200" x14ac:dyDescent="0.2">
      <c r="A303">
        <f>ROW(Source!A251)</f>
        <v>251</v>
      </c>
      <c r="B303">
        <v>74764386</v>
      </c>
      <c r="C303">
        <v>74983670</v>
      </c>
      <c r="D303">
        <v>0</v>
      </c>
      <c r="E303">
        <v>1</v>
      </c>
      <c r="F303">
        <v>1</v>
      </c>
      <c r="G303">
        <v>1</v>
      </c>
      <c r="H303">
        <v>3</v>
      </c>
      <c r="I303" t="s">
        <v>35</v>
      </c>
      <c r="J303" t="s">
        <v>6</v>
      </c>
      <c r="K303" t="s">
        <v>311</v>
      </c>
      <c r="L303">
        <v>1371</v>
      </c>
      <c r="N303">
        <v>1013</v>
      </c>
      <c r="O303" t="s">
        <v>23</v>
      </c>
      <c r="P303" t="s">
        <v>23</v>
      </c>
      <c r="Q303">
        <v>1</v>
      </c>
      <c r="W303">
        <v>0</v>
      </c>
      <c r="X303">
        <v>-849733692</v>
      </c>
      <c r="Y303">
        <f>AT303</f>
        <v>2</v>
      </c>
      <c r="AA303">
        <v>2815.15</v>
      </c>
      <c r="AB303">
        <v>0</v>
      </c>
      <c r="AC303">
        <v>0</v>
      </c>
      <c r="AD303">
        <v>0</v>
      </c>
      <c r="AE303">
        <v>2937.25</v>
      </c>
      <c r="AF303">
        <v>0</v>
      </c>
      <c r="AG303">
        <v>0</v>
      </c>
      <c r="AH303">
        <v>0</v>
      </c>
      <c r="AI303">
        <v>6.13</v>
      </c>
      <c r="AJ303">
        <v>1</v>
      </c>
      <c r="AK303">
        <v>1</v>
      </c>
      <c r="AL303">
        <v>1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 t="s">
        <v>6</v>
      </c>
      <c r="AT303">
        <v>2</v>
      </c>
      <c r="AU303" t="s">
        <v>6</v>
      </c>
      <c r="AV303">
        <v>0</v>
      </c>
      <c r="AW303">
        <v>1</v>
      </c>
      <c r="AX303">
        <v>-1</v>
      </c>
      <c r="AY303">
        <v>0</v>
      </c>
      <c r="AZ303">
        <v>0</v>
      </c>
      <c r="BA303" t="s">
        <v>6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CV303">
        <v>0</v>
      </c>
      <c r="CW303">
        <v>0</v>
      </c>
      <c r="CX303">
        <f>ROUND(Y303*Source!I251,7)</f>
        <v>2</v>
      </c>
      <c r="CY303">
        <f>AA303</f>
        <v>2815.15</v>
      </c>
      <c r="CZ303">
        <f>AE303</f>
        <v>2937.25</v>
      </c>
      <c r="DA303">
        <f>AI303</f>
        <v>6.13</v>
      </c>
      <c r="DB303">
        <f>ROUND(ROUND(AT303*CZ303,2),2)</f>
        <v>5874.5</v>
      </c>
      <c r="DC303">
        <f>ROUND(ROUND(AT303*AG303,2),2)</f>
        <v>0</v>
      </c>
      <c r="DD303" t="s">
        <v>6</v>
      </c>
      <c r="DE303" t="s">
        <v>6</v>
      </c>
      <c r="DF303">
        <f>ROUND(ROUND(AE303*AI303,0)*CX303,0)</f>
        <v>36010</v>
      </c>
      <c r="DG303">
        <f t="shared" si="138"/>
        <v>0</v>
      </c>
      <c r="DH303">
        <f>Source!I251*SmtRes!Y303</f>
        <v>2</v>
      </c>
      <c r="DI303">
        <f>AA303</f>
        <v>2815.15</v>
      </c>
      <c r="DJ303">
        <f>DF303</f>
        <v>36010</v>
      </c>
      <c r="DK303">
        <f>Source!BC251</f>
        <v>9.11</v>
      </c>
      <c r="DL303" t="s">
        <v>6</v>
      </c>
      <c r="DM303">
        <v>0</v>
      </c>
      <c r="DN303" t="s">
        <v>6</v>
      </c>
      <c r="DO303">
        <v>0</v>
      </c>
      <c r="GP303">
        <v>1</v>
      </c>
      <c r="GQ303">
        <v>-1</v>
      </c>
      <c r="GR303">
        <v>-1</v>
      </c>
    </row>
    <row r="304" spans="1:200" x14ac:dyDescent="0.2">
      <c r="A304">
        <f>ROW(Source!A254)</f>
        <v>254</v>
      </c>
      <c r="B304">
        <v>74764386</v>
      </c>
      <c r="C304">
        <v>74983695</v>
      </c>
      <c r="D304">
        <v>31715109</v>
      </c>
      <c r="E304">
        <v>70</v>
      </c>
      <c r="F304">
        <v>1</v>
      </c>
      <c r="G304">
        <v>1</v>
      </c>
      <c r="H304">
        <v>1</v>
      </c>
      <c r="I304" t="s">
        <v>472</v>
      </c>
      <c r="J304" t="s">
        <v>6</v>
      </c>
      <c r="K304" t="s">
        <v>473</v>
      </c>
      <c r="L304">
        <v>1191</v>
      </c>
      <c r="N304">
        <v>1013</v>
      </c>
      <c r="O304" t="s">
        <v>448</v>
      </c>
      <c r="P304" t="s">
        <v>448</v>
      </c>
      <c r="Q304">
        <v>1</v>
      </c>
      <c r="W304">
        <v>0</v>
      </c>
      <c r="X304">
        <v>784619160</v>
      </c>
      <c r="Y304">
        <f>(AT304*ROUND(1.05,7))</f>
        <v>6.0375000000000005</v>
      </c>
      <c r="AA304">
        <v>0</v>
      </c>
      <c r="AB304">
        <v>0</v>
      </c>
      <c r="AC304">
        <v>0</v>
      </c>
      <c r="AD304">
        <v>291.83</v>
      </c>
      <c r="AE304">
        <v>0</v>
      </c>
      <c r="AF304">
        <v>0</v>
      </c>
      <c r="AG304">
        <v>0</v>
      </c>
      <c r="AH304">
        <v>8.74</v>
      </c>
      <c r="AI304">
        <v>1</v>
      </c>
      <c r="AJ304">
        <v>1</v>
      </c>
      <c r="AK304">
        <v>1</v>
      </c>
      <c r="AL304">
        <v>33.39</v>
      </c>
      <c r="AM304">
        <v>4</v>
      </c>
      <c r="AN304">
        <v>0</v>
      </c>
      <c r="AO304">
        <v>1</v>
      </c>
      <c r="AP304">
        <v>1</v>
      </c>
      <c r="AQ304">
        <v>0</v>
      </c>
      <c r="AR304">
        <v>0</v>
      </c>
      <c r="AS304" t="s">
        <v>6</v>
      </c>
      <c r="AT304">
        <v>5.75</v>
      </c>
      <c r="AU304" t="s">
        <v>26</v>
      </c>
      <c r="AV304">
        <v>1</v>
      </c>
      <c r="AW304">
        <v>2</v>
      </c>
      <c r="AX304">
        <v>74983703</v>
      </c>
      <c r="AY304">
        <v>1</v>
      </c>
      <c r="AZ304">
        <v>0</v>
      </c>
      <c r="BA304">
        <v>314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CU304">
        <f>ROUND(AT304*Source!I254*AH304*AL304,0)</f>
        <v>1107</v>
      </c>
      <c r="CV304">
        <f>ROUND(Y304*Source!I254,7)</f>
        <v>3.98475</v>
      </c>
      <c r="CW304">
        <v>0</v>
      </c>
      <c r="CX304">
        <f>ROUND(Y304*Source!I254,7)</f>
        <v>3.98475</v>
      </c>
      <c r="CY304">
        <f>AD304</f>
        <v>291.83</v>
      </c>
      <c r="CZ304">
        <f>AH304</f>
        <v>8.74</v>
      </c>
      <c r="DA304">
        <f>AL304</f>
        <v>33.39</v>
      </c>
      <c r="DB304">
        <f>ROUND((ROUND(AT304*CZ304,2)*ROUND(1.05,7)),2)</f>
        <v>52.77</v>
      </c>
      <c r="DC304">
        <f>ROUND((ROUND(AT304*AG304,2)*ROUND(1.05,7)),2)</f>
        <v>0</v>
      </c>
      <c r="DD304" t="s">
        <v>6</v>
      </c>
      <c r="DE304" t="s">
        <v>6</v>
      </c>
      <c r="DF304">
        <f>ROUND(ROUND(AE304,0)*CX304,0)</f>
        <v>0</v>
      </c>
      <c r="DG304">
        <f t="shared" si="138"/>
        <v>0</v>
      </c>
      <c r="DH304">
        <f>Source!I254*SmtRes!Y304</f>
        <v>3.9847500000000005</v>
      </c>
      <c r="DI304">
        <f>AD304</f>
        <v>291.83</v>
      </c>
      <c r="DJ304">
        <f>EtalonRes!AB314</f>
        <v>8.74</v>
      </c>
      <c r="DK304">
        <f>Source!BA254</f>
        <v>33.39</v>
      </c>
      <c r="DL304" t="s">
        <v>6</v>
      </c>
      <c r="DM304">
        <v>0</v>
      </c>
      <c r="DN304" t="s">
        <v>6</v>
      </c>
      <c r="DO304">
        <v>0</v>
      </c>
      <c r="GQ304">
        <v>-1</v>
      </c>
      <c r="GR304">
        <v>-1</v>
      </c>
    </row>
    <row r="305" spans="1:200" x14ac:dyDescent="0.2">
      <c r="A305">
        <f>ROW(Source!A254)</f>
        <v>254</v>
      </c>
      <c r="B305">
        <v>74764386</v>
      </c>
      <c r="C305">
        <v>74983695</v>
      </c>
      <c r="D305">
        <v>31709492</v>
      </c>
      <c r="E305">
        <v>70</v>
      </c>
      <c r="F305">
        <v>1</v>
      </c>
      <c r="G305">
        <v>1</v>
      </c>
      <c r="H305">
        <v>1</v>
      </c>
      <c r="I305" t="s">
        <v>449</v>
      </c>
      <c r="J305" t="s">
        <v>6</v>
      </c>
      <c r="K305" t="s">
        <v>450</v>
      </c>
      <c r="L305">
        <v>1191</v>
      </c>
      <c r="N305">
        <v>1013</v>
      </c>
      <c r="O305" t="s">
        <v>448</v>
      </c>
      <c r="P305" t="s">
        <v>448</v>
      </c>
      <c r="Q305">
        <v>1</v>
      </c>
      <c r="W305">
        <v>0</v>
      </c>
      <c r="X305">
        <v>-1417349443</v>
      </c>
      <c r="Y305">
        <f>(AT305*ROUND(1.05,7))</f>
        <v>1.0500000000000001E-2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1</v>
      </c>
      <c r="AJ305">
        <v>1</v>
      </c>
      <c r="AK305">
        <v>33.39</v>
      </c>
      <c r="AL305">
        <v>1</v>
      </c>
      <c r="AM305">
        <v>4</v>
      </c>
      <c r="AN305">
        <v>0</v>
      </c>
      <c r="AO305">
        <v>1</v>
      </c>
      <c r="AP305">
        <v>1</v>
      </c>
      <c r="AQ305">
        <v>0</v>
      </c>
      <c r="AR305">
        <v>0</v>
      </c>
      <c r="AS305" t="s">
        <v>6</v>
      </c>
      <c r="AT305">
        <v>0.01</v>
      </c>
      <c r="AU305" t="s">
        <v>26</v>
      </c>
      <c r="AV305">
        <v>2</v>
      </c>
      <c r="AW305">
        <v>2</v>
      </c>
      <c r="AX305">
        <v>74983704</v>
      </c>
      <c r="AY305">
        <v>1</v>
      </c>
      <c r="AZ305">
        <v>0</v>
      </c>
      <c r="BA305">
        <v>315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CV305">
        <v>0</v>
      </c>
      <c r="CW305">
        <v>0</v>
      </c>
      <c r="CX305">
        <f>ROUND(Y305*Source!I254,7)</f>
        <v>6.9300000000000004E-3</v>
      </c>
      <c r="CY305">
        <f>AD305</f>
        <v>0</v>
      </c>
      <c r="CZ305">
        <f>AH305</f>
        <v>0</v>
      </c>
      <c r="DA305">
        <f>AL305</f>
        <v>1</v>
      </c>
      <c r="DB305">
        <f>ROUND((ROUND(AT305*CZ305,2)*ROUND(1.05,7)),2)</f>
        <v>0</v>
      </c>
      <c r="DC305">
        <f>ROUND((ROUND(AT305*AG305,2)*ROUND(1.05,7)),2)</f>
        <v>0</v>
      </c>
      <c r="DD305" t="s">
        <v>6</v>
      </c>
      <c r="DE305" t="s">
        <v>6</v>
      </c>
      <c r="DF305">
        <f>ROUND(ROUND(AE305,0)*CX305,0)</f>
        <v>0</v>
      </c>
      <c r="DG305">
        <f t="shared" si="138"/>
        <v>0</v>
      </c>
      <c r="DH305">
        <f>Source!I254*SmtRes!Y305</f>
        <v>6.9300000000000004E-3</v>
      </c>
      <c r="DI305">
        <f>AD305</f>
        <v>0</v>
      </c>
      <c r="DJ305">
        <f>EtalonRes!AB315</f>
        <v>0</v>
      </c>
      <c r="DK305">
        <f>Source!BA254</f>
        <v>33.39</v>
      </c>
      <c r="DL305" t="s">
        <v>6</v>
      </c>
      <c r="DM305">
        <v>0</v>
      </c>
      <c r="DN305" t="s">
        <v>6</v>
      </c>
      <c r="DO305">
        <v>0</v>
      </c>
      <c r="GQ305">
        <v>-1</v>
      </c>
      <c r="GR305">
        <v>-1</v>
      </c>
    </row>
    <row r="306" spans="1:200" x14ac:dyDescent="0.2">
      <c r="A306">
        <f>ROW(Source!A254)</f>
        <v>254</v>
      </c>
      <c r="B306">
        <v>74764386</v>
      </c>
      <c r="C306">
        <v>74983695</v>
      </c>
      <c r="D306">
        <v>49673503</v>
      </c>
      <c r="E306">
        <v>1</v>
      </c>
      <c r="F306">
        <v>1</v>
      </c>
      <c r="G306">
        <v>1</v>
      </c>
      <c r="H306">
        <v>2</v>
      </c>
      <c r="I306" t="s">
        <v>458</v>
      </c>
      <c r="J306" t="s">
        <v>459</v>
      </c>
      <c r="K306" t="s">
        <v>460</v>
      </c>
      <c r="L306">
        <v>1367</v>
      </c>
      <c r="N306">
        <v>1011</v>
      </c>
      <c r="O306" t="s">
        <v>454</v>
      </c>
      <c r="P306" t="s">
        <v>454</v>
      </c>
      <c r="Q306">
        <v>1</v>
      </c>
      <c r="W306">
        <v>0</v>
      </c>
      <c r="X306">
        <v>509054691</v>
      </c>
      <c r="Y306">
        <f>(AT306*ROUND(1.05,7))</f>
        <v>1.0500000000000001E-2</v>
      </c>
      <c r="AA306">
        <v>0</v>
      </c>
      <c r="AB306">
        <v>871.31</v>
      </c>
      <c r="AC306">
        <v>387.32</v>
      </c>
      <c r="AD306">
        <v>0</v>
      </c>
      <c r="AE306">
        <v>0</v>
      </c>
      <c r="AF306">
        <v>65.709999999999994</v>
      </c>
      <c r="AG306">
        <v>11.6</v>
      </c>
      <c r="AH306">
        <v>0</v>
      </c>
      <c r="AI306">
        <v>1</v>
      </c>
      <c r="AJ306">
        <v>13.26</v>
      </c>
      <c r="AK306">
        <v>33.39</v>
      </c>
      <c r="AL306">
        <v>1</v>
      </c>
      <c r="AM306">
        <v>4</v>
      </c>
      <c r="AN306">
        <v>0</v>
      </c>
      <c r="AO306">
        <v>1</v>
      </c>
      <c r="AP306">
        <v>1</v>
      </c>
      <c r="AQ306">
        <v>0</v>
      </c>
      <c r="AR306">
        <v>0</v>
      </c>
      <c r="AS306" t="s">
        <v>6</v>
      </c>
      <c r="AT306">
        <v>0.01</v>
      </c>
      <c r="AU306" t="s">
        <v>26</v>
      </c>
      <c r="AV306">
        <v>0</v>
      </c>
      <c r="AW306">
        <v>2</v>
      </c>
      <c r="AX306">
        <v>74983705</v>
      </c>
      <c r="AY306">
        <v>1</v>
      </c>
      <c r="AZ306">
        <v>0</v>
      </c>
      <c r="BA306">
        <v>316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CV306">
        <v>0</v>
      </c>
      <c r="CW306">
        <f>ROUND(Y306*Source!I254*DO306,7)</f>
        <v>0</v>
      </c>
      <c r="CX306">
        <f>ROUND(Y306*Source!I254,7)</f>
        <v>6.9300000000000004E-3</v>
      </c>
      <c r="CY306">
        <f>AB306</f>
        <v>871.31</v>
      </c>
      <c r="CZ306">
        <f>AF306</f>
        <v>65.709999999999994</v>
      </c>
      <c r="DA306">
        <f>AJ306</f>
        <v>13.26</v>
      </c>
      <c r="DB306">
        <f>ROUND((ROUND(AT306*CZ306,2)*ROUND(1.05,7)),2)</f>
        <v>0.69</v>
      </c>
      <c r="DC306">
        <f>ROUND((ROUND(AT306*AG306,2)*ROUND(1.05,7)),2)</f>
        <v>0.13</v>
      </c>
      <c r="DD306" t="s">
        <v>6</v>
      </c>
      <c r="DE306" t="s">
        <v>6</v>
      </c>
      <c r="DF306">
        <f>ROUND(ROUND(AE306,0)*CX306,0)</f>
        <v>0</v>
      </c>
      <c r="DG306">
        <f>ROUND(ROUND(AF306*AJ306,0)*CX306,0)</f>
        <v>6</v>
      </c>
      <c r="DH306">
        <f>Source!I254*SmtRes!Y306</f>
        <v>6.9300000000000004E-3</v>
      </c>
      <c r="DI306">
        <f>AB306</f>
        <v>871.31</v>
      </c>
      <c r="DJ306">
        <f>EtalonRes!Z316</f>
        <v>65.709999999999994</v>
      </c>
      <c r="DK306">
        <f>Source!BB254</f>
        <v>13.26</v>
      </c>
      <c r="DL306" t="s">
        <v>6</v>
      </c>
      <c r="DM306">
        <v>0</v>
      </c>
      <c r="DN306" t="s">
        <v>6</v>
      </c>
      <c r="DO306">
        <v>0</v>
      </c>
      <c r="GQ306">
        <v>-1</v>
      </c>
      <c r="GR306">
        <v>-1</v>
      </c>
    </row>
    <row r="307" spans="1:200" x14ac:dyDescent="0.2">
      <c r="A307">
        <f>ROW(Source!A254)</f>
        <v>254</v>
      </c>
      <c r="B307">
        <v>74764386</v>
      </c>
      <c r="C307">
        <v>74983695</v>
      </c>
      <c r="D307">
        <v>49525488</v>
      </c>
      <c r="E307">
        <v>1</v>
      </c>
      <c r="F307">
        <v>1</v>
      </c>
      <c r="G307">
        <v>1</v>
      </c>
      <c r="H307">
        <v>3</v>
      </c>
      <c r="I307" t="s">
        <v>465</v>
      </c>
      <c r="J307" t="s">
        <v>466</v>
      </c>
      <c r="K307" t="s">
        <v>467</v>
      </c>
      <c r="L307">
        <v>1346</v>
      </c>
      <c r="N307">
        <v>1009</v>
      </c>
      <c r="O307" t="s">
        <v>468</v>
      </c>
      <c r="P307" t="s">
        <v>468</v>
      </c>
      <c r="Q307">
        <v>1</v>
      </c>
      <c r="W307">
        <v>0</v>
      </c>
      <c r="X307">
        <v>-1864341761</v>
      </c>
      <c r="Y307" s="181" t="e">
        <f>#REF!</f>
        <v>#REF!</v>
      </c>
      <c r="AA307">
        <v>82.35</v>
      </c>
      <c r="AB307">
        <v>0</v>
      </c>
      <c r="AC307">
        <v>0</v>
      </c>
      <c r="AD307">
        <v>0</v>
      </c>
      <c r="AE307">
        <v>9.0399999999999991</v>
      </c>
      <c r="AF307">
        <v>0</v>
      </c>
      <c r="AG307">
        <v>0</v>
      </c>
      <c r="AH307">
        <v>0</v>
      </c>
      <c r="AI307">
        <v>9.11</v>
      </c>
      <c r="AJ307">
        <v>1</v>
      </c>
      <c r="AK307">
        <v>1</v>
      </c>
      <c r="AL307">
        <v>1</v>
      </c>
      <c r="AM307">
        <v>4</v>
      </c>
      <c r="AN307">
        <v>0</v>
      </c>
      <c r="AO307">
        <v>1</v>
      </c>
      <c r="AP307">
        <v>1</v>
      </c>
      <c r="AQ307">
        <v>0</v>
      </c>
      <c r="AR307">
        <v>0</v>
      </c>
      <c r="AS307" t="s">
        <v>6</v>
      </c>
      <c r="AT307">
        <v>0.06</v>
      </c>
      <c r="AU307" t="s">
        <v>6</v>
      </c>
      <c r="AV307">
        <v>0</v>
      </c>
      <c r="AW307">
        <v>2</v>
      </c>
      <c r="AX307">
        <v>74983706</v>
      </c>
      <c r="AY307">
        <v>1</v>
      </c>
      <c r="AZ307">
        <v>0</v>
      </c>
      <c r="BA307">
        <v>317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 t="e">
        <f>ROUND(Y307*Source!I254,7)</f>
        <v>#REF!</v>
      </c>
      <c r="CY307">
        <f>AA307</f>
        <v>82.35</v>
      </c>
      <c r="CZ307">
        <f>AE307</f>
        <v>9.0399999999999991</v>
      </c>
      <c r="DA307">
        <f>AI307</f>
        <v>9.11</v>
      </c>
      <c r="DB307">
        <f>ROUND(ROUND(AT307*CZ307,2),2)</f>
        <v>0.54</v>
      </c>
      <c r="DC307">
        <f>ROUND(ROUND(AT307*AG307,2),2)</f>
        <v>0</v>
      </c>
      <c r="DD307" t="s">
        <v>6</v>
      </c>
      <c r="DE307" t="s">
        <v>6</v>
      </c>
      <c r="DF307" t="e">
        <f>ROUND(ROUND(AE307*AI307,0)*CX307,0)</f>
        <v>#REF!</v>
      </c>
      <c r="DG307" t="e">
        <f>ROUND(ROUND(AF307,0)*CX307,0)</f>
        <v>#REF!</v>
      </c>
      <c r="DH307" t="e">
        <f>Source!I254*SmtRes!Y307</f>
        <v>#REF!</v>
      </c>
      <c r="DI307">
        <f>AA307</f>
        <v>82.35</v>
      </c>
      <c r="DJ307">
        <f>EtalonRes!Y317</f>
        <v>9.0399999999999991</v>
      </c>
      <c r="DK307">
        <f>Source!BC254</f>
        <v>9.11</v>
      </c>
      <c r="DL307" t="s">
        <v>6</v>
      </c>
      <c r="DM307">
        <v>0</v>
      </c>
      <c r="DN307" t="s">
        <v>6</v>
      </c>
      <c r="DO307">
        <v>0</v>
      </c>
      <c r="GQ307">
        <v>-1</v>
      </c>
      <c r="GR307">
        <v>-1</v>
      </c>
    </row>
    <row r="308" spans="1:200" x14ac:dyDescent="0.2">
      <c r="A308">
        <f>ROW(Source!A254)</f>
        <v>254</v>
      </c>
      <c r="B308">
        <v>74764386</v>
      </c>
      <c r="C308">
        <v>74983695</v>
      </c>
      <c r="D308">
        <v>49526492</v>
      </c>
      <c r="E308">
        <v>1</v>
      </c>
      <c r="F308">
        <v>1</v>
      </c>
      <c r="G308">
        <v>1</v>
      </c>
      <c r="H308">
        <v>3</v>
      </c>
      <c r="I308" t="s">
        <v>469</v>
      </c>
      <c r="J308" t="s">
        <v>470</v>
      </c>
      <c r="K308" t="s">
        <v>471</v>
      </c>
      <c r="L308">
        <v>1346</v>
      </c>
      <c r="N308">
        <v>1009</v>
      </c>
      <c r="O308" t="s">
        <v>468</v>
      </c>
      <c r="P308" t="s">
        <v>468</v>
      </c>
      <c r="Q308">
        <v>1</v>
      </c>
      <c r="W308">
        <v>0</v>
      </c>
      <c r="X308">
        <v>497341279</v>
      </c>
      <c r="Y308" s="181" t="e">
        <f>#REF!</f>
        <v>#REF!</v>
      </c>
      <c r="AA308">
        <v>210.35</v>
      </c>
      <c r="AB308">
        <v>0</v>
      </c>
      <c r="AC308">
        <v>0</v>
      </c>
      <c r="AD308">
        <v>0</v>
      </c>
      <c r="AE308">
        <v>23.09</v>
      </c>
      <c r="AF308">
        <v>0</v>
      </c>
      <c r="AG308">
        <v>0</v>
      </c>
      <c r="AH308">
        <v>0</v>
      </c>
      <c r="AI308">
        <v>9.11</v>
      </c>
      <c r="AJ308">
        <v>1</v>
      </c>
      <c r="AK308">
        <v>1</v>
      </c>
      <c r="AL308">
        <v>1</v>
      </c>
      <c r="AM308">
        <v>4</v>
      </c>
      <c r="AN308">
        <v>0</v>
      </c>
      <c r="AO308">
        <v>1</v>
      </c>
      <c r="AP308">
        <v>1</v>
      </c>
      <c r="AQ308">
        <v>0</v>
      </c>
      <c r="AR308">
        <v>0</v>
      </c>
      <c r="AS308" t="s">
        <v>6</v>
      </c>
      <c r="AT308">
        <v>0.08</v>
      </c>
      <c r="AU308" t="s">
        <v>6</v>
      </c>
      <c r="AV308">
        <v>0</v>
      </c>
      <c r="AW308">
        <v>2</v>
      </c>
      <c r="AX308">
        <v>74983707</v>
      </c>
      <c r="AY308">
        <v>1</v>
      </c>
      <c r="AZ308">
        <v>0</v>
      </c>
      <c r="BA308">
        <v>318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CV308">
        <v>0</v>
      </c>
      <c r="CW308">
        <v>0</v>
      </c>
      <c r="CX308" t="e">
        <f>ROUND(Y308*Source!I254,7)</f>
        <v>#REF!</v>
      </c>
      <c r="CY308">
        <f>AA308</f>
        <v>210.35</v>
      </c>
      <c r="CZ308">
        <f>AE308</f>
        <v>23.09</v>
      </c>
      <c r="DA308">
        <f>AI308</f>
        <v>9.11</v>
      </c>
      <c r="DB308">
        <f>ROUND(ROUND(AT308*CZ308,2),2)</f>
        <v>1.85</v>
      </c>
      <c r="DC308">
        <f>ROUND(ROUND(AT308*AG308,2),2)</f>
        <v>0</v>
      </c>
      <c r="DD308" t="s">
        <v>6</v>
      </c>
      <c r="DE308" t="s">
        <v>6</v>
      </c>
      <c r="DF308" t="e">
        <f>ROUND(ROUND(AE308*AI308,0)*CX308,0)</f>
        <v>#REF!</v>
      </c>
      <c r="DG308" t="e">
        <f>ROUND(ROUND(AF308,0)*CX308,0)</f>
        <v>#REF!</v>
      </c>
      <c r="DH308" t="e">
        <f>Source!I254*SmtRes!Y308</f>
        <v>#REF!</v>
      </c>
      <c r="DI308">
        <f>AA308</f>
        <v>210.35</v>
      </c>
      <c r="DJ308">
        <f>EtalonRes!Y318</f>
        <v>23.09</v>
      </c>
      <c r="DK308">
        <f>Source!BC254</f>
        <v>9.11</v>
      </c>
      <c r="DL308" t="s">
        <v>6</v>
      </c>
      <c r="DM308">
        <v>0</v>
      </c>
      <c r="DN308" t="s">
        <v>6</v>
      </c>
      <c r="DO308">
        <v>0</v>
      </c>
      <c r="GQ308">
        <v>-1</v>
      </c>
      <c r="GR308">
        <v>-1</v>
      </c>
    </row>
    <row r="309" spans="1:200" x14ac:dyDescent="0.2">
      <c r="A309">
        <f>ROW(Source!A254)</f>
        <v>254</v>
      </c>
      <c r="B309">
        <v>74764386</v>
      </c>
      <c r="C309">
        <v>74983695</v>
      </c>
      <c r="D309">
        <v>0</v>
      </c>
      <c r="E309">
        <v>1</v>
      </c>
      <c r="F309">
        <v>1</v>
      </c>
      <c r="G309">
        <v>1</v>
      </c>
      <c r="H309">
        <v>3</v>
      </c>
      <c r="I309" t="s">
        <v>35</v>
      </c>
      <c r="J309" t="s">
        <v>6</v>
      </c>
      <c r="K309" t="s">
        <v>315</v>
      </c>
      <c r="L309">
        <v>1371</v>
      </c>
      <c r="N309">
        <v>1013</v>
      </c>
      <c r="O309" t="s">
        <v>23</v>
      </c>
      <c r="P309" t="s">
        <v>23</v>
      </c>
      <c r="Q309">
        <v>1</v>
      </c>
      <c r="W309">
        <v>0</v>
      </c>
      <c r="X309">
        <v>1529981408</v>
      </c>
      <c r="Y309">
        <f>AT309</f>
        <v>3.030303</v>
      </c>
      <c r="AA309">
        <v>4609</v>
      </c>
      <c r="AB309">
        <v>0</v>
      </c>
      <c r="AC309">
        <v>0</v>
      </c>
      <c r="AD309">
        <v>0</v>
      </c>
      <c r="AE309">
        <v>4846.92</v>
      </c>
      <c r="AF309">
        <v>0</v>
      </c>
      <c r="AG309">
        <v>0</v>
      </c>
      <c r="AH309">
        <v>0</v>
      </c>
      <c r="AI309">
        <v>9.11</v>
      </c>
      <c r="AJ309">
        <v>1</v>
      </c>
      <c r="AK309">
        <v>1</v>
      </c>
      <c r="AL309">
        <v>1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 t="s">
        <v>6</v>
      </c>
      <c r="AT309">
        <v>3.030303</v>
      </c>
      <c r="AU309" t="s">
        <v>6</v>
      </c>
      <c r="AV309">
        <v>0</v>
      </c>
      <c r="AW309">
        <v>1</v>
      </c>
      <c r="AX309">
        <v>-1</v>
      </c>
      <c r="AY309">
        <v>0</v>
      </c>
      <c r="AZ309">
        <v>0</v>
      </c>
      <c r="BA309" t="s">
        <v>6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CV309">
        <v>0</v>
      </c>
      <c r="CW309">
        <v>0</v>
      </c>
      <c r="CX309">
        <f>ROUND(Y309*Source!I254,7)</f>
        <v>2</v>
      </c>
      <c r="CY309">
        <f>AA309</f>
        <v>4609</v>
      </c>
      <c r="CZ309">
        <f>AE309</f>
        <v>4846.92</v>
      </c>
      <c r="DA309">
        <f>AI309</f>
        <v>9.11</v>
      </c>
      <c r="DB309">
        <f>ROUND(ROUND(AT309*CZ309,2),2)</f>
        <v>14687.64</v>
      </c>
      <c r="DC309">
        <f>ROUND(ROUND(AT309*AG309,2),2)</f>
        <v>0</v>
      </c>
      <c r="DD309" t="s">
        <v>6</v>
      </c>
      <c r="DE309" t="s">
        <v>6</v>
      </c>
      <c r="DF309">
        <f>ROUND(ROUND(AE309*AI309,0)*CX309,0)</f>
        <v>88310</v>
      </c>
      <c r="DG309">
        <f>ROUND(ROUND(AF309,0)*CX309,0)</f>
        <v>0</v>
      </c>
      <c r="DH309">
        <f>Source!I254*SmtRes!Y309</f>
        <v>1.9999999800000001</v>
      </c>
      <c r="DI309">
        <f>AA309</f>
        <v>4609</v>
      </c>
      <c r="DJ309">
        <f>DF309</f>
        <v>88310</v>
      </c>
      <c r="DK309">
        <f>Source!BC254</f>
        <v>9.11</v>
      </c>
      <c r="DL309" t="s">
        <v>6</v>
      </c>
      <c r="DM309">
        <v>0</v>
      </c>
      <c r="DN309" t="s">
        <v>6</v>
      </c>
      <c r="DO309">
        <v>0</v>
      </c>
      <c r="GP309">
        <v>1</v>
      </c>
      <c r="GQ309">
        <v>-1</v>
      </c>
      <c r="GR309">
        <v>-1</v>
      </c>
    </row>
    <row r="310" spans="1:200" x14ac:dyDescent="0.2">
      <c r="A310">
        <f>ROW(Source!A256)</f>
        <v>256</v>
      </c>
      <c r="B310">
        <v>74764386</v>
      </c>
      <c r="C310">
        <v>74985353</v>
      </c>
      <c r="D310">
        <v>49510723</v>
      </c>
      <c r="E310">
        <v>70</v>
      </c>
      <c r="F310">
        <v>1</v>
      </c>
      <c r="G310">
        <v>1</v>
      </c>
      <c r="H310">
        <v>1</v>
      </c>
      <c r="I310" t="s">
        <v>474</v>
      </c>
      <c r="J310" t="s">
        <v>6</v>
      </c>
      <c r="K310" t="s">
        <v>475</v>
      </c>
      <c r="L310">
        <v>1191</v>
      </c>
      <c r="N310">
        <v>1013</v>
      </c>
      <c r="O310" t="s">
        <v>448</v>
      </c>
      <c r="P310" t="s">
        <v>448</v>
      </c>
      <c r="Q310">
        <v>1</v>
      </c>
      <c r="W310">
        <v>0</v>
      </c>
      <c r="X310">
        <v>-112797078</v>
      </c>
      <c r="Y310">
        <f>(AT310*ROUND(1.05,7))</f>
        <v>1.6800000000000002</v>
      </c>
      <c r="AA310">
        <v>0</v>
      </c>
      <c r="AB310">
        <v>0</v>
      </c>
      <c r="AC310">
        <v>0</v>
      </c>
      <c r="AD310">
        <v>299.51</v>
      </c>
      <c r="AE310">
        <v>0</v>
      </c>
      <c r="AF310">
        <v>0</v>
      </c>
      <c r="AG310">
        <v>0</v>
      </c>
      <c r="AH310">
        <v>8.9700000000000006</v>
      </c>
      <c r="AI310">
        <v>1</v>
      </c>
      <c r="AJ310">
        <v>1</v>
      </c>
      <c r="AK310">
        <v>1</v>
      </c>
      <c r="AL310">
        <v>33.39</v>
      </c>
      <c r="AM310">
        <v>4</v>
      </c>
      <c r="AN310">
        <v>0</v>
      </c>
      <c r="AO310">
        <v>1</v>
      </c>
      <c r="AP310">
        <v>1</v>
      </c>
      <c r="AQ310">
        <v>0</v>
      </c>
      <c r="AR310">
        <v>0</v>
      </c>
      <c r="AS310" t="s">
        <v>6</v>
      </c>
      <c r="AT310">
        <v>1.6</v>
      </c>
      <c r="AU310" t="s">
        <v>78</v>
      </c>
      <c r="AV310">
        <v>1</v>
      </c>
      <c r="AW310">
        <v>2</v>
      </c>
      <c r="AX310">
        <v>74985354</v>
      </c>
      <c r="AY310">
        <v>1</v>
      </c>
      <c r="AZ310">
        <v>0</v>
      </c>
      <c r="BA310">
        <v>320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CU310">
        <f>ROUND(AT310*Source!I256*AH310*AL310,0)</f>
        <v>479</v>
      </c>
      <c r="CV310">
        <f>ROUND(Y310*Source!I256,7)</f>
        <v>1.68</v>
      </c>
      <c r="CW310">
        <v>0</v>
      </c>
      <c r="CX310">
        <f>ROUND(Y310*Source!I256,7)</f>
        <v>1.68</v>
      </c>
      <c r="CY310">
        <f>AD310</f>
        <v>299.51</v>
      </c>
      <c r="CZ310">
        <f>AH310</f>
        <v>8.9700000000000006</v>
      </c>
      <c r="DA310">
        <f>AL310</f>
        <v>33.39</v>
      </c>
      <c r="DB310">
        <f>ROUND((ROUND(AT310*CZ310,2)*ROUND(1.05,7)),2)</f>
        <v>15.07</v>
      </c>
      <c r="DC310">
        <f>ROUND((ROUND(AT310*AG310,2)*ROUND(1.05,7)),2)</f>
        <v>0</v>
      </c>
      <c r="DD310" t="s">
        <v>6</v>
      </c>
      <c r="DE310" t="s">
        <v>6</v>
      </c>
      <c r="DF310">
        <f>ROUND(ROUND(AE310,0)*CX310,0)</f>
        <v>0</v>
      </c>
      <c r="DG310">
        <f>ROUND(ROUND(AF310,0)*CX310,0)</f>
        <v>0</v>
      </c>
      <c r="DH310">
        <f>Source!I256*SmtRes!Y310</f>
        <v>1.6800000000000002</v>
      </c>
      <c r="DI310">
        <f>AD310</f>
        <v>299.51</v>
      </c>
      <c r="DJ310">
        <f>EtalonRes!AB320</f>
        <v>8.9700000000000006</v>
      </c>
      <c r="DK310">
        <f>Source!BA256</f>
        <v>33.39</v>
      </c>
      <c r="DL310" t="s">
        <v>6</v>
      </c>
      <c r="DM310">
        <v>0</v>
      </c>
      <c r="DN310" t="s">
        <v>6</v>
      </c>
      <c r="DO310">
        <v>0</v>
      </c>
      <c r="GQ310">
        <v>-1</v>
      </c>
      <c r="GR310">
        <v>-1</v>
      </c>
    </row>
    <row r="311" spans="1:200" x14ac:dyDescent="0.2">
      <c r="A311">
        <f>ROW(Source!A256)</f>
        <v>256</v>
      </c>
      <c r="B311">
        <v>74764386</v>
      </c>
      <c r="C311">
        <v>74985353</v>
      </c>
      <c r="D311">
        <v>49510905</v>
      </c>
      <c r="E311">
        <v>70</v>
      </c>
      <c r="F311">
        <v>1</v>
      </c>
      <c r="G311">
        <v>1</v>
      </c>
      <c r="H311">
        <v>1</v>
      </c>
      <c r="I311" t="s">
        <v>449</v>
      </c>
      <c r="J311" t="s">
        <v>6</v>
      </c>
      <c r="K311" t="s">
        <v>450</v>
      </c>
      <c r="L311">
        <v>1191</v>
      </c>
      <c r="N311">
        <v>1013</v>
      </c>
      <c r="O311" t="s">
        <v>448</v>
      </c>
      <c r="P311" t="s">
        <v>448</v>
      </c>
      <c r="Q311">
        <v>1</v>
      </c>
      <c r="W311">
        <v>0</v>
      </c>
      <c r="X311">
        <v>-1417349443</v>
      </c>
      <c r="Y311">
        <f>(AT311*ROUND(1.05,7))</f>
        <v>1.0500000000000001E-2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1</v>
      </c>
      <c r="AJ311">
        <v>1</v>
      </c>
      <c r="AK311">
        <v>33.39</v>
      </c>
      <c r="AL311">
        <v>1</v>
      </c>
      <c r="AM311">
        <v>4</v>
      </c>
      <c r="AN311">
        <v>0</v>
      </c>
      <c r="AO311">
        <v>1</v>
      </c>
      <c r="AP311">
        <v>1</v>
      </c>
      <c r="AQ311">
        <v>0</v>
      </c>
      <c r="AR311">
        <v>0</v>
      </c>
      <c r="AS311" t="s">
        <v>6</v>
      </c>
      <c r="AT311">
        <v>0.01</v>
      </c>
      <c r="AU311" t="s">
        <v>78</v>
      </c>
      <c r="AV311">
        <v>2</v>
      </c>
      <c r="AW311">
        <v>2</v>
      </c>
      <c r="AX311">
        <v>74985355</v>
      </c>
      <c r="AY311">
        <v>1</v>
      </c>
      <c r="AZ311">
        <v>0</v>
      </c>
      <c r="BA311">
        <v>321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CV311">
        <v>0</v>
      </c>
      <c r="CW311">
        <v>0</v>
      </c>
      <c r="CX311">
        <f>ROUND(Y311*Source!I256,7)</f>
        <v>1.0500000000000001E-2</v>
      </c>
      <c r="CY311">
        <f>AD311</f>
        <v>0</v>
      </c>
      <c r="CZ311">
        <f>AH311</f>
        <v>0</v>
      </c>
      <c r="DA311">
        <f>AL311</f>
        <v>1</v>
      </c>
      <c r="DB311">
        <f>ROUND((ROUND(AT311*CZ311,2)*ROUND(1.05,7)),2)</f>
        <v>0</v>
      </c>
      <c r="DC311">
        <f>ROUND((ROUND(AT311*AG311,2)*ROUND(1.05,7)),2)</f>
        <v>0</v>
      </c>
      <c r="DD311" t="s">
        <v>6</v>
      </c>
      <c r="DE311" t="s">
        <v>6</v>
      </c>
      <c r="DF311">
        <f>ROUND(ROUND(AE311,0)*CX311,0)</f>
        <v>0</v>
      </c>
      <c r="DG311">
        <f>ROUND(ROUND(AF311,0)*CX311,0)</f>
        <v>0</v>
      </c>
      <c r="DH311">
        <f>Source!I256*SmtRes!Y311</f>
        <v>1.0500000000000001E-2</v>
      </c>
      <c r="DI311">
        <f>AD311</f>
        <v>0</v>
      </c>
      <c r="DJ311">
        <f>EtalonRes!AB321</f>
        <v>0</v>
      </c>
      <c r="DK311">
        <f>Source!BA256</f>
        <v>33.39</v>
      </c>
      <c r="DL311" t="s">
        <v>6</v>
      </c>
      <c r="DM311">
        <v>0</v>
      </c>
      <c r="DN311" t="s">
        <v>6</v>
      </c>
      <c r="DO311">
        <v>0</v>
      </c>
      <c r="GQ311">
        <v>-1</v>
      </c>
      <c r="GR311">
        <v>-1</v>
      </c>
    </row>
    <row r="312" spans="1:200" x14ac:dyDescent="0.2">
      <c r="A312">
        <f>ROW(Source!A256)</f>
        <v>256</v>
      </c>
      <c r="B312">
        <v>74764386</v>
      </c>
      <c r="C312">
        <v>74985353</v>
      </c>
      <c r="D312">
        <v>49672695</v>
      </c>
      <c r="E312">
        <v>1</v>
      </c>
      <c r="F312">
        <v>1</v>
      </c>
      <c r="G312">
        <v>1</v>
      </c>
      <c r="H312">
        <v>2</v>
      </c>
      <c r="I312" t="s">
        <v>455</v>
      </c>
      <c r="J312" t="s">
        <v>456</v>
      </c>
      <c r="K312" t="s">
        <v>457</v>
      </c>
      <c r="L312">
        <v>1367</v>
      </c>
      <c r="N312">
        <v>1011</v>
      </c>
      <c r="O312" t="s">
        <v>454</v>
      </c>
      <c r="P312" t="s">
        <v>454</v>
      </c>
      <c r="Q312">
        <v>1</v>
      </c>
      <c r="W312">
        <v>0</v>
      </c>
      <c r="X312">
        <v>1063590936</v>
      </c>
      <c r="Y312">
        <f>(AT312*ROUND(1.05,7))</f>
        <v>0.42000000000000004</v>
      </c>
      <c r="AA312">
        <v>0</v>
      </c>
      <c r="AB312">
        <v>41.37</v>
      </c>
      <c r="AC312">
        <v>0</v>
      </c>
      <c r="AD312">
        <v>0</v>
      </c>
      <c r="AE312">
        <v>0</v>
      </c>
      <c r="AF312">
        <v>3.12</v>
      </c>
      <c r="AG312">
        <v>0</v>
      </c>
      <c r="AH312">
        <v>0</v>
      </c>
      <c r="AI312">
        <v>1</v>
      </c>
      <c r="AJ312">
        <v>13.26</v>
      </c>
      <c r="AK312">
        <v>33.39</v>
      </c>
      <c r="AL312">
        <v>1</v>
      </c>
      <c r="AM312">
        <v>4</v>
      </c>
      <c r="AN312">
        <v>0</v>
      </c>
      <c r="AO312">
        <v>1</v>
      </c>
      <c r="AP312">
        <v>1</v>
      </c>
      <c r="AQ312">
        <v>0</v>
      </c>
      <c r="AR312">
        <v>0</v>
      </c>
      <c r="AS312" t="s">
        <v>6</v>
      </c>
      <c r="AT312">
        <v>0.4</v>
      </c>
      <c r="AU312" t="s">
        <v>26</v>
      </c>
      <c r="AV312">
        <v>0</v>
      </c>
      <c r="AW312">
        <v>2</v>
      </c>
      <c r="AX312">
        <v>74985356</v>
      </c>
      <c r="AY312">
        <v>1</v>
      </c>
      <c r="AZ312">
        <v>0</v>
      </c>
      <c r="BA312">
        <v>322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CV312">
        <v>0</v>
      </c>
      <c r="CW312">
        <f>ROUND(Y312*Source!I256*DO312,7)</f>
        <v>0</v>
      </c>
      <c r="CX312">
        <f>ROUND(Y312*Source!I256,7)</f>
        <v>0.42</v>
      </c>
      <c r="CY312">
        <f>AB312</f>
        <v>41.37</v>
      </c>
      <c r="CZ312">
        <f>AF312</f>
        <v>3.12</v>
      </c>
      <c r="DA312">
        <f>AJ312</f>
        <v>13.26</v>
      </c>
      <c r="DB312">
        <f>ROUND((ROUND(AT312*CZ312,2)*ROUND(1.05,7)),2)</f>
        <v>1.31</v>
      </c>
      <c r="DC312">
        <f>ROUND((ROUND(AT312*AG312,2)*ROUND(1.05,7)),2)</f>
        <v>0</v>
      </c>
      <c r="DD312" t="s">
        <v>6</v>
      </c>
      <c r="DE312" t="s">
        <v>6</v>
      </c>
      <c r="DF312">
        <f>ROUND(ROUND(AE312,0)*CX312,0)</f>
        <v>0</v>
      </c>
      <c r="DG312">
        <f>ROUND(ROUND(AF312*AJ312,0)*CX312,0)</f>
        <v>17</v>
      </c>
      <c r="DH312">
        <f>Source!I256*SmtRes!Y312</f>
        <v>0.42000000000000004</v>
      </c>
      <c r="DI312">
        <f>AB312</f>
        <v>41.37</v>
      </c>
      <c r="DJ312">
        <f>EtalonRes!Z322</f>
        <v>3.12</v>
      </c>
      <c r="DK312">
        <f>Source!BB256</f>
        <v>13.26</v>
      </c>
      <c r="DL312" t="s">
        <v>6</v>
      </c>
      <c r="DM312">
        <v>0</v>
      </c>
      <c r="DN312" t="s">
        <v>6</v>
      </c>
      <c r="DO312">
        <v>0</v>
      </c>
      <c r="GQ312">
        <v>-1</v>
      </c>
      <c r="GR312">
        <v>-1</v>
      </c>
    </row>
    <row r="313" spans="1:200" x14ac:dyDescent="0.2">
      <c r="A313">
        <f>ROW(Source!A256)</f>
        <v>256</v>
      </c>
      <c r="B313">
        <v>74764386</v>
      </c>
      <c r="C313">
        <v>74985353</v>
      </c>
      <c r="D313">
        <v>49673503</v>
      </c>
      <c r="E313">
        <v>1</v>
      </c>
      <c r="F313">
        <v>1</v>
      </c>
      <c r="G313">
        <v>1</v>
      </c>
      <c r="H313">
        <v>2</v>
      </c>
      <c r="I313" t="s">
        <v>458</v>
      </c>
      <c r="J313" t="s">
        <v>459</v>
      </c>
      <c r="K313" t="s">
        <v>460</v>
      </c>
      <c r="L313">
        <v>1367</v>
      </c>
      <c r="N313">
        <v>1011</v>
      </c>
      <c r="O313" t="s">
        <v>454</v>
      </c>
      <c r="P313" t="s">
        <v>454</v>
      </c>
      <c r="Q313">
        <v>1</v>
      </c>
      <c r="W313">
        <v>0</v>
      </c>
      <c r="X313">
        <v>509054691</v>
      </c>
      <c r="Y313">
        <f>(AT313*ROUND(1.05,7))</f>
        <v>1.0500000000000001E-2</v>
      </c>
      <c r="AA313">
        <v>0</v>
      </c>
      <c r="AB313">
        <v>871.31</v>
      </c>
      <c r="AC313">
        <v>387.32</v>
      </c>
      <c r="AD313">
        <v>0</v>
      </c>
      <c r="AE313">
        <v>0</v>
      </c>
      <c r="AF313">
        <v>65.709999999999994</v>
      </c>
      <c r="AG313">
        <v>11.6</v>
      </c>
      <c r="AH313">
        <v>0</v>
      </c>
      <c r="AI313">
        <v>1</v>
      </c>
      <c r="AJ313">
        <v>13.26</v>
      </c>
      <c r="AK313">
        <v>33.39</v>
      </c>
      <c r="AL313">
        <v>1</v>
      </c>
      <c r="AM313">
        <v>4</v>
      </c>
      <c r="AN313">
        <v>0</v>
      </c>
      <c r="AO313">
        <v>1</v>
      </c>
      <c r="AP313">
        <v>1</v>
      </c>
      <c r="AQ313">
        <v>0</v>
      </c>
      <c r="AR313">
        <v>0</v>
      </c>
      <c r="AS313" t="s">
        <v>6</v>
      </c>
      <c r="AT313">
        <v>0.01</v>
      </c>
      <c r="AU313" t="s">
        <v>26</v>
      </c>
      <c r="AV313">
        <v>0</v>
      </c>
      <c r="AW313">
        <v>2</v>
      </c>
      <c r="AX313">
        <v>74985357</v>
      </c>
      <c r="AY313">
        <v>1</v>
      </c>
      <c r="AZ313">
        <v>0</v>
      </c>
      <c r="BA313">
        <v>323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CV313">
        <v>0</v>
      </c>
      <c r="CW313">
        <f>ROUND(Y313*Source!I256*DO313,7)</f>
        <v>0</v>
      </c>
      <c r="CX313">
        <f>ROUND(Y313*Source!I256,7)</f>
        <v>1.0500000000000001E-2</v>
      </c>
      <c r="CY313">
        <f>AB313</f>
        <v>871.31</v>
      </c>
      <c r="CZ313">
        <f>AF313</f>
        <v>65.709999999999994</v>
      </c>
      <c r="DA313">
        <f>AJ313</f>
        <v>13.26</v>
      </c>
      <c r="DB313">
        <f>ROUND((ROUND(AT313*CZ313,2)*ROUND(1.05,7)),2)</f>
        <v>0.69</v>
      </c>
      <c r="DC313">
        <f>ROUND((ROUND(AT313*AG313,2)*ROUND(1.05,7)),2)</f>
        <v>0.13</v>
      </c>
      <c r="DD313" t="s">
        <v>6</v>
      </c>
      <c r="DE313" t="s">
        <v>6</v>
      </c>
      <c r="DF313">
        <f>ROUND(ROUND(AE313,0)*CX313,0)</f>
        <v>0</v>
      </c>
      <c r="DG313">
        <f>ROUND(ROUND(AF313*AJ313,0)*CX313,0)</f>
        <v>9</v>
      </c>
      <c r="DH313">
        <f>Source!I256*SmtRes!Y313</f>
        <v>1.0500000000000001E-2</v>
      </c>
      <c r="DI313">
        <f>AB313</f>
        <v>871.31</v>
      </c>
      <c r="DJ313">
        <f>EtalonRes!Z323</f>
        <v>65.709999999999994</v>
      </c>
      <c r="DK313">
        <f>Source!BB256</f>
        <v>13.26</v>
      </c>
      <c r="DL313" t="s">
        <v>6</v>
      </c>
      <c r="DM313">
        <v>0</v>
      </c>
      <c r="DN313" t="s">
        <v>6</v>
      </c>
      <c r="DO313">
        <v>0</v>
      </c>
      <c r="GQ313">
        <v>-1</v>
      </c>
      <c r="GR313">
        <v>-1</v>
      </c>
    </row>
    <row r="314" spans="1:200" x14ac:dyDescent="0.2">
      <c r="A314">
        <f>ROW(Source!A256)</f>
        <v>256</v>
      </c>
      <c r="B314">
        <v>74764386</v>
      </c>
      <c r="C314">
        <v>74985353</v>
      </c>
      <c r="D314">
        <v>49525488</v>
      </c>
      <c r="E314">
        <v>1</v>
      </c>
      <c r="F314">
        <v>1</v>
      </c>
      <c r="G314">
        <v>1</v>
      </c>
      <c r="H314">
        <v>3</v>
      </c>
      <c r="I314" t="s">
        <v>465</v>
      </c>
      <c r="J314" t="s">
        <v>466</v>
      </c>
      <c r="K314" t="s">
        <v>467</v>
      </c>
      <c r="L314">
        <v>1346</v>
      </c>
      <c r="N314">
        <v>1009</v>
      </c>
      <c r="O314" t="s">
        <v>468</v>
      </c>
      <c r="P314" t="s">
        <v>468</v>
      </c>
      <c r="Q314">
        <v>1</v>
      </c>
      <c r="W314">
        <v>0</v>
      </c>
      <c r="X314">
        <v>-1864341761</v>
      </c>
      <c r="Y314" s="181" t="e">
        <f>#REF!</f>
        <v>#REF!</v>
      </c>
      <c r="AA314">
        <v>82.35</v>
      </c>
      <c r="AB314">
        <v>0</v>
      </c>
      <c r="AC314">
        <v>0</v>
      </c>
      <c r="AD314">
        <v>0</v>
      </c>
      <c r="AE314">
        <v>9.0399999999999991</v>
      </c>
      <c r="AF314">
        <v>0</v>
      </c>
      <c r="AG314">
        <v>0</v>
      </c>
      <c r="AH314">
        <v>0</v>
      </c>
      <c r="AI314">
        <v>9.11</v>
      </c>
      <c r="AJ314">
        <v>1</v>
      </c>
      <c r="AK314">
        <v>1</v>
      </c>
      <c r="AL314">
        <v>1</v>
      </c>
      <c r="AM314">
        <v>4</v>
      </c>
      <c r="AN314">
        <v>0</v>
      </c>
      <c r="AO314">
        <v>1</v>
      </c>
      <c r="AP314">
        <v>1</v>
      </c>
      <c r="AQ314">
        <v>0</v>
      </c>
      <c r="AR314">
        <v>0</v>
      </c>
      <c r="AS314" t="s">
        <v>6</v>
      </c>
      <c r="AT314">
        <v>0.3</v>
      </c>
      <c r="AU314" t="s">
        <v>6</v>
      </c>
      <c r="AV314">
        <v>0</v>
      </c>
      <c r="AW314">
        <v>2</v>
      </c>
      <c r="AX314">
        <v>74985358</v>
      </c>
      <c r="AY314">
        <v>1</v>
      </c>
      <c r="AZ314">
        <v>0</v>
      </c>
      <c r="BA314">
        <v>324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 t="e">
        <f>ROUND(Y314*Source!I256,7)</f>
        <v>#REF!</v>
      </c>
      <c r="CY314">
        <f>AA314</f>
        <v>82.35</v>
      </c>
      <c r="CZ314">
        <f>AE314</f>
        <v>9.0399999999999991</v>
      </c>
      <c r="DA314">
        <f>AI314</f>
        <v>9.11</v>
      </c>
      <c r="DB314">
        <f>ROUND(ROUND(AT314*CZ314,2),2)</f>
        <v>2.71</v>
      </c>
      <c r="DC314">
        <f>ROUND(ROUND(AT314*AG314,2),2)</f>
        <v>0</v>
      </c>
      <c r="DD314" t="s">
        <v>6</v>
      </c>
      <c r="DE314" t="s">
        <v>6</v>
      </c>
      <c r="DF314" t="e">
        <f>ROUND(ROUND(AE314*AI314,0)*CX314,0)</f>
        <v>#REF!</v>
      </c>
      <c r="DG314" t="e">
        <f>ROUND(ROUND(AF314,0)*CX314,0)</f>
        <v>#REF!</v>
      </c>
      <c r="DH314" t="e">
        <f>Source!I256*SmtRes!Y314</f>
        <v>#REF!</v>
      </c>
      <c r="DI314">
        <f>AA314</f>
        <v>82.35</v>
      </c>
      <c r="DJ314">
        <f>EtalonRes!Y324</f>
        <v>9.0399999999999991</v>
      </c>
      <c r="DK314">
        <f>Source!BC256</f>
        <v>9.11</v>
      </c>
      <c r="DL314" t="s">
        <v>6</v>
      </c>
      <c r="DM314">
        <v>0</v>
      </c>
      <c r="DN314" t="s">
        <v>6</v>
      </c>
      <c r="DO314">
        <v>0</v>
      </c>
      <c r="GQ314">
        <v>-1</v>
      </c>
      <c r="GR314">
        <v>-1</v>
      </c>
    </row>
    <row r="315" spans="1:200" x14ac:dyDescent="0.2">
      <c r="A315">
        <f>ROW(Source!A256)</f>
        <v>256</v>
      </c>
      <c r="B315">
        <v>74764386</v>
      </c>
      <c r="C315">
        <v>74985353</v>
      </c>
      <c r="D315">
        <v>49526492</v>
      </c>
      <c r="E315">
        <v>1</v>
      </c>
      <c r="F315">
        <v>1</v>
      </c>
      <c r="G315">
        <v>1</v>
      </c>
      <c r="H315">
        <v>3</v>
      </c>
      <c r="I315" t="s">
        <v>469</v>
      </c>
      <c r="J315" t="s">
        <v>470</v>
      </c>
      <c r="K315" t="s">
        <v>471</v>
      </c>
      <c r="L315">
        <v>1346</v>
      </c>
      <c r="N315">
        <v>1009</v>
      </c>
      <c r="O315" t="s">
        <v>468</v>
      </c>
      <c r="P315" t="s">
        <v>468</v>
      </c>
      <c r="Q315">
        <v>1</v>
      </c>
      <c r="W315">
        <v>0</v>
      </c>
      <c r="X315">
        <v>497341279</v>
      </c>
      <c r="Y315" s="181" t="e">
        <f>#REF!</f>
        <v>#REF!</v>
      </c>
      <c r="AA315">
        <v>210.35</v>
      </c>
      <c r="AB315">
        <v>0</v>
      </c>
      <c r="AC315">
        <v>0</v>
      </c>
      <c r="AD315">
        <v>0</v>
      </c>
      <c r="AE315">
        <v>23.09</v>
      </c>
      <c r="AF315">
        <v>0</v>
      </c>
      <c r="AG315">
        <v>0</v>
      </c>
      <c r="AH315">
        <v>0</v>
      </c>
      <c r="AI315">
        <v>9.11</v>
      </c>
      <c r="AJ315">
        <v>1</v>
      </c>
      <c r="AK315">
        <v>1</v>
      </c>
      <c r="AL315">
        <v>1</v>
      </c>
      <c r="AM315">
        <v>4</v>
      </c>
      <c r="AN315">
        <v>0</v>
      </c>
      <c r="AO315">
        <v>1</v>
      </c>
      <c r="AP315">
        <v>1</v>
      </c>
      <c r="AQ315">
        <v>0</v>
      </c>
      <c r="AR315">
        <v>0</v>
      </c>
      <c r="AS315" t="s">
        <v>6</v>
      </c>
      <c r="AT315">
        <v>0.32</v>
      </c>
      <c r="AU315" t="s">
        <v>6</v>
      </c>
      <c r="AV315">
        <v>0</v>
      </c>
      <c r="AW315">
        <v>2</v>
      </c>
      <c r="AX315">
        <v>74985359</v>
      </c>
      <c r="AY315">
        <v>1</v>
      </c>
      <c r="AZ315">
        <v>0</v>
      </c>
      <c r="BA315">
        <v>325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CV315">
        <v>0</v>
      </c>
      <c r="CW315">
        <v>0</v>
      </c>
      <c r="CX315" t="e">
        <f>ROUND(Y315*Source!I256,7)</f>
        <v>#REF!</v>
      </c>
      <c r="CY315">
        <f>AA315</f>
        <v>210.35</v>
      </c>
      <c r="CZ315">
        <f>AE315</f>
        <v>23.09</v>
      </c>
      <c r="DA315">
        <f>AI315</f>
        <v>9.11</v>
      </c>
      <c r="DB315">
        <f>ROUND(ROUND(AT315*CZ315,2),2)</f>
        <v>7.39</v>
      </c>
      <c r="DC315">
        <f>ROUND(ROUND(AT315*AG315,2),2)</f>
        <v>0</v>
      </c>
      <c r="DD315" t="s">
        <v>6</v>
      </c>
      <c r="DE315" t="s">
        <v>6</v>
      </c>
      <c r="DF315" t="e">
        <f>ROUND(ROUND(AE315*AI315,0)*CX315,0)</f>
        <v>#REF!</v>
      </c>
      <c r="DG315" t="e">
        <f>ROUND(ROUND(AF315,0)*CX315,0)</f>
        <v>#REF!</v>
      </c>
      <c r="DH315" t="e">
        <f>Source!I256*SmtRes!Y315</f>
        <v>#REF!</v>
      </c>
      <c r="DI315">
        <f>AA315</f>
        <v>210.35</v>
      </c>
      <c r="DJ315">
        <f>EtalonRes!Y325</f>
        <v>23.09</v>
      </c>
      <c r="DK315">
        <f>Source!BC256</f>
        <v>9.11</v>
      </c>
      <c r="DL315" t="s">
        <v>6</v>
      </c>
      <c r="DM315">
        <v>0</v>
      </c>
      <c r="DN315" t="s">
        <v>6</v>
      </c>
      <c r="DO315">
        <v>0</v>
      </c>
      <c r="GQ315">
        <v>-1</v>
      </c>
      <c r="GR315">
        <v>-1</v>
      </c>
    </row>
    <row r="316" spans="1:200" x14ac:dyDescent="0.2">
      <c r="A316">
        <f>ROW(Source!A256)</f>
        <v>256</v>
      </c>
      <c r="B316">
        <v>74764386</v>
      </c>
      <c r="C316">
        <v>74985353</v>
      </c>
      <c r="D316">
        <v>0</v>
      </c>
      <c r="E316">
        <v>1</v>
      </c>
      <c r="F316">
        <v>1</v>
      </c>
      <c r="G316">
        <v>1</v>
      </c>
      <c r="H316">
        <v>3</v>
      </c>
      <c r="I316" t="s">
        <v>35</v>
      </c>
      <c r="J316" t="s">
        <v>6</v>
      </c>
      <c r="K316" t="s">
        <v>322</v>
      </c>
      <c r="L316">
        <v>1371</v>
      </c>
      <c r="N316">
        <v>1013</v>
      </c>
      <c r="O316" t="s">
        <v>23</v>
      </c>
      <c r="P316" t="s">
        <v>23</v>
      </c>
      <c r="Q316">
        <v>1</v>
      </c>
      <c r="W316">
        <v>0</v>
      </c>
      <c r="X316">
        <v>775687397</v>
      </c>
      <c r="Y316">
        <f>AT316</f>
        <v>1</v>
      </c>
      <c r="AA316">
        <v>11429</v>
      </c>
      <c r="AB316">
        <v>0</v>
      </c>
      <c r="AC316">
        <v>0</v>
      </c>
      <c r="AD316">
        <v>0</v>
      </c>
      <c r="AE316">
        <v>11924.699999999999</v>
      </c>
      <c r="AF316">
        <v>0</v>
      </c>
      <c r="AG316">
        <v>0</v>
      </c>
      <c r="AH316">
        <v>0</v>
      </c>
      <c r="AI316">
        <v>6.13</v>
      </c>
      <c r="AJ316">
        <v>1</v>
      </c>
      <c r="AK316">
        <v>1</v>
      </c>
      <c r="AL316">
        <v>1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 t="s">
        <v>6</v>
      </c>
      <c r="AT316">
        <v>1</v>
      </c>
      <c r="AU316" t="s">
        <v>6</v>
      </c>
      <c r="AV316">
        <v>0</v>
      </c>
      <c r="AW316">
        <v>1</v>
      </c>
      <c r="AX316">
        <v>-1</v>
      </c>
      <c r="AY316">
        <v>0</v>
      </c>
      <c r="AZ316">
        <v>0</v>
      </c>
      <c r="BA316" t="s">
        <v>6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CV316">
        <v>0</v>
      </c>
      <c r="CW316">
        <v>0</v>
      </c>
      <c r="CX316">
        <f>ROUND(Y316*Source!I256,7)</f>
        <v>1</v>
      </c>
      <c r="CY316">
        <f>AA316</f>
        <v>11429</v>
      </c>
      <c r="CZ316">
        <f>AE316</f>
        <v>11924.699999999999</v>
      </c>
      <c r="DA316">
        <f>AI316</f>
        <v>6.13</v>
      </c>
      <c r="DB316">
        <f>ROUND(ROUND(AT316*CZ316,2),2)</f>
        <v>11924.7</v>
      </c>
      <c r="DC316">
        <f>ROUND(ROUND(AT316*AG316,2),2)</f>
        <v>0</v>
      </c>
      <c r="DD316" t="s">
        <v>6</v>
      </c>
      <c r="DE316" t="s">
        <v>6</v>
      </c>
      <c r="DF316">
        <f>ROUND(ROUND(AE316*AI316,0)*CX316,0)</f>
        <v>73098</v>
      </c>
      <c r="DG316">
        <f>ROUND(ROUND(AF316,0)*CX316,0)</f>
        <v>0</v>
      </c>
      <c r="DH316">
        <f>Source!I256*SmtRes!Y316</f>
        <v>1</v>
      </c>
      <c r="DI316">
        <f>AA316</f>
        <v>11429</v>
      </c>
      <c r="DJ316">
        <f>DF316</f>
        <v>73098</v>
      </c>
      <c r="DK316">
        <f>Source!BC256</f>
        <v>9.11</v>
      </c>
      <c r="DL316" t="s">
        <v>6</v>
      </c>
      <c r="DM316">
        <v>0</v>
      </c>
      <c r="DN316" t="s">
        <v>6</v>
      </c>
      <c r="DO316">
        <v>0</v>
      </c>
      <c r="GP316">
        <v>1</v>
      </c>
      <c r="GQ316">
        <v>-1</v>
      </c>
      <c r="GR316">
        <v>-1</v>
      </c>
    </row>
    <row r="317" spans="1:200" x14ac:dyDescent="0.2">
      <c r="A317">
        <f>ROW(Source!A258)</f>
        <v>258</v>
      </c>
      <c r="B317">
        <v>74764386</v>
      </c>
      <c r="C317">
        <v>74987630</v>
      </c>
      <c r="D317">
        <v>49510757</v>
      </c>
      <c r="E317">
        <v>70</v>
      </c>
      <c r="F317">
        <v>1</v>
      </c>
      <c r="G317">
        <v>1</v>
      </c>
      <c r="H317">
        <v>1</v>
      </c>
      <c r="I317" t="s">
        <v>446</v>
      </c>
      <c r="J317" t="s">
        <v>6</v>
      </c>
      <c r="K317" t="s">
        <v>447</v>
      </c>
      <c r="L317">
        <v>1191</v>
      </c>
      <c r="N317">
        <v>1013</v>
      </c>
      <c r="O317" t="s">
        <v>448</v>
      </c>
      <c r="P317" t="s">
        <v>448</v>
      </c>
      <c r="Q317">
        <v>1</v>
      </c>
      <c r="W317">
        <v>0</v>
      </c>
      <c r="X317">
        <v>-1111239348</v>
      </c>
      <c r="Y317">
        <f>(AT317*ROUND(1.05,7))</f>
        <v>9.7860000000000014</v>
      </c>
      <c r="AA317">
        <v>0</v>
      </c>
      <c r="AB317">
        <v>0</v>
      </c>
      <c r="AC317">
        <v>0</v>
      </c>
      <c r="AD317">
        <v>321.20999999999998</v>
      </c>
      <c r="AE317">
        <v>0</v>
      </c>
      <c r="AF317">
        <v>0</v>
      </c>
      <c r="AG317">
        <v>0</v>
      </c>
      <c r="AH317">
        <v>9.6199999999999992</v>
      </c>
      <c r="AI317">
        <v>1</v>
      </c>
      <c r="AJ317">
        <v>1</v>
      </c>
      <c r="AK317">
        <v>1</v>
      </c>
      <c r="AL317">
        <v>33.39</v>
      </c>
      <c r="AM317">
        <v>4</v>
      </c>
      <c r="AN317">
        <v>0</v>
      </c>
      <c r="AO317">
        <v>1</v>
      </c>
      <c r="AP317">
        <v>1</v>
      </c>
      <c r="AQ317">
        <v>0</v>
      </c>
      <c r="AR317">
        <v>0</v>
      </c>
      <c r="AS317" t="s">
        <v>6</v>
      </c>
      <c r="AT317">
        <v>9.32</v>
      </c>
      <c r="AU317" t="s">
        <v>78</v>
      </c>
      <c r="AV317">
        <v>1</v>
      </c>
      <c r="AW317">
        <v>2</v>
      </c>
      <c r="AX317">
        <v>74987631</v>
      </c>
      <c r="AY317">
        <v>1</v>
      </c>
      <c r="AZ317">
        <v>0</v>
      </c>
      <c r="BA317">
        <v>327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CU317">
        <f>ROUND(AT317*Source!I258*AH317*AL317,0)</f>
        <v>2994</v>
      </c>
      <c r="CV317">
        <f>ROUND(Y317*Source!I258,7)</f>
        <v>9.7859999999999996</v>
      </c>
      <c r="CW317">
        <v>0</v>
      </c>
      <c r="CX317">
        <f>ROUND(Y317*Source!I258,7)</f>
        <v>9.7859999999999996</v>
      </c>
      <c r="CY317">
        <f>AD317</f>
        <v>321.20999999999998</v>
      </c>
      <c r="CZ317">
        <f>AH317</f>
        <v>9.6199999999999992</v>
      </c>
      <c r="DA317">
        <f>AL317</f>
        <v>33.39</v>
      </c>
      <c r="DB317">
        <f>ROUND((ROUND(AT317*CZ317,2)*ROUND(1.05,7)),2)</f>
        <v>94.14</v>
      </c>
      <c r="DC317">
        <f>ROUND((ROUND(AT317*AG317,2)*ROUND(1.05,7)),2)</f>
        <v>0</v>
      </c>
      <c r="DD317" t="s">
        <v>6</v>
      </c>
      <c r="DE317" t="s">
        <v>6</v>
      </c>
      <c r="DF317">
        <f>ROUND(ROUND(AE317,0)*CX317,0)</f>
        <v>0</v>
      </c>
      <c r="DG317">
        <f>ROUND(ROUND(AF317,0)*CX317,0)</f>
        <v>0</v>
      </c>
      <c r="DH317">
        <f>Source!I258*SmtRes!Y317</f>
        <v>9.7860000000000014</v>
      </c>
      <c r="DI317">
        <f>AD317</f>
        <v>321.20999999999998</v>
      </c>
      <c r="DJ317">
        <f>EtalonRes!AB327</f>
        <v>9.6199999999999992</v>
      </c>
      <c r="DK317">
        <f>Source!BA258</f>
        <v>33.39</v>
      </c>
      <c r="DL317" t="s">
        <v>6</v>
      </c>
      <c r="DM317">
        <v>0</v>
      </c>
      <c r="DN317" t="s">
        <v>6</v>
      </c>
      <c r="DO317">
        <v>0</v>
      </c>
      <c r="GQ317">
        <v>-1</v>
      </c>
      <c r="GR317">
        <v>-1</v>
      </c>
    </row>
    <row r="318" spans="1:200" x14ac:dyDescent="0.2">
      <c r="A318">
        <f>ROW(Source!A258)</f>
        <v>258</v>
      </c>
      <c r="B318">
        <v>74764386</v>
      </c>
      <c r="C318">
        <v>74987630</v>
      </c>
      <c r="D318">
        <v>49510905</v>
      </c>
      <c r="E318">
        <v>70</v>
      </c>
      <c r="F318">
        <v>1</v>
      </c>
      <c r="G318">
        <v>1</v>
      </c>
      <c r="H318">
        <v>1</v>
      </c>
      <c r="I318" t="s">
        <v>449</v>
      </c>
      <c r="J318" t="s">
        <v>6</v>
      </c>
      <c r="K318" t="s">
        <v>450</v>
      </c>
      <c r="L318">
        <v>1191</v>
      </c>
      <c r="N318">
        <v>1013</v>
      </c>
      <c r="O318" t="s">
        <v>448</v>
      </c>
      <c r="P318" t="s">
        <v>448</v>
      </c>
      <c r="Q318">
        <v>1</v>
      </c>
      <c r="W318">
        <v>0</v>
      </c>
      <c r="X318">
        <v>-1417349443</v>
      </c>
      <c r="Y318">
        <f>(AT318*ROUND(1.05,7))</f>
        <v>5.2500000000000005E-2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1</v>
      </c>
      <c r="AJ318">
        <v>1</v>
      </c>
      <c r="AK318">
        <v>33.39</v>
      </c>
      <c r="AL318">
        <v>1</v>
      </c>
      <c r="AM318">
        <v>4</v>
      </c>
      <c r="AN318">
        <v>0</v>
      </c>
      <c r="AO318">
        <v>1</v>
      </c>
      <c r="AP318">
        <v>1</v>
      </c>
      <c r="AQ318">
        <v>0</v>
      </c>
      <c r="AR318">
        <v>0</v>
      </c>
      <c r="AS318" t="s">
        <v>6</v>
      </c>
      <c r="AT318">
        <v>0.05</v>
      </c>
      <c r="AU318" t="s">
        <v>78</v>
      </c>
      <c r="AV318">
        <v>2</v>
      </c>
      <c r="AW318">
        <v>2</v>
      </c>
      <c r="AX318">
        <v>74987632</v>
      </c>
      <c r="AY318">
        <v>1</v>
      </c>
      <c r="AZ318">
        <v>0</v>
      </c>
      <c r="BA318">
        <v>328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CV318">
        <v>0</v>
      </c>
      <c r="CW318">
        <v>0</v>
      </c>
      <c r="CX318">
        <f>ROUND(Y318*Source!I258,7)</f>
        <v>5.2499999999999998E-2</v>
      </c>
      <c r="CY318">
        <f>AD318</f>
        <v>0</v>
      </c>
      <c r="CZ318">
        <f>AH318</f>
        <v>0</v>
      </c>
      <c r="DA318">
        <f>AL318</f>
        <v>1</v>
      </c>
      <c r="DB318">
        <f>ROUND((ROUND(AT318*CZ318,2)*ROUND(1.05,7)),2)</f>
        <v>0</v>
      </c>
      <c r="DC318">
        <f>ROUND((ROUND(AT318*AG318,2)*ROUND(1.05,7)),2)</f>
        <v>0</v>
      </c>
      <c r="DD318" t="s">
        <v>6</v>
      </c>
      <c r="DE318" t="s">
        <v>6</v>
      </c>
      <c r="DF318">
        <f>ROUND(ROUND(AE318,0)*CX318,0)</f>
        <v>0</v>
      </c>
      <c r="DG318">
        <f>ROUND(ROUND(AF318,0)*CX318,0)</f>
        <v>0</v>
      </c>
      <c r="DH318">
        <f>Source!I258*SmtRes!Y318</f>
        <v>5.2500000000000005E-2</v>
      </c>
      <c r="DI318">
        <f>AD318</f>
        <v>0</v>
      </c>
      <c r="DJ318">
        <f>EtalonRes!AB328</f>
        <v>0</v>
      </c>
      <c r="DK318">
        <f>Source!BA258</f>
        <v>33.39</v>
      </c>
      <c r="DL318" t="s">
        <v>6</v>
      </c>
      <c r="DM318">
        <v>0</v>
      </c>
      <c r="DN318" t="s">
        <v>6</v>
      </c>
      <c r="DO318">
        <v>0</v>
      </c>
      <c r="GQ318">
        <v>-1</v>
      </c>
      <c r="GR318">
        <v>-1</v>
      </c>
    </row>
    <row r="319" spans="1:200" x14ac:dyDescent="0.2">
      <c r="A319">
        <f>ROW(Source!A258)</f>
        <v>258</v>
      </c>
      <c r="B319">
        <v>74764386</v>
      </c>
      <c r="C319">
        <v>74987630</v>
      </c>
      <c r="D319">
        <v>49672573</v>
      </c>
      <c r="E319">
        <v>1</v>
      </c>
      <c r="F319">
        <v>1</v>
      </c>
      <c r="G319">
        <v>1</v>
      </c>
      <c r="H319">
        <v>2</v>
      </c>
      <c r="I319" t="s">
        <v>451</v>
      </c>
      <c r="J319" t="s">
        <v>452</v>
      </c>
      <c r="K319" t="s">
        <v>453</v>
      </c>
      <c r="L319">
        <v>1367</v>
      </c>
      <c r="N319">
        <v>1011</v>
      </c>
      <c r="O319" t="s">
        <v>454</v>
      </c>
      <c r="P319" t="s">
        <v>454</v>
      </c>
      <c r="Q319">
        <v>1</v>
      </c>
      <c r="W319">
        <v>0</v>
      </c>
      <c r="X319">
        <v>-430484415</v>
      </c>
      <c r="Y319">
        <f>(AT319*ROUND(1.05,7))</f>
        <v>2.1000000000000001E-2</v>
      </c>
      <c r="AA319">
        <v>0</v>
      </c>
      <c r="AB319">
        <v>1530.2</v>
      </c>
      <c r="AC319">
        <v>450.77</v>
      </c>
      <c r="AD319">
        <v>0</v>
      </c>
      <c r="AE319">
        <v>0</v>
      </c>
      <c r="AF319">
        <v>115.4</v>
      </c>
      <c r="AG319">
        <v>13.5</v>
      </c>
      <c r="AH319">
        <v>0</v>
      </c>
      <c r="AI319">
        <v>1</v>
      </c>
      <c r="AJ319">
        <v>13.26</v>
      </c>
      <c r="AK319">
        <v>33.39</v>
      </c>
      <c r="AL319">
        <v>1</v>
      </c>
      <c r="AM319">
        <v>4</v>
      </c>
      <c r="AN319">
        <v>0</v>
      </c>
      <c r="AO319">
        <v>1</v>
      </c>
      <c r="AP319">
        <v>1</v>
      </c>
      <c r="AQ319">
        <v>0</v>
      </c>
      <c r="AR319">
        <v>0</v>
      </c>
      <c r="AS319" t="s">
        <v>6</v>
      </c>
      <c r="AT319">
        <v>0.02</v>
      </c>
      <c r="AU319" t="s">
        <v>26</v>
      </c>
      <c r="AV319">
        <v>0</v>
      </c>
      <c r="AW319">
        <v>2</v>
      </c>
      <c r="AX319">
        <v>74987633</v>
      </c>
      <c r="AY319">
        <v>1</v>
      </c>
      <c r="AZ319">
        <v>0</v>
      </c>
      <c r="BA319">
        <v>329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CV319">
        <v>0</v>
      </c>
      <c r="CW319">
        <f>ROUND(Y319*Source!I258*DO319,7)</f>
        <v>0</v>
      </c>
      <c r="CX319">
        <f>ROUND(Y319*Source!I258,7)</f>
        <v>2.1000000000000001E-2</v>
      </c>
      <c r="CY319">
        <f>AB319</f>
        <v>1530.2</v>
      </c>
      <c r="CZ319">
        <f>AF319</f>
        <v>115.4</v>
      </c>
      <c r="DA319">
        <f>AJ319</f>
        <v>13.26</v>
      </c>
      <c r="DB319">
        <f>ROUND((ROUND(AT319*CZ319,2)*ROUND(1.05,7)),2)</f>
        <v>2.4300000000000002</v>
      </c>
      <c r="DC319">
        <f>ROUND((ROUND(AT319*AG319,2)*ROUND(1.05,7)),2)</f>
        <v>0.28000000000000003</v>
      </c>
      <c r="DD319" t="s">
        <v>6</v>
      </c>
      <c r="DE319" t="s">
        <v>6</v>
      </c>
      <c r="DF319">
        <f>ROUND(ROUND(AE319,0)*CX319,0)</f>
        <v>0</v>
      </c>
      <c r="DG319">
        <f>ROUND(ROUND(AF319*AJ319,0)*CX319,0)</f>
        <v>32</v>
      </c>
      <c r="DH319">
        <f>Source!I258*SmtRes!Y319</f>
        <v>2.1000000000000001E-2</v>
      </c>
      <c r="DI319">
        <f>AB319</f>
        <v>1530.2</v>
      </c>
      <c r="DJ319">
        <f>EtalonRes!Z329</f>
        <v>115.4</v>
      </c>
      <c r="DK319">
        <f>Source!BB258</f>
        <v>13.26</v>
      </c>
      <c r="DL319" t="s">
        <v>6</v>
      </c>
      <c r="DM319">
        <v>0</v>
      </c>
      <c r="DN319" t="s">
        <v>6</v>
      </c>
      <c r="DO319">
        <v>0</v>
      </c>
      <c r="GQ319">
        <v>-1</v>
      </c>
      <c r="GR319">
        <v>-1</v>
      </c>
    </row>
    <row r="320" spans="1:200" x14ac:dyDescent="0.2">
      <c r="A320">
        <f>ROW(Source!A258)</f>
        <v>258</v>
      </c>
      <c r="B320">
        <v>74764386</v>
      </c>
      <c r="C320">
        <v>74987630</v>
      </c>
      <c r="D320">
        <v>49672695</v>
      </c>
      <c r="E320">
        <v>1</v>
      </c>
      <c r="F320">
        <v>1</v>
      </c>
      <c r="G320">
        <v>1</v>
      </c>
      <c r="H320">
        <v>2</v>
      </c>
      <c r="I320" t="s">
        <v>455</v>
      </c>
      <c r="J320" t="s">
        <v>456</v>
      </c>
      <c r="K320" t="s">
        <v>457</v>
      </c>
      <c r="L320">
        <v>1367</v>
      </c>
      <c r="N320">
        <v>1011</v>
      </c>
      <c r="O320" t="s">
        <v>454</v>
      </c>
      <c r="P320" t="s">
        <v>454</v>
      </c>
      <c r="Q320">
        <v>1</v>
      </c>
      <c r="W320">
        <v>0</v>
      </c>
      <c r="X320">
        <v>1063590936</v>
      </c>
      <c r="Y320">
        <f>(AT320*ROUND(1.05,7))</f>
        <v>2.8035000000000001</v>
      </c>
      <c r="AA320">
        <v>0</v>
      </c>
      <c r="AB320">
        <v>41.37</v>
      </c>
      <c r="AC320">
        <v>0</v>
      </c>
      <c r="AD320">
        <v>0</v>
      </c>
      <c r="AE320">
        <v>0</v>
      </c>
      <c r="AF320">
        <v>3.12</v>
      </c>
      <c r="AG320">
        <v>0</v>
      </c>
      <c r="AH320">
        <v>0</v>
      </c>
      <c r="AI320">
        <v>1</v>
      </c>
      <c r="AJ320">
        <v>13.26</v>
      </c>
      <c r="AK320">
        <v>33.39</v>
      </c>
      <c r="AL320">
        <v>1</v>
      </c>
      <c r="AM320">
        <v>4</v>
      </c>
      <c r="AN320">
        <v>0</v>
      </c>
      <c r="AO320">
        <v>1</v>
      </c>
      <c r="AP320">
        <v>1</v>
      </c>
      <c r="AQ320">
        <v>0</v>
      </c>
      <c r="AR320">
        <v>0</v>
      </c>
      <c r="AS320" t="s">
        <v>6</v>
      </c>
      <c r="AT320">
        <v>2.67</v>
      </c>
      <c r="AU320" t="s">
        <v>26</v>
      </c>
      <c r="AV320">
        <v>0</v>
      </c>
      <c r="AW320">
        <v>2</v>
      </c>
      <c r="AX320">
        <v>74987634</v>
      </c>
      <c r="AY320">
        <v>1</v>
      </c>
      <c r="AZ320">
        <v>0</v>
      </c>
      <c r="BA320">
        <v>330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CV320">
        <v>0</v>
      </c>
      <c r="CW320">
        <f>ROUND(Y320*Source!I258*DO320,7)</f>
        <v>0</v>
      </c>
      <c r="CX320">
        <f>ROUND(Y320*Source!I258,7)</f>
        <v>2.8035000000000001</v>
      </c>
      <c r="CY320">
        <f>AB320</f>
        <v>41.37</v>
      </c>
      <c r="CZ320">
        <f>AF320</f>
        <v>3.12</v>
      </c>
      <c r="DA320">
        <f>AJ320</f>
        <v>13.26</v>
      </c>
      <c r="DB320">
        <f>ROUND((ROUND(AT320*CZ320,2)*ROUND(1.05,7)),2)</f>
        <v>8.75</v>
      </c>
      <c r="DC320">
        <f>ROUND((ROUND(AT320*AG320,2)*ROUND(1.05,7)),2)</f>
        <v>0</v>
      </c>
      <c r="DD320" t="s">
        <v>6</v>
      </c>
      <c r="DE320" t="s">
        <v>6</v>
      </c>
      <c r="DF320">
        <f>ROUND(ROUND(AE320,0)*CX320,0)</f>
        <v>0</v>
      </c>
      <c r="DG320">
        <f>ROUND(ROUND(AF320*AJ320,0)*CX320,0)</f>
        <v>115</v>
      </c>
      <c r="DH320">
        <f>Source!I258*SmtRes!Y320</f>
        <v>2.8035000000000001</v>
      </c>
      <c r="DI320">
        <f>AB320</f>
        <v>41.37</v>
      </c>
      <c r="DJ320">
        <f>EtalonRes!Z330</f>
        <v>3.12</v>
      </c>
      <c r="DK320">
        <f>Source!BB258</f>
        <v>13.26</v>
      </c>
      <c r="DL320" t="s">
        <v>6</v>
      </c>
      <c r="DM320">
        <v>0</v>
      </c>
      <c r="DN320" t="s">
        <v>6</v>
      </c>
      <c r="DO320">
        <v>0</v>
      </c>
      <c r="GQ320">
        <v>-1</v>
      </c>
      <c r="GR320">
        <v>-1</v>
      </c>
    </row>
    <row r="321" spans="1:200" x14ac:dyDescent="0.2">
      <c r="A321">
        <f>ROW(Source!A258)</f>
        <v>258</v>
      </c>
      <c r="B321">
        <v>74764386</v>
      </c>
      <c r="C321">
        <v>74987630</v>
      </c>
      <c r="D321">
        <v>49673503</v>
      </c>
      <c r="E321">
        <v>1</v>
      </c>
      <c r="F321">
        <v>1</v>
      </c>
      <c r="G321">
        <v>1</v>
      </c>
      <c r="H321">
        <v>2</v>
      </c>
      <c r="I321" t="s">
        <v>458</v>
      </c>
      <c r="J321" t="s">
        <v>459</v>
      </c>
      <c r="K321" t="s">
        <v>460</v>
      </c>
      <c r="L321">
        <v>1367</v>
      </c>
      <c r="N321">
        <v>1011</v>
      </c>
      <c r="O321" t="s">
        <v>454</v>
      </c>
      <c r="P321" t="s">
        <v>454</v>
      </c>
      <c r="Q321">
        <v>1</v>
      </c>
      <c r="W321">
        <v>0</v>
      </c>
      <c r="X321">
        <v>509054691</v>
      </c>
      <c r="Y321">
        <f>(AT321*ROUND(1.05,7))</f>
        <v>3.15E-2</v>
      </c>
      <c r="AA321">
        <v>0</v>
      </c>
      <c r="AB321">
        <v>871.31</v>
      </c>
      <c r="AC321">
        <v>387.32</v>
      </c>
      <c r="AD321">
        <v>0</v>
      </c>
      <c r="AE321">
        <v>0</v>
      </c>
      <c r="AF321">
        <v>65.709999999999994</v>
      </c>
      <c r="AG321">
        <v>11.6</v>
      </c>
      <c r="AH321">
        <v>0</v>
      </c>
      <c r="AI321">
        <v>1</v>
      </c>
      <c r="AJ321">
        <v>13.26</v>
      </c>
      <c r="AK321">
        <v>33.39</v>
      </c>
      <c r="AL321">
        <v>1</v>
      </c>
      <c r="AM321">
        <v>4</v>
      </c>
      <c r="AN321">
        <v>0</v>
      </c>
      <c r="AO321">
        <v>1</v>
      </c>
      <c r="AP321">
        <v>1</v>
      </c>
      <c r="AQ321">
        <v>0</v>
      </c>
      <c r="AR321">
        <v>0</v>
      </c>
      <c r="AS321" t="s">
        <v>6</v>
      </c>
      <c r="AT321">
        <v>0.03</v>
      </c>
      <c r="AU321" t="s">
        <v>26</v>
      </c>
      <c r="AV321">
        <v>0</v>
      </c>
      <c r="AW321">
        <v>2</v>
      </c>
      <c r="AX321">
        <v>74987635</v>
      </c>
      <c r="AY321">
        <v>1</v>
      </c>
      <c r="AZ321">
        <v>0</v>
      </c>
      <c r="BA321">
        <v>331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f>ROUND(Y321*Source!I258*DO321,7)</f>
        <v>0</v>
      </c>
      <c r="CX321">
        <f>ROUND(Y321*Source!I258,7)</f>
        <v>3.15E-2</v>
      </c>
      <c r="CY321">
        <f>AB321</f>
        <v>871.31</v>
      </c>
      <c r="CZ321">
        <f>AF321</f>
        <v>65.709999999999994</v>
      </c>
      <c r="DA321">
        <f>AJ321</f>
        <v>13.26</v>
      </c>
      <c r="DB321">
        <f>ROUND((ROUND(AT321*CZ321,2)*ROUND(1.05,7)),2)</f>
        <v>2.0699999999999998</v>
      </c>
      <c r="DC321">
        <f>ROUND((ROUND(AT321*AG321,2)*ROUND(1.05,7)),2)</f>
        <v>0.37</v>
      </c>
      <c r="DD321" t="s">
        <v>6</v>
      </c>
      <c r="DE321" t="s">
        <v>6</v>
      </c>
      <c r="DF321">
        <f>ROUND(ROUND(AE321,0)*CX321,0)</f>
        <v>0</v>
      </c>
      <c r="DG321">
        <f>ROUND(ROUND(AF321*AJ321,0)*CX321,0)</f>
        <v>27</v>
      </c>
      <c r="DH321">
        <f>Source!I258*SmtRes!Y321</f>
        <v>3.15E-2</v>
      </c>
      <c r="DI321">
        <f>AB321</f>
        <v>871.31</v>
      </c>
      <c r="DJ321">
        <f>EtalonRes!Z331</f>
        <v>65.709999999999994</v>
      </c>
      <c r="DK321">
        <f>Source!BB258</f>
        <v>13.26</v>
      </c>
      <c r="DL321" t="s">
        <v>6</v>
      </c>
      <c r="DM321">
        <v>0</v>
      </c>
      <c r="DN321" t="s">
        <v>6</v>
      </c>
      <c r="DO321">
        <v>0</v>
      </c>
      <c r="GQ321">
        <v>-1</v>
      </c>
      <c r="GR321">
        <v>-1</v>
      </c>
    </row>
    <row r="322" spans="1:200" x14ac:dyDescent="0.2">
      <c r="A322">
        <f>ROW(Source!A258)</f>
        <v>258</v>
      </c>
      <c r="B322">
        <v>74764386</v>
      </c>
      <c r="C322">
        <v>74987630</v>
      </c>
      <c r="D322">
        <v>49525443</v>
      </c>
      <c r="E322">
        <v>1</v>
      </c>
      <c r="F322">
        <v>1</v>
      </c>
      <c r="G322">
        <v>1</v>
      </c>
      <c r="H322">
        <v>3</v>
      </c>
      <c r="I322" t="s">
        <v>461</v>
      </c>
      <c r="J322" t="s">
        <v>462</v>
      </c>
      <c r="K322" t="s">
        <v>463</v>
      </c>
      <c r="L322">
        <v>1348</v>
      </c>
      <c r="N322">
        <v>1009</v>
      </c>
      <c r="O322" t="s">
        <v>464</v>
      </c>
      <c r="P322" t="s">
        <v>464</v>
      </c>
      <c r="Q322">
        <v>1000</v>
      </c>
      <c r="W322">
        <v>0</v>
      </c>
      <c r="X322">
        <v>-2064010995</v>
      </c>
      <c r="Y322" s="181" t="e">
        <f>#REF!</f>
        <v>#REF!</v>
      </c>
      <c r="AA322">
        <v>91719.48</v>
      </c>
      <c r="AB322">
        <v>0</v>
      </c>
      <c r="AC322">
        <v>0</v>
      </c>
      <c r="AD322">
        <v>0</v>
      </c>
      <c r="AE322">
        <v>10068</v>
      </c>
      <c r="AF322">
        <v>0</v>
      </c>
      <c r="AG322">
        <v>0</v>
      </c>
      <c r="AH322">
        <v>0</v>
      </c>
      <c r="AI322">
        <v>9.11</v>
      </c>
      <c r="AJ322">
        <v>1</v>
      </c>
      <c r="AK322">
        <v>1</v>
      </c>
      <c r="AL322">
        <v>1</v>
      </c>
      <c r="AM322">
        <v>4</v>
      </c>
      <c r="AN322">
        <v>0</v>
      </c>
      <c r="AO322">
        <v>1</v>
      </c>
      <c r="AP322">
        <v>1</v>
      </c>
      <c r="AQ322">
        <v>0</v>
      </c>
      <c r="AR322">
        <v>0</v>
      </c>
      <c r="AS322" t="s">
        <v>6</v>
      </c>
      <c r="AT322">
        <v>1.2800000000000001E-3</v>
      </c>
      <c r="AU322" t="s">
        <v>6</v>
      </c>
      <c r="AV322">
        <v>0</v>
      </c>
      <c r="AW322">
        <v>2</v>
      </c>
      <c r="AX322">
        <v>74987636</v>
      </c>
      <c r="AY322">
        <v>1</v>
      </c>
      <c r="AZ322">
        <v>0</v>
      </c>
      <c r="BA322">
        <v>332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CV322">
        <v>0</v>
      </c>
      <c r="CW322">
        <v>0</v>
      </c>
      <c r="CX322" t="e">
        <f>ROUND(Y322*Source!I258,7)</f>
        <v>#REF!</v>
      </c>
      <c r="CY322">
        <f>AA322</f>
        <v>91719.48</v>
      </c>
      <c r="CZ322">
        <f>AE322</f>
        <v>10068</v>
      </c>
      <c r="DA322">
        <f>AI322</f>
        <v>9.11</v>
      </c>
      <c r="DB322">
        <f>ROUND(ROUND(AT322*CZ322,2),2)</f>
        <v>12.89</v>
      </c>
      <c r="DC322">
        <f>ROUND(ROUND(AT322*AG322,2),2)</f>
        <v>0</v>
      </c>
      <c r="DD322" t="s">
        <v>6</v>
      </c>
      <c r="DE322" t="s">
        <v>6</v>
      </c>
      <c r="DF322" t="e">
        <f>ROUND(ROUND(AE322*AI322,0)*CX322,0)</f>
        <v>#REF!</v>
      </c>
      <c r="DG322" t="e">
        <f t="shared" ref="DG322:DG328" si="139">ROUND(ROUND(AF322,0)*CX322,0)</f>
        <v>#REF!</v>
      </c>
      <c r="DH322" t="e">
        <f>Source!I258*SmtRes!Y322</f>
        <v>#REF!</v>
      </c>
      <c r="DI322">
        <f>AA322</f>
        <v>91719.48</v>
      </c>
      <c r="DJ322">
        <f>EtalonRes!Y332</f>
        <v>10068</v>
      </c>
      <c r="DK322">
        <f>Source!BC258</f>
        <v>9.11</v>
      </c>
      <c r="DL322" t="s">
        <v>6</v>
      </c>
      <c r="DM322">
        <v>0</v>
      </c>
      <c r="DN322" t="s">
        <v>6</v>
      </c>
      <c r="DO322">
        <v>0</v>
      </c>
      <c r="GQ322">
        <v>-1</v>
      </c>
      <c r="GR322">
        <v>-1</v>
      </c>
    </row>
    <row r="323" spans="1:200" x14ac:dyDescent="0.2">
      <c r="A323">
        <f>ROW(Source!A258)</f>
        <v>258</v>
      </c>
      <c r="B323">
        <v>74764386</v>
      </c>
      <c r="C323">
        <v>74987630</v>
      </c>
      <c r="D323">
        <v>49525488</v>
      </c>
      <c r="E323">
        <v>1</v>
      </c>
      <c r="F323">
        <v>1</v>
      </c>
      <c r="G323">
        <v>1</v>
      </c>
      <c r="H323">
        <v>3</v>
      </c>
      <c r="I323" t="s">
        <v>465</v>
      </c>
      <c r="J323" t="s">
        <v>466</v>
      </c>
      <c r="K323" t="s">
        <v>467</v>
      </c>
      <c r="L323">
        <v>1346</v>
      </c>
      <c r="N323">
        <v>1009</v>
      </c>
      <c r="O323" t="s">
        <v>468</v>
      </c>
      <c r="P323" t="s">
        <v>468</v>
      </c>
      <c r="Q323">
        <v>1</v>
      </c>
      <c r="W323">
        <v>0</v>
      </c>
      <c r="X323">
        <v>-1864341761</v>
      </c>
      <c r="Y323" s="181" t="e">
        <f>#REF!</f>
        <v>#REF!</v>
      </c>
      <c r="AA323">
        <v>82.35</v>
      </c>
      <c r="AB323">
        <v>0</v>
      </c>
      <c r="AC323">
        <v>0</v>
      </c>
      <c r="AD323">
        <v>0</v>
      </c>
      <c r="AE323">
        <v>9.0399999999999991</v>
      </c>
      <c r="AF323">
        <v>0</v>
      </c>
      <c r="AG323">
        <v>0</v>
      </c>
      <c r="AH323">
        <v>0</v>
      </c>
      <c r="AI323">
        <v>9.11</v>
      </c>
      <c r="AJ323">
        <v>1</v>
      </c>
      <c r="AK323">
        <v>1</v>
      </c>
      <c r="AL323">
        <v>1</v>
      </c>
      <c r="AM323">
        <v>4</v>
      </c>
      <c r="AN323">
        <v>0</v>
      </c>
      <c r="AO323">
        <v>1</v>
      </c>
      <c r="AP323">
        <v>1</v>
      </c>
      <c r="AQ323">
        <v>0</v>
      </c>
      <c r="AR323">
        <v>0</v>
      </c>
      <c r="AS323" t="s">
        <v>6</v>
      </c>
      <c r="AT323">
        <v>0.96</v>
      </c>
      <c r="AU323" t="s">
        <v>6</v>
      </c>
      <c r="AV323">
        <v>0</v>
      </c>
      <c r="AW323">
        <v>2</v>
      </c>
      <c r="AX323">
        <v>74987637</v>
      </c>
      <c r="AY323">
        <v>1</v>
      </c>
      <c r="AZ323">
        <v>0</v>
      </c>
      <c r="BA323">
        <v>333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CV323">
        <v>0</v>
      </c>
      <c r="CW323">
        <v>0</v>
      </c>
      <c r="CX323" t="e">
        <f>ROUND(Y323*Source!I258,7)</f>
        <v>#REF!</v>
      </c>
      <c r="CY323">
        <f>AA323</f>
        <v>82.35</v>
      </c>
      <c r="CZ323">
        <f>AE323</f>
        <v>9.0399999999999991</v>
      </c>
      <c r="DA323">
        <f>AI323</f>
        <v>9.11</v>
      </c>
      <c r="DB323">
        <f>ROUND(ROUND(AT323*CZ323,2),2)</f>
        <v>8.68</v>
      </c>
      <c r="DC323">
        <f>ROUND(ROUND(AT323*AG323,2),2)</f>
        <v>0</v>
      </c>
      <c r="DD323" t="s">
        <v>6</v>
      </c>
      <c r="DE323" t="s">
        <v>6</v>
      </c>
      <c r="DF323" t="e">
        <f>ROUND(ROUND(AE323*AI323,0)*CX323,0)</f>
        <v>#REF!</v>
      </c>
      <c r="DG323" t="e">
        <f t="shared" si="139"/>
        <v>#REF!</v>
      </c>
      <c r="DH323" t="e">
        <f>Source!I258*SmtRes!Y323</f>
        <v>#REF!</v>
      </c>
      <c r="DI323">
        <f>AA323</f>
        <v>82.35</v>
      </c>
      <c r="DJ323">
        <f>EtalonRes!Y333</f>
        <v>9.0399999999999991</v>
      </c>
      <c r="DK323">
        <f>Source!BC258</f>
        <v>9.11</v>
      </c>
      <c r="DL323" t="s">
        <v>6</v>
      </c>
      <c r="DM323">
        <v>0</v>
      </c>
      <c r="DN323" t="s">
        <v>6</v>
      </c>
      <c r="DO323">
        <v>0</v>
      </c>
      <c r="GQ323">
        <v>-1</v>
      </c>
      <c r="GR323">
        <v>-1</v>
      </c>
    </row>
    <row r="324" spans="1:200" x14ac:dyDescent="0.2">
      <c r="A324">
        <f>ROW(Source!A258)</f>
        <v>258</v>
      </c>
      <c r="B324">
        <v>74764386</v>
      </c>
      <c r="C324">
        <v>74987630</v>
      </c>
      <c r="D324">
        <v>49526492</v>
      </c>
      <c r="E324">
        <v>1</v>
      </c>
      <c r="F324">
        <v>1</v>
      </c>
      <c r="G324">
        <v>1</v>
      </c>
      <c r="H324">
        <v>3</v>
      </c>
      <c r="I324" t="s">
        <v>469</v>
      </c>
      <c r="J324" t="s">
        <v>470</v>
      </c>
      <c r="K324" t="s">
        <v>471</v>
      </c>
      <c r="L324">
        <v>1346</v>
      </c>
      <c r="N324">
        <v>1009</v>
      </c>
      <c r="O324" t="s">
        <v>468</v>
      </c>
      <c r="P324" t="s">
        <v>468</v>
      </c>
      <c r="Q324">
        <v>1</v>
      </c>
      <c r="W324">
        <v>0</v>
      </c>
      <c r="X324">
        <v>497341279</v>
      </c>
      <c r="Y324" s="181" t="e">
        <f>#REF!</f>
        <v>#REF!</v>
      </c>
      <c r="AA324">
        <v>210.35</v>
      </c>
      <c r="AB324">
        <v>0</v>
      </c>
      <c r="AC324">
        <v>0</v>
      </c>
      <c r="AD324">
        <v>0</v>
      </c>
      <c r="AE324">
        <v>23.09</v>
      </c>
      <c r="AF324">
        <v>0</v>
      </c>
      <c r="AG324">
        <v>0</v>
      </c>
      <c r="AH324">
        <v>0</v>
      </c>
      <c r="AI324">
        <v>9.11</v>
      </c>
      <c r="AJ324">
        <v>1</v>
      </c>
      <c r="AK324">
        <v>1</v>
      </c>
      <c r="AL324">
        <v>1</v>
      </c>
      <c r="AM324">
        <v>4</v>
      </c>
      <c r="AN324">
        <v>0</v>
      </c>
      <c r="AO324">
        <v>1</v>
      </c>
      <c r="AP324">
        <v>1</v>
      </c>
      <c r="AQ324">
        <v>0</v>
      </c>
      <c r="AR324">
        <v>0</v>
      </c>
      <c r="AS324" t="s">
        <v>6</v>
      </c>
      <c r="AT324">
        <v>0.11</v>
      </c>
      <c r="AU324" t="s">
        <v>6</v>
      </c>
      <c r="AV324">
        <v>0</v>
      </c>
      <c r="AW324">
        <v>2</v>
      </c>
      <c r="AX324">
        <v>74987638</v>
      </c>
      <c r="AY324">
        <v>1</v>
      </c>
      <c r="AZ324">
        <v>0</v>
      </c>
      <c r="BA324">
        <v>334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CV324">
        <v>0</v>
      </c>
      <c r="CW324">
        <v>0</v>
      </c>
      <c r="CX324" t="e">
        <f>ROUND(Y324*Source!I258,7)</f>
        <v>#REF!</v>
      </c>
      <c r="CY324">
        <f>AA324</f>
        <v>210.35</v>
      </c>
      <c r="CZ324">
        <f>AE324</f>
        <v>23.09</v>
      </c>
      <c r="DA324">
        <f>AI324</f>
        <v>9.11</v>
      </c>
      <c r="DB324">
        <f>ROUND(ROUND(AT324*CZ324,2),2)</f>
        <v>2.54</v>
      </c>
      <c r="DC324">
        <f>ROUND(ROUND(AT324*AG324,2),2)</f>
        <v>0</v>
      </c>
      <c r="DD324" t="s">
        <v>6</v>
      </c>
      <c r="DE324" t="s">
        <v>6</v>
      </c>
      <c r="DF324" t="e">
        <f>ROUND(ROUND(AE324*AI324,0)*CX324,0)</f>
        <v>#REF!</v>
      </c>
      <c r="DG324" t="e">
        <f t="shared" si="139"/>
        <v>#REF!</v>
      </c>
      <c r="DH324" t="e">
        <f>Source!I258*SmtRes!Y324</f>
        <v>#REF!</v>
      </c>
      <c r="DI324">
        <f>AA324</f>
        <v>210.35</v>
      </c>
      <c r="DJ324">
        <f>EtalonRes!Y334</f>
        <v>23.09</v>
      </c>
      <c r="DK324">
        <f>Source!BC258</f>
        <v>9.11</v>
      </c>
      <c r="DL324" t="s">
        <v>6</v>
      </c>
      <c r="DM324">
        <v>0</v>
      </c>
      <c r="DN324" t="s">
        <v>6</v>
      </c>
      <c r="DO324">
        <v>0</v>
      </c>
      <c r="GQ324">
        <v>-1</v>
      </c>
      <c r="GR324">
        <v>-1</v>
      </c>
    </row>
    <row r="325" spans="1:200" x14ac:dyDescent="0.2">
      <c r="A325">
        <f>ROW(Source!A258)</f>
        <v>258</v>
      </c>
      <c r="B325">
        <v>74764386</v>
      </c>
      <c r="C325">
        <v>74987630</v>
      </c>
      <c r="D325">
        <v>49528527</v>
      </c>
      <c r="E325">
        <v>1</v>
      </c>
      <c r="F325">
        <v>1</v>
      </c>
      <c r="G325">
        <v>1</v>
      </c>
      <c r="H325">
        <v>3</v>
      </c>
      <c r="I325" t="s">
        <v>482</v>
      </c>
      <c r="J325" t="s">
        <v>483</v>
      </c>
      <c r="K325" t="s">
        <v>484</v>
      </c>
      <c r="L325">
        <v>1339</v>
      </c>
      <c r="N325">
        <v>1007</v>
      </c>
      <c r="O325" t="s">
        <v>485</v>
      </c>
      <c r="P325" t="s">
        <v>485</v>
      </c>
      <c r="Q325">
        <v>1</v>
      </c>
      <c r="W325">
        <v>0</v>
      </c>
      <c r="X325">
        <v>461598558</v>
      </c>
      <c r="Y325" s="181" t="e">
        <f>#REF!</f>
        <v>#REF!</v>
      </c>
      <c r="AA325">
        <v>4735.38</v>
      </c>
      <c r="AB325">
        <v>0</v>
      </c>
      <c r="AC325">
        <v>0</v>
      </c>
      <c r="AD325">
        <v>0</v>
      </c>
      <c r="AE325">
        <v>519.79999999999995</v>
      </c>
      <c r="AF325">
        <v>0</v>
      </c>
      <c r="AG325">
        <v>0</v>
      </c>
      <c r="AH325">
        <v>0</v>
      </c>
      <c r="AI325">
        <v>9.11</v>
      </c>
      <c r="AJ325">
        <v>1</v>
      </c>
      <c r="AK325">
        <v>1</v>
      </c>
      <c r="AL325">
        <v>1</v>
      </c>
      <c r="AM325">
        <v>4</v>
      </c>
      <c r="AN325">
        <v>0</v>
      </c>
      <c r="AO325">
        <v>1</v>
      </c>
      <c r="AP325">
        <v>1</v>
      </c>
      <c r="AQ325">
        <v>0</v>
      </c>
      <c r="AR325">
        <v>0</v>
      </c>
      <c r="AS325" t="s">
        <v>6</v>
      </c>
      <c r="AT325">
        <v>8.9999999999999993E-3</v>
      </c>
      <c r="AU325" t="s">
        <v>6</v>
      </c>
      <c r="AV325">
        <v>0</v>
      </c>
      <c r="AW325">
        <v>2</v>
      </c>
      <c r="AX325">
        <v>74987639</v>
      </c>
      <c r="AY325">
        <v>1</v>
      </c>
      <c r="AZ325">
        <v>0</v>
      </c>
      <c r="BA325">
        <v>335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CV325">
        <v>0</v>
      </c>
      <c r="CW325">
        <v>0</v>
      </c>
      <c r="CX325" t="e">
        <f>ROUND(Y325*Source!I258,7)</f>
        <v>#REF!</v>
      </c>
      <c r="CY325">
        <f>AA325</f>
        <v>4735.38</v>
      </c>
      <c r="CZ325">
        <f>AE325</f>
        <v>519.79999999999995</v>
      </c>
      <c r="DA325">
        <f>AI325</f>
        <v>9.11</v>
      </c>
      <c r="DB325">
        <f>ROUND(ROUND(AT325*CZ325,2),2)</f>
        <v>4.68</v>
      </c>
      <c r="DC325">
        <f>ROUND(ROUND(AT325*AG325,2),2)</f>
        <v>0</v>
      </c>
      <c r="DD325" t="s">
        <v>6</v>
      </c>
      <c r="DE325" t="s">
        <v>6</v>
      </c>
      <c r="DF325" t="e">
        <f>ROUND(ROUND(AE325*AI325,0)*CX325,0)</f>
        <v>#REF!</v>
      </c>
      <c r="DG325" t="e">
        <f t="shared" si="139"/>
        <v>#REF!</v>
      </c>
      <c r="DH325" t="e">
        <f>Source!I258*SmtRes!Y325</f>
        <v>#REF!</v>
      </c>
      <c r="DI325">
        <f>AA325</f>
        <v>4735.38</v>
      </c>
      <c r="DJ325">
        <f>EtalonRes!Y335</f>
        <v>519.79999999999995</v>
      </c>
      <c r="DK325">
        <f>Source!BC258</f>
        <v>9.11</v>
      </c>
      <c r="DL325" t="s">
        <v>6</v>
      </c>
      <c r="DM325">
        <v>0</v>
      </c>
      <c r="DN325" t="s">
        <v>6</v>
      </c>
      <c r="DO325">
        <v>0</v>
      </c>
      <c r="GQ325">
        <v>-1</v>
      </c>
      <c r="GR325">
        <v>-1</v>
      </c>
    </row>
    <row r="326" spans="1:200" x14ac:dyDescent="0.2">
      <c r="A326">
        <f>ROW(Source!A258)</f>
        <v>258</v>
      </c>
      <c r="B326">
        <v>74764386</v>
      </c>
      <c r="C326">
        <v>74987630</v>
      </c>
      <c r="D326">
        <v>0</v>
      </c>
      <c r="E326">
        <v>1</v>
      </c>
      <c r="F326">
        <v>1</v>
      </c>
      <c r="G326">
        <v>1</v>
      </c>
      <c r="H326">
        <v>3</v>
      </c>
      <c r="I326" t="s">
        <v>35</v>
      </c>
      <c r="J326" t="s">
        <v>6</v>
      </c>
      <c r="K326" t="s">
        <v>329</v>
      </c>
      <c r="L326">
        <v>1371</v>
      </c>
      <c r="N326">
        <v>1013</v>
      </c>
      <c r="O326" t="s">
        <v>23</v>
      </c>
      <c r="P326" t="s">
        <v>23</v>
      </c>
      <c r="Q326">
        <v>1</v>
      </c>
      <c r="W326">
        <v>0</v>
      </c>
      <c r="X326">
        <v>-19171133</v>
      </c>
      <c r="Y326">
        <f>AT326</f>
        <v>1</v>
      </c>
      <c r="AA326">
        <v>4158</v>
      </c>
      <c r="AB326">
        <v>0</v>
      </c>
      <c r="AC326">
        <v>0</v>
      </c>
      <c r="AD326">
        <v>0</v>
      </c>
      <c r="AE326">
        <v>4372.6399999999994</v>
      </c>
      <c r="AF326">
        <v>0</v>
      </c>
      <c r="AG326">
        <v>0</v>
      </c>
      <c r="AH326">
        <v>0</v>
      </c>
      <c r="AI326">
        <v>9.11</v>
      </c>
      <c r="AJ326">
        <v>1</v>
      </c>
      <c r="AK326">
        <v>1</v>
      </c>
      <c r="AL326">
        <v>1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 t="s">
        <v>6</v>
      </c>
      <c r="AT326">
        <v>1</v>
      </c>
      <c r="AU326" t="s">
        <v>6</v>
      </c>
      <c r="AV326">
        <v>0</v>
      </c>
      <c r="AW326">
        <v>1</v>
      </c>
      <c r="AX326">
        <v>-1</v>
      </c>
      <c r="AY326">
        <v>0</v>
      </c>
      <c r="AZ326">
        <v>0</v>
      </c>
      <c r="BA326" t="s">
        <v>6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CV326">
        <v>0</v>
      </c>
      <c r="CW326">
        <v>0</v>
      </c>
      <c r="CX326">
        <f>ROUND(Y326*Source!I258,7)</f>
        <v>1</v>
      </c>
      <c r="CY326">
        <f>AA326</f>
        <v>4158</v>
      </c>
      <c r="CZ326">
        <f>AE326</f>
        <v>4372.6399999999994</v>
      </c>
      <c r="DA326">
        <f>AI326</f>
        <v>9.11</v>
      </c>
      <c r="DB326">
        <f>ROUND(ROUND(AT326*CZ326,2),2)</f>
        <v>4372.6400000000003</v>
      </c>
      <c r="DC326">
        <f>ROUND(ROUND(AT326*AG326,2),2)</f>
        <v>0</v>
      </c>
      <c r="DD326" t="s">
        <v>6</v>
      </c>
      <c r="DE326" t="s">
        <v>6</v>
      </c>
      <c r="DF326">
        <f>ROUND(ROUND(AE326*AI326,0)*CX326,0)</f>
        <v>39835</v>
      </c>
      <c r="DG326">
        <f t="shared" si="139"/>
        <v>0</v>
      </c>
      <c r="DH326">
        <f>Source!I258*SmtRes!Y326</f>
        <v>1</v>
      </c>
      <c r="DI326">
        <f>AA326</f>
        <v>4158</v>
      </c>
      <c r="DJ326">
        <f>DF326</f>
        <v>39835</v>
      </c>
      <c r="DK326">
        <f>Source!BC258</f>
        <v>9.11</v>
      </c>
      <c r="DL326" t="s">
        <v>6</v>
      </c>
      <c r="DM326">
        <v>0</v>
      </c>
      <c r="DN326" t="s">
        <v>6</v>
      </c>
      <c r="DO326">
        <v>0</v>
      </c>
      <c r="GP326">
        <v>1</v>
      </c>
      <c r="GQ326">
        <v>-1</v>
      </c>
      <c r="GR326">
        <v>-1</v>
      </c>
    </row>
    <row r="327" spans="1:200" x14ac:dyDescent="0.2">
      <c r="A327">
        <f>ROW(Source!A260)</f>
        <v>260</v>
      </c>
      <c r="B327">
        <v>74764386</v>
      </c>
      <c r="C327">
        <v>74983714</v>
      </c>
      <c r="D327">
        <v>31715651</v>
      </c>
      <c r="E327">
        <v>70</v>
      </c>
      <c r="F327">
        <v>1</v>
      </c>
      <c r="G327">
        <v>1</v>
      </c>
      <c r="H327">
        <v>1</v>
      </c>
      <c r="I327" t="s">
        <v>446</v>
      </c>
      <c r="J327" t="s">
        <v>6</v>
      </c>
      <c r="K327" t="s">
        <v>447</v>
      </c>
      <c r="L327">
        <v>1191</v>
      </c>
      <c r="N327">
        <v>1013</v>
      </c>
      <c r="O327" t="s">
        <v>448</v>
      </c>
      <c r="P327" t="s">
        <v>448</v>
      </c>
      <c r="Q327">
        <v>1</v>
      </c>
      <c r="W327">
        <v>0</v>
      </c>
      <c r="X327">
        <v>-1111239348</v>
      </c>
      <c r="Y327">
        <f t="shared" ref="Y327:Y332" si="140">(AT327*ROUND(1.05,7))</f>
        <v>7.0034999999999998</v>
      </c>
      <c r="AA327">
        <v>0</v>
      </c>
      <c r="AB327">
        <v>0</v>
      </c>
      <c r="AC327">
        <v>0</v>
      </c>
      <c r="AD327">
        <v>321.20999999999998</v>
      </c>
      <c r="AE327">
        <v>0</v>
      </c>
      <c r="AF327">
        <v>0</v>
      </c>
      <c r="AG327">
        <v>0</v>
      </c>
      <c r="AH327">
        <v>9.6199999999999992</v>
      </c>
      <c r="AI327">
        <v>1</v>
      </c>
      <c r="AJ327">
        <v>1</v>
      </c>
      <c r="AK327">
        <v>1</v>
      </c>
      <c r="AL327">
        <v>33.39</v>
      </c>
      <c r="AM327">
        <v>4</v>
      </c>
      <c r="AN327">
        <v>0</v>
      </c>
      <c r="AO327">
        <v>1</v>
      </c>
      <c r="AP327">
        <v>1</v>
      </c>
      <c r="AQ327">
        <v>0</v>
      </c>
      <c r="AR327">
        <v>0</v>
      </c>
      <c r="AS327" t="s">
        <v>6</v>
      </c>
      <c r="AT327">
        <v>6.67</v>
      </c>
      <c r="AU327" t="s">
        <v>26</v>
      </c>
      <c r="AV327">
        <v>1</v>
      </c>
      <c r="AW327">
        <v>2</v>
      </c>
      <c r="AX327">
        <v>74983728</v>
      </c>
      <c r="AY327">
        <v>1</v>
      </c>
      <c r="AZ327">
        <v>0</v>
      </c>
      <c r="BA327">
        <v>338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CU327">
        <f>ROUND(AT327*Source!I260*AH327*AL327,0)</f>
        <v>2142</v>
      </c>
      <c r="CV327">
        <f>ROUND(Y327*Source!I260,7)</f>
        <v>7.0034999999999998</v>
      </c>
      <c r="CW327">
        <v>0</v>
      </c>
      <c r="CX327">
        <f>ROUND(Y327*Source!I260,7)</f>
        <v>7.0034999999999998</v>
      </c>
      <c r="CY327">
        <f>AD327</f>
        <v>321.20999999999998</v>
      </c>
      <c r="CZ327">
        <f>AH327</f>
        <v>9.6199999999999992</v>
      </c>
      <c r="DA327">
        <f>AL327</f>
        <v>33.39</v>
      </c>
      <c r="DB327">
        <f t="shared" ref="DB327:DB332" si="141">ROUND((ROUND(AT327*CZ327,2)*ROUND(1.05,7)),2)</f>
        <v>67.38</v>
      </c>
      <c r="DC327">
        <f t="shared" ref="DC327:DC332" si="142">ROUND((ROUND(AT327*AG327,2)*ROUND(1.05,7)),2)</f>
        <v>0</v>
      </c>
      <c r="DD327" t="s">
        <v>6</v>
      </c>
      <c r="DE327" t="s">
        <v>6</v>
      </c>
      <c r="DF327">
        <f t="shared" ref="DF327:DF332" si="143">ROUND(ROUND(AE327,0)*CX327,0)</f>
        <v>0</v>
      </c>
      <c r="DG327">
        <f t="shared" si="139"/>
        <v>0</v>
      </c>
      <c r="DH327">
        <f>Source!I260*SmtRes!Y327</f>
        <v>7.0034999999999998</v>
      </c>
      <c r="DI327">
        <f>AD327</f>
        <v>321.20999999999998</v>
      </c>
      <c r="DJ327">
        <f>EtalonRes!AB338</f>
        <v>9.6199999999999992</v>
      </c>
      <c r="DK327">
        <f>Source!BA260</f>
        <v>33.39</v>
      </c>
      <c r="DL327" t="s">
        <v>6</v>
      </c>
      <c r="DM327">
        <v>0</v>
      </c>
      <c r="DN327" t="s">
        <v>6</v>
      </c>
      <c r="DO327">
        <v>0</v>
      </c>
      <c r="GQ327">
        <v>-1</v>
      </c>
      <c r="GR327">
        <v>-1</v>
      </c>
    </row>
    <row r="328" spans="1:200" x14ac:dyDescent="0.2">
      <c r="A328">
        <f>ROW(Source!A260)</f>
        <v>260</v>
      </c>
      <c r="B328">
        <v>74764386</v>
      </c>
      <c r="C328">
        <v>74983714</v>
      </c>
      <c r="D328">
        <v>31709492</v>
      </c>
      <c r="E328">
        <v>70</v>
      </c>
      <c r="F328">
        <v>1</v>
      </c>
      <c r="G328">
        <v>1</v>
      </c>
      <c r="H328">
        <v>1</v>
      </c>
      <c r="I328" t="s">
        <v>449</v>
      </c>
      <c r="J328" t="s">
        <v>6</v>
      </c>
      <c r="K328" t="s">
        <v>450</v>
      </c>
      <c r="L328">
        <v>1191</v>
      </c>
      <c r="N328">
        <v>1013</v>
      </c>
      <c r="O328" t="s">
        <v>448</v>
      </c>
      <c r="P328" t="s">
        <v>448</v>
      </c>
      <c r="Q328">
        <v>1</v>
      </c>
      <c r="W328">
        <v>0</v>
      </c>
      <c r="X328">
        <v>-1417349443</v>
      </c>
      <c r="Y328">
        <f t="shared" si="140"/>
        <v>0.11550000000000001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33.39</v>
      </c>
      <c r="AL328">
        <v>1</v>
      </c>
      <c r="AM328">
        <v>4</v>
      </c>
      <c r="AN328">
        <v>0</v>
      </c>
      <c r="AO328">
        <v>1</v>
      </c>
      <c r="AP328">
        <v>1</v>
      </c>
      <c r="AQ328">
        <v>0</v>
      </c>
      <c r="AR328">
        <v>0</v>
      </c>
      <c r="AS328" t="s">
        <v>6</v>
      </c>
      <c r="AT328">
        <v>0.11</v>
      </c>
      <c r="AU328" t="s">
        <v>26</v>
      </c>
      <c r="AV328">
        <v>2</v>
      </c>
      <c r="AW328">
        <v>2</v>
      </c>
      <c r="AX328">
        <v>74983729</v>
      </c>
      <c r="AY328">
        <v>1</v>
      </c>
      <c r="AZ328">
        <v>0</v>
      </c>
      <c r="BA328">
        <v>339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ROUND(Y328*Source!I260,7)</f>
        <v>0.11550000000000001</v>
      </c>
      <c r="CY328">
        <f>AD328</f>
        <v>0</v>
      </c>
      <c r="CZ328">
        <f>AH328</f>
        <v>0</v>
      </c>
      <c r="DA328">
        <f>AL328</f>
        <v>1</v>
      </c>
      <c r="DB328">
        <f t="shared" si="141"/>
        <v>0</v>
      </c>
      <c r="DC328">
        <f t="shared" si="142"/>
        <v>0</v>
      </c>
      <c r="DD328" t="s">
        <v>6</v>
      </c>
      <c r="DE328" t="s">
        <v>6</v>
      </c>
      <c r="DF328">
        <f t="shared" si="143"/>
        <v>0</v>
      </c>
      <c r="DG328">
        <f t="shared" si="139"/>
        <v>0</v>
      </c>
      <c r="DH328">
        <f>Source!I260*SmtRes!Y328</f>
        <v>0.11550000000000001</v>
      </c>
      <c r="DI328">
        <f>AD328</f>
        <v>0</v>
      </c>
      <c r="DJ328">
        <f>EtalonRes!AB339</f>
        <v>0</v>
      </c>
      <c r="DK328">
        <f>Source!BA260</f>
        <v>33.39</v>
      </c>
      <c r="DL328" t="s">
        <v>6</v>
      </c>
      <c r="DM328">
        <v>0</v>
      </c>
      <c r="DN328" t="s">
        <v>6</v>
      </c>
      <c r="DO328">
        <v>0</v>
      </c>
      <c r="GQ328">
        <v>-1</v>
      </c>
      <c r="GR328">
        <v>-1</v>
      </c>
    </row>
    <row r="329" spans="1:200" x14ac:dyDescent="0.2">
      <c r="A329">
        <f>ROW(Source!A260)</f>
        <v>260</v>
      </c>
      <c r="B329">
        <v>74764386</v>
      </c>
      <c r="C329">
        <v>74983714</v>
      </c>
      <c r="D329">
        <v>49672573</v>
      </c>
      <c r="E329">
        <v>1</v>
      </c>
      <c r="F329">
        <v>1</v>
      </c>
      <c r="G329">
        <v>1</v>
      </c>
      <c r="H329">
        <v>2</v>
      </c>
      <c r="I329" t="s">
        <v>451</v>
      </c>
      <c r="J329" t="s">
        <v>452</v>
      </c>
      <c r="K329" t="s">
        <v>453</v>
      </c>
      <c r="L329">
        <v>1367</v>
      </c>
      <c r="N329">
        <v>1011</v>
      </c>
      <c r="O329" t="s">
        <v>454</v>
      </c>
      <c r="P329" t="s">
        <v>454</v>
      </c>
      <c r="Q329">
        <v>1</v>
      </c>
      <c r="W329">
        <v>0</v>
      </c>
      <c r="X329">
        <v>-430484415</v>
      </c>
      <c r="Y329">
        <f t="shared" si="140"/>
        <v>4.2000000000000003E-2</v>
      </c>
      <c r="AA329">
        <v>0</v>
      </c>
      <c r="AB329">
        <v>1530.2</v>
      </c>
      <c r="AC329">
        <v>450.77</v>
      </c>
      <c r="AD329">
        <v>0</v>
      </c>
      <c r="AE329">
        <v>0</v>
      </c>
      <c r="AF329">
        <v>115.4</v>
      </c>
      <c r="AG329">
        <v>13.5</v>
      </c>
      <c r="AH329">
        <v>0</v>
      </c>
      <c r="AI329">
        <v>1</v>
      </c>
      <c r="AJ329">
        <v>13.26</v>
      </c>
      <c r="AK329">
        <v>33.39</v>
      </c>
      <c r="AL329">
        <v>1</v>
      </c>
      <c r="AM329">
        <v>4</v>
      </c>
      <c r="AN329">
        <v>0</v>
      </c>
      <c r="AO329">
        <v>1</v>
      </c>
      <c r="AP329">
        <v>1</v>
      </c>
      <c r="AQ329">
        <v>0</v>
      </c>
      <c r="AR329">
        <v>0</v>
      </c>
      <c r="AS329" t="s">
        <v>6</v>
      </c>
      <c r="AT329">
        <v>0.04</v>
      </c>
      <c r="AU329" t="s">
        <v>26</v>
      </c>
      <c r="AV329">
        <v>0</v>
      </c>
      <c r="AW329">
        <v>2</v>
      </c>
      <c r="AX329">
        <v>74983730</v>
      </c>
      <c r="AY329">
        <v>1</v>
      </c>
      <c r="AZ329">
        <v>0</v>
      </c>
      <c r="BA329">
        <v>340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CV329">
        <v>0</v>
      </c>
      <c r="CW329">
        <f>ROUND(Y329*Source!I260*DO329,7)</f>
        <v>0</v>
      </c>
      <c r="CX329">
        <f>ROUND(Y329*Source!I260,7)</f>
        <v>4.2000000000000003E-2</v>
      </c>
      <c r="CY329">
        <f>AB329</f>
        <v>1530.2</v>
      </c>
      <c r="CZ329">
        <f>AF329</f>
        <v>115.4</v>
      </c>
      <c r="DA329">
        <f>AJ329</f>
        <v>13.26</v>
      </c>
      <c r="DB329">
        <f t="shared" si="141"/>
        <v>4.8499999999999996</v>
      </c>
      <c r="DC329">
        <f t="shared" si="142"/>
        <v>0.56999999999999995</v>
      </c>
      <c r="DD329" t="s">
        <v>6</v>
      </c>
      <c r="DE329" t="s">
        <v>6</v>
      </c>
      <c r="DF329">
        <f t="shared" si="143"/>
        <v>0</v>
      </c>
      <c r="DG329">
        <f>ROUND(ROUND(AF329*AJ329,0)*CX329,0)</f>
        <v>64</v>
      </c>
      <c r="DH329">
        <f>Source!I260*SmtRes!Y329</f>
        <v>4.2000000000000003E-2</v>
      </c>
      <c r="DI329">
        <f>AB329</f>
        <v>1530.2</v>
      </c>
      <c r="DJ329">
        <f>EtalonRes!Z340</f>
        <v>115.4</v>
      </c>
      <c r="DK329">
        <f>Source!BB260</f>
        <v>13.26</v>
      </c>
      <c r="DL329" t="s">
        <v>6</v>
      </c>
      <c r="DM329">
        <v>0</v>
      </c>
      <c r="DN329" t="s">
        <v>6</v>
      </c>
      <c r="DO329">
        <v>0</v>
      </c>
      <c r="GQ329">
        <v>-1</v>
      </c>
      <c r="GR329">
        <v>-1</v>
      </c>
    </row>
    <row r="330" spans="1:200" x14ac:dyDescent="0.2">
      <c r="A330">
        <f>ROW(Source!A260)</f>
        <v>260</v>
      </c>
      <c r="B330">
        <v>74764386</v>
      </c>
      <c r="C330">
        <v>74983714</v>
      </c>
      <c r="D330">
        <v>49672695</v>
      </c>
      <c r="E330">
        <v>1</v>
      </c>
      <c r="F330">
        <v>1</v>
      </c>
      <c r="G330">
        <v>1</v>
      </c>
      <c r="H330">
        <v>2</v>
      </c>
      <c r="I330" t="s">
        <v>455</v>
      </c>
      <c r="J330" t="s">
        <v>456</v>
      </c>
      <c r="K330" t="s">
        <v>457</v>
      </c>
      <c r="L330">
        <v>1367</v>
      </c>
      <c r="N330">
        <v>1011</v>
      </c>
      <c r="O330" t="s">
        <v>454</v>
      </c>
      <c r="P330" t="s">
        <v>454</v>
      </c>
      <c r="Q330">
        <v>1</v>
      </c>
      <c r="W330">
        <v>0</v>
      </c>
      <c r="X330">
        <v>1063590936</v>
      </c>
      <c r="Y330">
        <f t="shared" si="140"/>
        <v>0.95550000000000013</v>
      </c>
      <c r="AA330">
        <v>0</v>
      </c>
      <c r="AB330">
        <v>41.37</v>
      </c>
      <c r="AC330">
        <v>0</v>
      </c>
      <c r="AD330">
        <v>0</v>
      </c>
      <c r="AE330">
        <v>0</v>
      </c>
      <c r="AF330">
        <v>3.12</v>
      </c>
      <c r="AG330">
        <v>0</v>
      </c>
      <c r="AH330">
        <v>0</v>
      </c>
      <c r="AI330">
        <v>1</v>
      </c>
      <c r="AJ330">
        <v>13.26</v>
      </c>
      <c r="AK330">
        <v>33.39</v>
      </c>
      <c r="AL330">
        <v>1</v>
      </c>
      <c r="AM330">
        <v>4</v>
      </c>
      <c r="AN330">
        <v>0</v>
      </c>
      <c r="AO330">
        <v>1</v>
      </c>
      <c r="AP330">
        <v>1</v>
      </c>
      <c r="AQ330">
        <v>0</v>
      </c>
      <c r="AR330">
        <v>0</v>
      </c>
      <c r="AS330" t="s">
        <v>6</v>
      </c>
      <c r="AT330">
        <v>0.91</v>
      </c>
      <c r="AU330" t="s">
        <v>26</v>
      </c>
      <c r="AV330">
        <v>0</v>
      </c>
      <c r="AW330">
        <v>2</v>
      </c>
      <c r="AX330">
        <v>74983731</v>
      </c>
      <c r="AY330">
        <v>1</v>
      </c>
      <c r="AZ330">
        <v>0</v>
      </c>
      <c r="BA330">
        <v>341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CV330">
        <v>0</v>
      </c>
      <c r="CW330">
        <f>ROUND(Y330*Source!I260*DO330,7)</f>
        <v>0</v>
      </c>
      <c r="CX330">
        <f>ROUND(Y330*Source!I260,7)</f>
        <v>0.95550000000000002</v>
      </c>
      <c r="CY330">
        <f>AB330</f>
        <v>41.37</v>
      </c>
      <c r="CZ330">
        <f>AF330</f>
        <v>3.12</v>
      </c>
      <c r="DA330">
        <f>AJ330</f>
        <v>13.26</v>
      </c>
      <c r="DB330">
        <f t="shared" si="141"/>
        <v>2.98</v>
      </c>
      <c r="DC330">
        <f t="shared" si="142"/>
        <v>0</v>
      </c>
      <c r="DD330" t="s">
        <v>6</v>
      </c>
      <c r="DE330" t="s">
        <v>6</v>
      </c>
      <c r="DF330">
        <f t="shared" si="143"/>
        <v>0</v>
      </c>
      <c r="DG330">
        <f>ROUND(ROUND(AF330*AJ330,0)*CX330,0)</f>
        <v>39</v>
      </c>
      <c r="DH330">
        <f>Source!I260*SmtRes!Y330</f>
        <v>0.95550000000000013</v>
      </c>
      <c r="DI330">
        <f>AB330</f>
        <v>41.37</v>
      </c>
      <c r="DJ330">
        <f>EtalonRes!Z341</f>
        <v>3.12</v>
      </c>
      <c r="DK330">
        <f>Source!BB260</f>
        <v>13.26</v>
      </c>
      <c r="DL330" t="s">
        <v>6</v>
      </c>
      <c r="DM330">
        <v>0</v>
      </c>
      <c r="DN330" t="s">
        <v>6</v>
      </c>
      <c r="DO330">
        <v>0</v>
      </c>
      <c r="GQ330">
        <v>-1</v>
      </c>
      <c r="GR330">
        <v>-1</v>
      </c>
    </row>
    <row r="331" spans="1:200" x14ac:dyDescent="0.2">
      <c r="A331">
        <f>ROW(Source!A260)</f>
        <v>260</v>
      </c>
      <c r="B331">
        <v>74764386</v>
      </c>
      <c r="C331">
        <v>74983714</v>
      </c>
      <c r="D331">
        <v>49673503</v>
      </c>
      <c r="E331">
        <v>1</v>
      </c>
      <c r="F331">
        <v>1</v>
      </c>
      <c r="G331">
        <v>1</v>
      </c>
      <c r="H331">
        <v>2</v>
      </c>
      <c r="I331" t="s">
        <v>458</v>
      </c>
      <c r="J331" t="s">
        <v>459</v>
      </c>
      <c r="K331" t="s">
        <v>460</v>
      </c>
      <c r="L331">
        <v>1367</v>
      </c>
      <c r="N331">
        <v>1011</v>
      </c>
      <c r="O331" t="s">
        <v>454</v>
      </c>
      <c r="P331" t="s">
        <v>454</v>
      </c>
      <c r="Q331">
        <v>1</v>
      </c>
      <c r="W331">
        <v>0</v>
      </c>
      <c r="X331">
        <v>509054691</v>
      </c>
      <c r="Y331">
        <f t="shared" si="140"/>
        <v>7.350000000000001E-2</v>
      </c>
      <c r="AA331">
        <v>0</v>
      </c>
      <c r="AB331">
        <v>871.31</v>
      </c>
      <c r="AC331">
        <v>387.32</v>
      </c>
      <c r="AD331">
        <v>0</v>
      </c>
      <c r="AE331">
        <v>0</v>
      </c>
      <c r="AF331">
        <v>65.709999999999994</v>
      </c>
      <c r="AG331">
        <v>11.6</v>
      </c>
      <c r="AH331">
        <v>0</v>
      </c>
      <c r="AI331">
        <v>1</v>
      </c>
      <c r="AJ331">
        <v>13.26</v>
      </c>
      <c r="AK331">
        <v>33.39</v>
      </c>
      <c r="AL331">
        <v>1</v>
      </c>
      <c r="AM331">
        <v>4</v>
      </c>
      <c r="AN331">
        <v>0</v>
      </c>
      <c r="AO331">
        <v>1</v>
      </c>
      <c r="AP331">
        <v>1</v>
      </c>
      <c r="AQ331">
        <v>0</v>
      </c>
      <c r="AR331">
        <v>0</v>
      </c>
      <c r="AS331" t="s">
        <v>6</v>
      </c>
      <c r="AT331">
        <v>7.0000000000000007E-2</v>
      </c>
      <c r="AU331" t="s">
        <v>26</v>
      </c>
      <c r="AV331">
        <v>0</v>
      </c>
      <c r="AW331">
        <v>2</v>
      </c>
      <c r="AX331">
        <v>74983732</v>
      </c>
      <c r="AY331">
        <v>1</v>
      </c>
      <c r="AZ331">
        <v>0</v>
      </c>
      <c r="BA331">
        <v>342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CV331">
        <v>0</v>
      </c>
      <c r="CW331">
        <f>ROUND(Y331*Source!I260*DO331,7)</f>
        <v>0</v>
      </c>
      <c r="CX331">
        <f>ROUND(Y331*Source!I260,7)</f>
        <v>7.3499999999999996E-2</v>
      </c>
      <c r="CY331">
        <f>AB331</f>
        <v>871.31</v>
      </c>
      <c r="CZ331">
        <f>AF331</f>
        <v>65.709999999999994</v>
      </c>
      <c r="DA331">
        <f>AJ331</f>
        <v>13.26</v>
      </c>
      <c r="DB331">
        <f t="shared" si="141"/>
        <v>4.83</v>
      </c>
      <c r="DC331">
        <f t="shared" si="142"/>
        <v>0.85</v>
      </c>
      <c r="DD331" t="s">
        <v>6</v>
      </c>
      <c r="DE331" t="s">
        <v>6</v>
      </c>
      <c r="DF331">
        <f t="shared" si="143"/>
        <v>0</v>
      </c>
      <c r="DG331">
        <f>ROUND(ROUND(AF331*AJ331,0)*CX331,0)</f>
        <v>64</v>
      </c>
      <c r="DH331">
        <f>Source!I260*SmtRes!Y331</f>
        <v>7.350000000000001E-2</v>
      </c>
      <c r="DI331">
        <f>AB331</f>
        <v>871.31</v>
      </c>
      <c r="DJ331">
        <f>EtalonRes!Z342</f>
        <v>65.709999999999994</v>
      </c>
      <c r="DK331">
        <f>Source!BB260</f>
        <v>13.26</v>
      </c>
      <c r="DL331" t="s">
        <v>6</v>
      </c>
      <c r="DM331">
        <v>0</v>
      </c>
      <c r="DN331" t="s">
        <v>6</v>
      </c>
      <c r="DO331">
        <v>0</v>
      </c>
      <c r="GQ331">
        <v>-1</v>
      </c>
      <c r="GR331">
        <v>-1</v>
      </c>
    </row>
    <row r="332" spans="1:200" x14ac:dyDescent="0.2">
      <c r="A332">
        <f>ROW(Source!A260)</f>
        <v>260</v>
      </c>
      <c r="B332">
        <v>74764386</v>
      </c>
      <c r="C332">
        <v>74983714</v>
      </c>
      <c r="D332">
        <v>49673715</v>
      </c>
      <c r="E332">
        <v>1</v>
      </c>
      <c r="F332">
        <v>1</v>
      </c>
      <c r="G332">
        <v>1</v>
      </c>
      <c r="H332">
        <v>2</v>
      </c>
      <c r="I332" t="s">
        <v>476</v>
      </c>
      <c r="J332" t="s">
        <v>477</v>
      </c>
      <c r="K332" t="s">
        <v>478</v>
      </c>
      <c r="L332">
        <v>1367</v>
      </c>
      <c r="N332">
        <v>1011</v>
      </c>
      <c r="O332" t="s">
        <v>454</v>
      </c>
      <c r="P332" t="s">
        <v>454</v>
      </c>
      <c r="Q332">
        <v>1</v>
      </c>
      <c r="W332">
        <v>0</v>
      </c>
      <c r="X332">
        <v>829370094</v>
      </c>
      <c r="Y332">
        <f t="shared" si="140"/>
        <v>0.1575</v>
      </c>
      <c r="AA332">
        <v>0</v>
      </c>
      <c r="AB332">
        <v>107.41</v>
      </c>
      <c r="AC332">
        <v>0</v>
      </c>
      <c r="AD332">
        <v>0</v>
      </c>
      <c r="AE332">
        <v>0</v>
      </c>
      <c r="AF332">
        <v>8.1</v>
      </c>
      <c r="AG332">
        <v>0</v>
      </c>
      <c r="AH332">
        <v>0</v>
      </c>
      <c r="AI332">
        <v>1</v>
      </c>
      <c r="AJ332">
        <v>13.26</v>
      </c>
      <c r="AK332">
        <v>33.39</v>
      </c>
      <c r="AL332">
        <v>1</v>
      </c>
      <c r="AM332">
        <v>4</v>
      </c>
      <c r="AN332">
        <v>0</v>
      </c>
      <c r="AO332">
        <v>1</v>
      </c>
      <c r="AP332">
        <v>1</v>
      </c>
      <c r="AQ332">
        <v>0</v>
      </c>
      <c r="AR332">
        <v>0</v>
      </c>
      <c r="AS332" t="s">
        <v>6</v>
      </c>
      <c r="AT332">
        <v>0.15</v>
      </c>
      <c r="AU332" t="s">
        <v>26</v>
      </c>
      <c r="AV332">
        <v>0</v>
      </c>
      <c r="AW332">
        <v>2</v>
      </c>
      <c r="AX332">
        <v>74983733</v>
      </c>
      <c r="AY332">
        <v>1</v>
      </c>
      <c r="AZ332">
        <v>0</v>
      </c>
      <c r="BA332">
        <v>343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CV332">
        <v>0</v>
      </c>
      <c r="CW332">
        <f>ROUND(Y332*Source!I260*DO332,7)</f>
        <v>0</v>
      </c>
      <c r="CX332">
        <f>ROUND(Y332*Source!I260,7)</f>
        <v>0.1575</v>
      </c>
      <c r="CY332">
        <f>AB332</f>
        <v>107.41</v>
      </c>
      <c r="CZ332">
        <f>AF332</f>
        <v>8.1</v>
      </c>
      <c r="DA332">
        <f>AJ332</f>
        <v>13.26</v>
      </c>
      <c r="DB332">
        <f t="shared" si="141"/>
        <v>1.28</v>
      </c>
      <c r="DC332">
        <f t="shared" si="142"/>
        <v>0</v>
      </c>
      <c r="DD332" t="s">
        <v>6</v>
      </c>
      <c r="DE332" t="s">
        <v>6</v>
      </c>
      <c r="DF332">
        <f t="shared" si="143"/>
        <v>0</v>
      </c>
      <c r="DG332">
        <f>ROUND(ROUND(AF332*AJ332,0)*CX332,0)</f>
        <v>17</v>
      </c>
      <c r="DH332">
        <f>Source!I260*SmtRes!Y332</f>
        <v>0.1575</v>
      </c>
      <c r="DI332">
        <f>AB332</f>
        <v>107.41</v>
      </c>
      <c r="DJ332">
        <f>EtalonRes!Z343</f>
        <v>8.1</v>
      </c>
      <c r="DK332">
        <f>Source!BB260</f>
        <v>13.26</v>
      </c>
      <c r="DL332" t="s">
        <v>6</v>
      </c>
      <c r="DM332">
        <v>0</v>
      </c>
      <c r="DN332" t="s">
        <v>6</v>
      </c>
      <c r="DO332">
        <v>0</v>
      </c>
      <c r="GQ332">
        <v>-1</v>
      </c>
      <c r="GR332">
        <v>-1</v>
      </c>
    </row>
    <row r="333" spans="1:200" x14ac:dyDescent="0.2">
      <c r="A333">
        <f>ROW(Source!A260)</f>
        <v>260</v>
      </c>
      <c r="B333">
        <v>74764386</v>
      </c>
      <c r="C333">
        <v>74983714</v>
      </c>
      <c r="D333">
        <v>49521237</v>
      </c>
      <c r="E333">
        <v>1</v>
      </c>
      <c r="F333">
        <v>1</v>
      </c>
      <c r="G333">
        <v>1</v>
      </c>
      <c r="H333">
        <v>3</v>
      </c>
      <c r="I333" t="s">
        <v>501</v>
      </c>
      <c r="J333" t="s">
        <v>502</v>
      </c>
      <c r="K333" t="s">
        <v>503</v>
      </c>
      <c r="L333">
        <v>1407</v>
      </c>
      <c r="N333">
        <v>1013</v>
      </c>
      <c r="O333" t="s">
        <v>504</v>
      </c>
      <c r="P333" t="s">
        <v>504</v>
      </c>
      <c r="Q333">
        <v>1</v>
      </c>
      <c r="W333">
        <v>0</v>
      </c>
      <c r="X333">
        <v>845180098</v>
      </c>
      <c r="Y333" s="181" t="e">
        <f>#REF!</f>
        <v>#REF!</v>
      </c>
      <c r="AA333">
        <v>31429.5</v>
      </c>
      <c r="AB333">
        <v>0</v>
      </c>
      <c r="AC333">
        <v>0</v>
      </c>
      <c r="AD333">
        <v>0</v>
      </c>
      <c r="AE333">
        <v>3450</v>
      </c>
      <c r="AF333">
        <v>0</v>
      </c>
      <c r="AG333">
        <v>0</v>
      </c>
      <c r="AH333">
        <v>0</v>
      </c>
      <c r="AI333">
        <v>9.11</v>
      </c>
      <c r="AJ333">
        <v>1</v>
      </c>
      <c r="AK333">
        <v>1</v>
      </c>
      <c r="AL333">
        <v>1</v>
      </c>
      <c r="AM333">
        <v>4</v>
      </c>
      <c r="AN333">
        <v>0</v>
      </c>
      <c r="AO333">
        <v>1</v>
      </c>
      <c r="AP333">
        <v>1</v>
      </c>
      <c r="AQ333">
        <v>0</v>
      </c>
      <c r="AR333">
        <v>0</v>
      </c>
      <c r="AS333" t="s">
        <v>6</v>
      </c>
      <c r="AT333">
        <v>2E-3</v>
      </c>
      <c r="AU333" t="s">
        <v>6</v>
      </c>
      <c r="AV333">
        <v>0</v>
      </c>
      <c r="AW333">
        <v>2</v>
      </c>
      <c r="AX333">
        <v>74983734</v>
      </c>
      <c r="AY333">
        <v>1</v>
      </c>
      <c r="AZ333">
        <v>0</v>
      </c>
      <c r="BA333">
        <v>344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CV333">
        <v>0</v>
      </c>
      <c r="CW333">
        <v>0</v>
      </c>
      <c r="CX333" t="e">
        <f>ROUND(Y333*Source!I260,7)</f>
        <v>#REF!</v>
      </c>
      <c r="CY333">
        <f t="shared" ref="CY333:CY339" si="144">AA333</f>
        <v>31429.5</v>
      </c>
      <c r="CZ333">
        <f t="shared" ref="CZ333:CZ339" si="145">AE333</f>
        <v>3450</v>
      </c>
      <c r="DA333">
        <f t="shared" ref="DA333:DA339" si="146">AI333</f>
        <v>9.11</v>
      </c>
      <c r="DB333">
        <f t="shared" ref="DB333:DB339" si="147">ROUND(ROUND(AT333*CZ333,2),2)</f>
        <v>6.9</v>
      </c>
      <c r="DC333">
        <f t="shared" ref="DC333:DC339" si="148">ROUND(ROUND(AT333*AG333,2),2)</f>
        <v>0</v>
      </c>
      <c r="DD333" t="s">
        <v>6</v>
      </c>
      <c r="DE333" t="s">
        <v>6</v>
      </c>
      <c r="DF333" t="e">
        <f t="shared" ref="DF333:DF339" si="149">ROUND(ROUND(AE333*AI333,0)*CX333,0)</f>
        <v>#REF!</v>
      </c>
      <c r="DG333" t="e">
        <f t="shared" ref="DG333:DG341" si="150">ROUND(ROUND(AF333,0)*CX333,0)</f>
        <v>#REF!</v>
      </c>
      <c r="DH333" t="e">
        <f>Source!I260*SmtRes!Y333</f>
        <v>#REF!</v>
      </c>
      <c r="DI333">
        <f t="shared" ref="DI333:DI339" si="151">AA333</f>
        <v>31429.5</v>
      </c>
      <c r="DJ333">
        <f>EtalonRes!Y344</f>
        <v>3450</v>
      </c>
      <c r="DK333">
        <f>Source!BC260</f>
        <v>9.11</v>
      </c>
      <c r="DL333" t="s">
        <v>6</v>
      </c>
      <c r="DM333">
        <v>0</v>
      </c>
      <c r="DN333" t="s">
        <v>6</v>
      </c>
      <c r="DO333">
        <v>0</v>
      </c>
      <c r="GQ333">
        <v>-1</v>
      </c>
      <c r="GR333">
        <v>-1</v>
      </c>
    </row>
    <row r="334" spans="1:200" x14ac:dyDescent="0.2">
      <c r="A334">
        <f>ROW(Source!A260)</f>
        <v>260</v>
      </c>
      <c r="B334">
        <v>74764386</v>
      </c>
      <c r="C334">
        <v>74983714</v>
      </c>
      <c r="D334">
        <v>49524301</v>
      </c>
      <c r="E334">
        <v>1</v>
      </c>
      <c r="F334">
        <v>1</v>
      </c>
      <c r="G334">
        <v>1</v>
      </c>
      <c r="H334">
        <v>3</v>
      </c>
      <c r="I334" t="s">
        <v>479</v>
      </c>
      <c r="J334" t="s">
        <v>480</v>
      </c>
      <c r="K334" t="s">
        <v>481</v>
      </c>
      <c r="L334">
        <v>1348</v>
      </c>
      <c r="N334">
        <v>1009</v>
      </c>
      <c r="O334" t="s">
        <v>464</v>
      </c>
      <c r="P334" t="s">
        <v>464</v>
      </c>
      <c r="Q334">
        <v>1000</v>
      </c>
      <c r="W334">
        <v>0</v>
      </c>
      <c r="X334">
        <v>1824693337</v>
      </c>
      <c r="Y334" s="181" t="e">
        <f>#REF!</f>
        <v>#REF!</v>
      </c>
      <c r="AA334">
        <v>94397.82</v>
      </c>
      <c r="AB334">
        <v>0</v>
      </c>
      <c r="AC334">
        <v>0</v>
      </c>
      <c r="AD334">
        <v>0</v>
      </c>
      <c r="AE334">
        <v>10362</v>
      </c>
      <c r="AF334">
        <v>0</v>
      </c>
      <c r="AG334">
        <v>0</v>
      </c>
      <c r="AH334">
        <v>0</v>
      </c>
      <c r="AI334">
        <v>9.11</v>
      </c>
      <c r="AJ334">
        <v>1</v>
      </c>
      <c r="AK334">
        <v>1</v>
      </c>
      <c r="AL334">
        <v>1</v>
      </c>
      <c r="AM334">
        <v>4</v>
      </c>
      <c r="AN334">
        <v>0</v>
      </c>
      <c r="AO334">
        <v>1</v>
      </c>
      <c r="AP334">
        <v>1</v>
      </c>
      <c r="AQ334">
        <v>0</v>
      </c>
      <c r="AR334">
        <v>0</v>
      </c>
      <c r="AS334" t="s">
        <v>6</v>
      </c>
      <c r="AT334">
        <v>1.2E-4</v>
      </c>
      <c r="AU334" t="s">
        <v>6</v>
      </c>
      <c r="AV334">
        <v>0</v>
      </c>
      <c r="AW334">
        <v>2</v>
      </c>
      <c r="AX334">
        <v>74983735</v>
      </c>
      <c r="AY334">
        <v>1</v>
      </c>
      <c r="AZ334">
        <v>0</v>
      </c>
      <c r="BA334">
        <v>345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CV334">
        <v>0</v>
      </c>
      <c r="CW334">
        <v>0</v>
      </c>
      <c r="CX334" t="e">
        <f>ROUND(Y334*Source!I260,7)</f>
        <v>#REF!</v>
      </c>
      <c r="CY334">
        <f t="shared" si="144"/>
        <v>94397.82</v>
      </c>
      <c r="CZ334">
        <f t="shared" si="145"/>
        <v>10362</v>
      </c>
      <c r="DA334">
        <f t="shared" si="146"/>
        <v>9.11</v>
      </c>
      <c r="DB334">
        <f t="shared" si="147"/>
        <v>1.24</v>
      </c>
      <c r="DC334">
        <f t="shared" si="148"/>
        <v>0</v>
      </c>
      <c r="DD334" t="s">
        <v>6</v>
      </c>
      <c r="DE334" t="s">
        <v>6</v>
      </c>
      <c r="DF334" t="e">
        <f t="shared" si="149"/>
        <v>#REF!</v>
      </c>
      <c r="DG334" t="e">
        <f t="shared" si="150"/>
        <v>#REF!</v>
      </c>
      <c r="DH334" t="e">
        <f>Source!I260*SmtRes!Y334</f>
        <v>#REF!</v>
      </c>
      <c r="DI334">
        <f t="shared" si="151"/>
        <v>94397.82</v>
      </c>
      <c r="DJ334">
        <f>EtalonRes!Y345</f>
        <v>10362</v>
      </c>
      <c r="DK334">
        <f>Source!BC260</f>
        <v>9.11</v>
      </c>
      <c r="DL334" t="s">
        <v>6</v>
      </c>
      <c r="DM334">
        <v>0</v>
      </c>
      <c r="DN334" t="s">
        <v>6</v>
      </c>
      <c r="DO334">
        <v>0</v>
      </c>
      <c r="GQ334">
        <v>-1</v>
      </c>
      <c r="GR334">
        <v>-1</v>
      </c>
    </row>
    <row r="335" spans="1:200" x14ac:dyDescent="0.2">
      <c r="A335">
        <f>ROW(Source!A260)</f>
        <v>260</v>
      </c>
      <c r="B335">
        <v>74764386</v>
      </c>
      <c r="C335">
        <v>74983714</v>
      </c>
      <c r="D335">
        <v>49525443</v>
      </c>
      <c r="E335">
        <v>1</v>
      </c>
      <c r="F335">
        <v>1</v>
      </c>
      <c r="G335">
        <v>1</v>
      </c>
      <c r="H335">
        <v>3</v>
      </c>
      <c r="I335" t="s">
        <v>461</v>
      </c>
      <c r="J335" t="s">
        <v>462</v>
      </c>
      <c r="K335" t="s">
        <v>463</v>
      </c>
      <c r="L335">
        <v>1348</v>
      </c>
      <c r="N335">
        <v>1009</v>
      </c>
      <c r="O335" t="s">
        <v>464</v>
      </c>
      <c r="P335" t="s">
        <v>464</v>
      </c>
      <c r="Q335">
        <v>1000</v>
      </c>
      <c r="W335">
        <v>0</v>
      </c>
      <c r="X335">
        <v>-2064010995</v>
      </c>
      <c r="Y335" s="181" t="e">
        <f>#REF!</f>
        <v>#REF!</v>
      </c>
      <c r="AA335">
        <v>91719.48</v>
      </c>
      <c r="AB335">
        <v>0</v>
      </c>
      <c r="AC335">
        <v>0</v>
      </c>
      <c r="AD335">
        <v>0</v>
      </c>
      <c r="AE335">
        <v>10068</v>
      </c>
      <c r="AF335">
        <v>0</v>
      </c>
      <c r="AG335">
        <v>0</v>
      </c>
      <c r="AH335">
        <v>0</v>
      </c>
      <c r="AI335">
        <v>9.11</v>
      </c>
      <c r="AJ335">
        <v>1</v>
      </c>
      <c r="AK335">
        <v>1</v>
      </c>
      <c r="AL335">
        <v>1</v>
      </c>
      <c r="AM335">
        <v>4</v>
      </c>
      <c r="AN335">
        <v>0</v>
      </c>
      <c r="AO335">
        <v>1</v>
      </c>
      <c r="AP335">
        <v>1</v>
      </c>
      <c r="AQ335">
        <v>0</v>
      </c>
      <c r="AR335">
        <v>0</v>
      </c>
      <c r="AS335" t="s">
        <v>6</v>
      </c>
      <c r="AT335">
        <v>3.0799999999999998E-3</v>
      </c>
      <c r="AU335" t="s">
        <v>6</v>
      </c>
      <c r="AV335">
        <v>0</v>
      </c>
      <c r="AW335">
        <v>2</v>
      </c>
      <c r="AX335">
        <v>74983736</v>
      </c>
      <c r="AY335">
        <v>1</v>
      </c>
      <c r="AZ335">
        <v>0</v>
      </c>
      <c r="BA335">
        <v>346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 t="e">
        <f>ROUND(Y335*Source!I260,7)</f>
        <v>#REF!</v>
      </c>
      <c r="CY335">
        <f t="shared" si="144"/>
        <v>91719.48</v>
      </c>
      <c r="CZ335">
        <f t="shared" si="145"/>
        <v>10068</v>
      </c>
      <c r="DA335">
        <f t="shared" si="146"/>
        <v>9.11</v>
      </c>
      <c r="DB335">
        <f t="shared" si="147"/>
        <v>31.01</v>
      </c>
      <c r="DC335">
        <f t="shared" si="148"/>
        <v>0</v>
      </c>
      <c r="DD335" t="s">
        <v>6</v>
      </c>
      <c r="DE335" t="s">
        <v>6</v>
      </c>
      <c r="DF335" t="e">
        <f t="shared" si="149"/>
        <v>#REF!</v>
      </c>
      <c r="DG335" t="e">
        <f t="shared" si="150"/>
        <v>#REF!</v>
      </c>
      <c r="DH335" t="e">
        <f>Source!I260*SmtRes!Y335</f>
        <v>#REF!</v>
      </c>
      <c r="DI335">
        <f t="shared" si="151"/>
        <v>91719.48</v>
      </c>
      <c r="DJ335">
        <f>EtalonRes!Y346</f>
        <v>10068</v>
      </c>
      <c r="DK335">
        <f>Source!BC260</f>
        <v>9.11</v>
      </c>
      <c r="DL335" t="s">
        <v>6</v>
      </c>
      <c r="DM335">
        <v>0</v>
      </c>
      <c r="DN335" t="s">
        <v>6</v>
      </c>
      <c r="DO335">
        <v>0</v>
      </c>
      <c r="GQ335">
        <v>-1</v>
      </c>
      <c r="GR335">
        <v>-1</v>
      </c>
    </row>
    <row r="336" spans="1:200" x14ac:dyDescent="0.2">
      <c r="A336">
        <f>ROW(Source!A260)</f>
        <v>260</v>
      </c>
      <c r="B336">
        <v>74764386</v>
      </c>
      <c r="C336">
        <v>74983714</v>
      </c>
      <c r="D336">
        <v>49525488</v>
      </c>
      <c r="E336">
        <v>1</v>
      </c>
      <c r="F336">
        <v>1</v>
      </c>
      <c r="G336">
        <v>1</v>
      </c>
      <c r="H336">
        <v>3</v>
      </c>
      <c r="I336" t="s">
        <v>465</v>
      </c>
      <c r="J336" t="s">
        <v>466</v>
      </c>
      <c r="K336" t="s">
        <v>467</v>
      </c>
      <c r="L336">
        <v>1346</v>
      </c>
      <c r="N336">
        <v>1009</v>
      </c>
      <c r="O336" t="s">
        <v>468</v>
      </c>
      <c r="P336" t="s">
        <v>468</v>
      </c>
      <c r="Q336">
        <v>1</v>
      </c>
      <c r="W336">
        <v>0</v>
      </c>
      <c r="X336">
        <v>-1864341761</v>
      </c>
      <c r="Y336" s="181" t="e">
        <f>#REF!</f>
        <v>#REF!</v>
      </c>
      <c r="AA336">
        <v>82.35</v>
      </c>
      <c r="AB336">
        <v>0</v>
      </c>
      <c r="AC336">
        <v>0</v>
      </c>
      <c r="AD336">
        <v>0</v>
      </c>
      <c r="AE336">
        <v>9.0399999999999991</v>
      </c>
      <c r="AF336">
        <v>0</v>
      </c>
      <c r="AG336">
        <v>0</v>
      </c>
      <c r="AH336">
        <v>0</v>
      </c>
      <c r="AI336">
        <v>9.11</v>
      </c>
      <c r="AJ336">
        <v>1</v>
      </c>
      <c r="AK336">
        <v>1</v>
      </c>
      <c r="AL336">
        <v>1</v>
      </c>
      <c r="AM336">
        <v>4</v>
      </c>
      <c r="AN336">
        <v>0</v>
      </c>
      <c r="AO336">
        <v>1</v>
      </c>
      <c r="AP336">
        <v>1</v>
      </c>
      <c r="AQ336">
        <v>0</v>
      </c>
      <c r="AR336">
        <v>0</v>
      </c>
      <c r="AS336" t="s">
        <v>6</v>
      </c>
      <c r="AT336">
        <v>0.65</v>
      </c>
      <c r="AU336" t="s">
        <v>6</v>
      </c>
      <c r="AV336">
        <v>0</v>
      </c>
      <c r="AW336">
        <v>2</v>
      </c>
      <c r="AX336">
        <v>74983737</v>
      </c>
      <c r="AY336">
        <v>1</v>
      </c>
      <c r="AZ336">
        <v>0</v>
      </c>
      <c r="BA336">
        <v>347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CV336">
        <v>0</v>
      </c>
      <c r="CW336">
        <v>0</v>
      </c>
      <c r="CX336" t="e">
        <f>ROUND(Y336*Source!I260,7)</f>
        <v>#REF!</v>
      </c>
      <c r="CY336">
        <f t="shared" si="144"/>
        <v>82.35</v>
      </c>
      <c r="CZ336">
        <f t="shared" si="145"/>
        <v>9.0399999999999991</v>
      </c>
      <c r="DA336">
        <f t="shared" si="146"/>
        <v>9.11</v>
      </c>
      <c r="DB336">
        <f t="shared" si="147"/>
        <v>5.88</v>
      </c>
      <c r="DC336">
        <f t="shared" si="148"/>
        <v>0</v>
      </c>
      <c r="DD336" t="s">
        <v>6</v>
      </c>
      <c r="DE336" t="s">
        <v>6</v>
      </c>
      <c r="DF336" t="e">
        <f t="shared" si="149"/>
        <v>#REF!</v>
      </c>
      <c r="DG336" t="e">
        <f t="shared" si="150"/>
        <v>#REF!</v>
      </c>
      <c r="DH336" t="e">
        <f>Source!I260*SmtRes!Y336</f>
        <v>#REF!</v>
      </c>
      <c r="DI336">
        <f t="shared" si="151"/>
        <v>82.35</v>
      </c>
      <c r="DJ336">
        <f>EtalonRes!Y347</f>
        <v>9.0399999999999991</v>
      </c>
      <c r="DK336">
        <f>Source!BC260</f>
        <v>9.11</v>
      </c>
      <c r="DL336" t="s">
        <v>6</v>
      </c>
      <c r="DM336">
        <v>0</v>
      </c>
      <c r="DN336" t="s">
        <v>6</v>
      </c>
      <c r="DO336">
        <v>0</v>
      </c>
      <c r="GQ336">
        <v>-1</v>
      </c>
      <c r="GR336">
        <v>-1</v>
      </c>
    </row>
    <row r="337" spans="1:200" x14ac:dyDescent="0.2">
      <c r="A337">
        <f>ROW(Source!A260)</f>
        <v>260</v>
      </c>
      <c r="B337">
        <v>74764386</v>
      </c>
      <c r="C337">
        <v>74983714</v>
      </c>
      <c r="D337">
        <v>49528527</v>
      </c>
      <c r="E337">
        <v>1</v>
      </c>
      <c r="F337">
        <v>1</v>
      </c>
      <c r="G337">
        <v>1</v>
      </c>
      <c r="H337">
        <v>3</v>
      </c>
      <c r="I337" t="s">
        <v>482</v>
      </c>
      <c r="J337" t="s">
        <v>483</v>
      </c>
      <c r="K337" t="s">
        <v>484</v>
      </c>
      <c r="L337">
        <v>1339</v>
      </c>
      <c r="N337">
        <v>1007</v>
      </c>
      <c r="O337" t="s">
        <v>485</v>
      </c>
      <c r="P337" t="s">
        <v>485</v>
      </c>
      <c r="Q337">
        <v>1</v>
      </c>
      <c r="W337">
        <v>0</v>
      </c>
      <c r="X337">
        <v>461598558</v>
      </c>
      <c r="Y337" s="181" t="e">
        <f>#REF!</f>
        <v>#REF!</v>
      </c>
      <c r="AA337">
        <v>4735.38</v>
      </c>
      <c r="AB337">
        <v>0</v>
      </c>
      <c r="AC337">
        <v>0</v>
      </c>
      <c r="AD337">
        <v>0</v>
      </c>
      <c r="AE337">
        <v>519.79999999999995</v>
      </c>
      <c r="AF337">
        <v>0</v>
      </c>
      <c r="AG337">
        <v>0</v>
      </c>
      <c r="AH337">
        <v>0</v>
      </c>
      <c r="AI337">
        <v>9.11</v>
      </c>
      <c r="AJ337">
        <v>1</v>
      </c>
      <c r="AK337">
        <v>1</v>
      </c>
      <c r="AL337">
        <v>1</v>
      </c>
      <c r="AM337">
        <v>4</v>
      </c>
      <c r="AN337">
        <v>0</v>
      </c>
      <c r="AO337">
        <v>1</v>
      </c>
      <c r="AP337">
        <v>1</v>
      </c>
      <c r="AQ337">
        <v>0</v>
      </c>
      <c r="AR337">
        <v>0</v>
      </c>
      <c r="AS337" t="s">
        <v>6</v>
      </c>
      <c r="AT337">
        <v>7.7000000000000002E-3</v>
      </c>
      <c r="AU337" t="s">
        <v>6</v>
      </c>
      <c r="AV337">
        <v>0</v>
      </c>
      <c r="AW337">
        <v>2</v>
      </c>
      <c r="AX337">
        <v>74983738</v>
      </c>
      <c r="AY337">
        <v>1</v>
      </c>
      <c r="AZ337">
        <v>0</v>
      </c>
      <c r="BA337">
        <v>348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CV337">
        <v>0</v>
      </c>
      <c r="CW337">
        <v>0</v>
      </c>
      <c r="CX337" t="e">
        <f>ROUND(Y337*Source!I260,7)</f>
        <v>#REF!</v>
      </c>
      <c r="CY337">
        <f t="shared" si="144"/>
        <v>4735.38</v>
      </c>
      <c r="CZ337">
        <f t="shared" si="145"/>
        <v>519.79999999999995</v>
      </c>
      <c r="DA337">
        <f t="shared" si="146"/>
        <v>9.11</v>
      </c>
      <c r="DB337">
        <f t="shared" si="147"/>
        <v>4</v>
      </c>
      <c r="DC337">
        <f t="shared" si="148"/>
        <v>0</v>
      </c>
      <c r="DD337" t="s">
        <v>6</v>
      </c>
      <c r="DE337" t="s">
        <v>6</v>
      </c>
      <c r="DF337" t="e">
        <f t="shared" si="149"/>
        <v>#REF!</v>
      </c>
      <c r="DG337" t="e">
        <f t="shared" si="150"/>
        <v>#REF!</v>
      </c>
      <c r="DH337" t="e">
        <f>Source!I260*SmtRes!Y337</f>
        <v>#REF!</v>
      </c>
      <c r="DI337">
        <f t="shared" si="151"/>
        <v>4735.38</v>
      </c>
      <c r="DJ337">
        <f>EtalonRes!Y348</f>
        <v>519.79999999999995</v>
      </c>
      <c r="DK337">
        <f>Source!BC260</f>
        <v>9.11</v>
      </c>
      <c r="DL337" t="s">
        <v>6</v>
      </c>
      <c r="DM337">
        <v>0</v>
      </c>
      <c r="DN337" t="s">
        <v>6</v>
      </c>
      <c r="DO337">
        <v>0</v>
      </c>
      <c r="GQ337">
        <v>-1</v>
      </c>
      <c r="GR337">
        <v>-1</v>
      </c>
    </row>
    <row r="338" spans="1:200" x14ac:dyDescent="0.2">
      <c r="A338">
        <f>ROW(Source!A260)</f>
        <v>260</v>
      </c>
      <c r="B338">
        <v>74764386</v>
      </c>
      <c r="C338">
        <v>74983714</v>
      </c>
      <c r="D338">
        <v>49581350</v>
      </c>
      <c r="E338">
        <v>1</v>
      </c>
      <c r="F338">
        <v>1</v>
      </c>
      <c r="G338">
        <v>1</v>
      </c>
      <c r="H338">
        <v>3</v>
      </c>
      <c r="I338" t="s">
        <v>505</v>
      </c>
      <c r="J338" t="s">
        <v>506</v>
      </c>
      <c r="K338" t="s">
        <v>507</v>
      </c>
      <c r="L338">
        <v>1371</v>
      </c>
      <c r="N338">
        <v>1013</v>
      </c>
      <c r="O338" t="s">
        <v>23</v>
      </c>
      <c r="P338" t="s">
        <v>23</v>
      </c>
      <c r="Q338">
        <v>1</v>
      </c>
      <c r="W338">
        <v>0</v>
      </c>
      <c r="X338">
        <v>-944574528</v>
      </c>
      <c r="Y338" s="181" t="e">
        <f>#REF!</f>
        <v>#REF!</v>
      </c>
      <c r="AA338">
        <v>209.53</v>
      </c>
      <c r="AB338">
        <v>0</v>
      </c>
      <c r="AC338">
        <v>0</v>
      </c>
      <c r="AD338">
        <v>0</v>
      </c>
      <c r="AE338">
        <v>23</v>
      </c>
      <c r="AF338">
        <v>0</v>
      </c>
      <c r="AG338">
        <v>0</v>
      </c>
      <c r="AH338">
        <v>0</v>
      </c>
      <c r="AI338">
        <v>9.11</v>
      </c>
      <c r="AJ338">
        <v>1</v>
      </c>
      <c r="AK338">
        <v>1</v>
      </c>
      <c r="AL338">
        <v>1</v>
      </c>
      <c r="AM338">
        <v>4</v>
      </c>
      <c r="AN338">
        <v>0</v>
      </c>
      <c r="AO338">
        <v>1</v>
      </c>
      <c r="AP338">
        <v>1</v>
      </c>
      <c r="AQ338">
        <v>0</v>
      </c>
      <c r="AR338">
        <v>0</v>
      </c>
      <c r="AS338" t="s">
        <v>6</v>
      </c>
      <c r="AT338">
        <v>2</v>
      </c>
      <c r="AU338" t="s">
        <v>6</v>
      </c>
      <c r="AV338">
        <v>0</v>
      </c>
      <c r="AW338">
        <v>2</v>
      </c>
      <c r="AX338">
        <v>74983740</v>
      </c>
      <c r="AY338">
        <v>1</v>
      </c>
      <c r="AZ338">
        <v>0</v>
      </c>
      <c r="BA338">
        <v>350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CV338">
        <v>0</v>
      </c>
      <c r="CW338">
        <v>0</v>
      </c>
      <c r="CX338" t="e">
        <f>ROUND(Y338*Source!I260,7)</f>
        <v>#REF!</v>
      </c>
      <c r="CY338">
        <f t="shared" si="144"/>
        <v>209.53</v>
      </c>
      <c r="CZ338">
        <f t="shared" si="145"/>
        <v>23</v>
      </c>
      <c r="DA338">
        <f t="shared" si="146"/>
        <v>9.11</v>
      </c>
      <c r="DB338">
        <f t="shared" si="147"/>
        <v>46</v>
      </c>
      <c r="DC338">
        <f t="shared" si="148"/>
        <v>0</v>
      </c>
      <c r="DD338" t="s">
        <v>6</v>
      </c>
      <c r="DE338" t="s">
        <v>6</v>
      </c>
      <c r="DF338" t="e">
        <f t="shared" si="149"/>
        <v>#REF!</v>
      </c>
      <c r="DG338" t="e">
        <f t="shared" si="150"/>
        <v>#REF!</v>
      </c>
      <c r="DH338" t="e">
        <f>Source!I260*SmtRes!Y338</f>
        <v>#REF!</v>
      </c>
      <c r="DI338">
        <f t="shared" si="151"/>
        <v>209.53</v>
      </c>
      <c r="DJ338">
        <f>EtalonRes!Y350</f>
        <v>23</v>
      </c>
      <c r="DK338">
        <f>Source!BC260</f>
        <v>9.11</v>
      </c>
      <c r="DL338" t="s">
        <v>6</v>
      </c>
      <c r="DM338">
        <v>0</v>
      </c>
      <c r="DN338" t="s">
        <v>6</v>
      </c>
      <c r="DO338">
        <v>0</v>
      </c>
      <c r="GQ338">
        <v>-1</v>
      </c>
      <c r="GR338">
        <v>-1</v>
      </c>
    </row>
    <row r="339" spans="1:200" x14ac:dyDescent="0.2">
      <c r="A339">
        <f>ROW(Source!A260)</f>
        <v>260</v>
      </c>
      <c r="B339">
        <v>74764386</v>
      </c>
      <c r="C339">
        <v>74983714</v>
      </c>
      <c r="D339">
        <v>0</v>
      </c>
      <c r="E339">
        <v>1</v>
      </c>
      <c r="F339">
        <v>1</v>
      </c>
      <c r="G339">
        <v>1</v>
      </c>
      <c r="H339">
        <v>3</v>
      </c>
      <c r="I339" t="s">
        <v>35</v>
      </c>
      <c r="J339" t="s">
        <v>337</v>
      </c>
      <c r="K339" t="s">
        <v>336</v>
      </c>
      <c r="L339">
        <v>1371</v>
      </c>
      <c r="N339">
        <v>1013</v>
      </c>
      <c r="O339" t="s">
        <v>23</v>
      </c>
      <c r="P339" t="s">
        <v>23</v>
      </c>
      <c r="Q339">
        <v>1</v>
      </c>
      <c r="W339">
        <v>0</v>
      </c>
      <c r="X339">
        <v>737873980</v>
      </c>
      <c r="Y339">
        <f t="shared" ref="Y339" si="152">AT339</f>
        <v>1</v>
      </c>
      <c r="AA339">
        <v>17286.5</v>
      </c>
      <c r="AB339">
        <v>0</v>
      </c>
      <c r="AC339">
        <v>0</v>
      </c>
      <c r="AD339">
        <v>0</v>
      </c>
      <c r="AE339">
        <v>18036.25</v>
      </c>
      <c r="AF339">
        <v>0</v>
      </c>
      <c r="AG339">
        <v>0</v>
      </c>
      <c r="AH339">
        <v>0</v>
      </c>
      <c r="AI339">
        <v>6.13</v>
      </c>
      <c r="AJ339">
        <v>1</v>
      </c>
      <c r="AK339">
        <v>1</v>
      </c>
      <c r="AL339">
        <v>1</v>
      </c>
      <c r="AM339">
        <v>0</v>
      </c>
      <c r="AN339">
        <v>1</v>
      </c>
      <c r="AO339">
        <v>0</v>
      </c>
      <c r="AP339">
        <v>1</v>
      </c>
      <c r="AQ339">
        <v>0</v>
      </c>
      <c r="AR339">
        <v>0</v>
      </c>
      <c r="AS339" t="s">
        <v>6</v>
      </c>
      <c r="AT339">
        <v>1</v>
      </c>
      <c r="AU339" t="s">
        <v>6</v>
      </c>
      <c r="AV339">
        <v>0</v>
      </c>
      <c r="AW339">
        <v>1</v>
      </c>
      <c r="AX339">
        <v>-1</v>
      </c>
      <c r="AY339">
        <v>0</v>
      </c>
      <c r="AZ339">
        <v>0</v>
      </c>
      <c r="BA339" t="s">
        <v>6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CV339">
        <v>0</v>
      </c>
      <c r="CW339">
        <v>0</v>
      </c>
      <c r="CX339">
        <f>ROUND(Y339*Source!I260,7)</f>
        <v>1</v>
      </c>
      <c r="CY339">
        <f t="shared" si="144"/>
        <v>17286.5</v>
      </c>
      <c r="CZ339">
        <f t="shared" si="145"/>
        <v>18036.25</v>
      </c>
      <c r="DA339">
        <f t="shared" si="146"/>
        <v>6.13</v>
      </c>
      <c r="DB339">
        <f t="shared" si="147"/>
        <v>18036.25</v>
      </c>
      <c r="DC339">
        <f t="shared" si="148"/>
        <v>0</v>
      </c>
      <c r="DD339" t="s">
        <v>6</v>
      </c>
      <c r="DE339" t="s">
        <v>6</v>
      </c>
      <c r="DF339">
        <f t="shared" si="149"/>
        <v>110562</v>
      </c>
      <c r="DG339">
        <f t="shared" si="150"/>
        <v>0</v>
      </c>
      <c r="DH339">
        <f>Source!I260*SmtRes!Y339</f>
        <v>1</v>
      </c>
      <c r="DI339">
        <f t="shared" si="151"/>
        <v>17286.5</v>
      </c>
      <c r="DJ339">
        <f t="shared" ref="DJ339" si="153">DF339</f>
        <v>110562</v>
      </c>
      <c r="DK339">
        <f>Source!BC260</f>
        <v>9.11</v>
      </c>
      <c r="DL339" t="s">
        <v>6</v>
      </c>
      <c r="DM339">
        <v>0</v>
      </c>
      <c r="DN339" t="s">
        <v>6</v>
      </c>
      <c r="DO339">
        <v>0</v>
      </c>
      <c r="GP339">
        <v>1</v>
      </c>
      <c r="GQ339">
        <v>-1</v>
      </c>
      <c r="GR339">
        <v>-1</v>
      </c>
    </row>
    <row r="340" spans="1:200" x14ac:dyDescent="0.2">
      <c r="A340">
        <f>ROW(Source!A262)</f>
        <v>262</v>
      </c>
      <c r="B340">
        <v>74764386</v>
      </c>
      <c r="C340">
        <v>74987669</v>
      </c>
      <c r="D340">
        <v>49510757</v>
      </c>
      <c r="E340">
        <v>70</v>
      </c>
      <c r="F340">
        <v>1</v>
      </c>
      <c r="G340">
        <v>1</v>
      </c>
      <c r="H340">
        <v>1</v>
      </c>
      <c r="I340" t="s">
        <v>446</v>
      </c>
      <c r="J340" t="s">
        <v>6</v>
      </c>
      <c r="K340" t="s">
        <v>447</v>
      </c>
      <c r="L340">
        <v>1191</v>
      </c>
      <c r="N340">
        <v>1013</v>
      </c>
      <c r="O340" t="s">
        <v>448</v>
      </c>
      <c r="P340" t="s">
        <v>448</v>
      </c>
      <c r="Q340">
        <v>1</v>
      </c>
      <c r="W340">
        <v>0</v>
      </c>
      <c r="X340">
        <v>-1111239348</v>
      </c>
      <c r="Y340">
        <f>(AT340*ROUND(1.05,7))</f>
        <v>3.8325</v>
      </c>
      <c r="AA340">
        <v>0</v>
      </c>
      <c r="AB340">
        <v>0</v>
      </c>
      <c r="AC340">
        <v>0</v>
      </c>
      <c r="AD340">
        <v>321.20999999999998</v>
      </c>
      <c r="AE340">
        <v>0</v>
      </c>
      <c r="AF340">
        <v>0</v>
      </c>
      <c r="AG340">
        <v>0</v>
      </c>
      <c r="AH340">
        <v>9.6199999999999992</v>
      </c>
      <c r="AI340">
        <v>1</v>
      </c>
      <c r="AJ340">
        <v>1</v>
      </c>
      <c r="AK340">
        <v>1</v>
      </c>
      <c r="AL340">
        <v>33.39</v>
      </c>
      <c r="AM340">
        <v>4</v>
      </c>
      <c r="AN340">
        <v>0</v>
      </c>
      <c r="AO340">
        <v>1</v>
      </c>
      <c r="AP340">
        <v>1</v>
      </c>
      <c r="AQ340">
        <v>0</v>
      </c>
      <c r="AR340">
        <v>0</v>
      </c>
      <c r="AS340" t="s">
        <v>6</v>
      </c>
      <c r="AT340">
        <v>3.65</v>
      </c>
      <c r="AU340" t="s">
        <v>78</v>
      </c>
      <c r="AV340">
        <v>1</v>
      </c>
      <c r="AW340">
        <v>2</v>
      </c>
      <c r="AX340">
        <v>74987670</v>
      </c>
      <c r="AY340">
        <v>1</v>
      </c>
      <c r="AZ340">
        <v>0</v>
      </c>
      <c r="BA340">
        <v>351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CU340">
        <f>ROUND(AT340*Source!I262*AH340*AL340,0)</f>
        <v>1172</v>
      </c>
      <c r="CV340">
        <f>ROUND(Y340*Source!I262,7)</f>
        <v>3.8325</v>
      </c>
      <c r="CW340">
        <v>0</v>
      </c>
      <c r="CX340">
        <f>ROUND(Y340*Source!I262,7)</f>
        <v>3.8325</v>
      </c>
      <c r="CY340">
        <f>AD340</f>
        <v>321.20999999999998</v>
      </c>
      <c r="CZ340">
        <f>AH340</f>
        <v>9.6199999999999992</v>
      </c>
      <c r="DA340">
        <f>AL340</f>
        <v>33.39</v>
      </c>
      <c r="DB340">
        <f>ROUND((ROUND(AT340*CZ340,2)*ROUND(1.05,7)),2)</f>
        <v>36.869999999999997</v>
      </c>
      <c r="DC340">
        <f>ROUND((ROUND(AT340*AG340,2)*ROUND(1.05,7)),2)</f>
        <v>0</v>
      </c>
      <c r="DD340" t="s">
        <v>6</v>
      </c>
      <c r="DE340" t="s">
        <v>6</v>
      </c>
      <c r="DF340">
        <f>ROUND(ROUND(AE340,0)*CX340,0)</f>
        <v>0</v>
      </c>
      <c r="DG340">
        <f t="shared" si="150"/>
        <v>0</v>
      </c>
      <c r="DH340">
        <f>Source!I262*SmtRes!Y340</f>
        <v>3.8325</v>
      </c>
      <c r="DI340">
        <f>AD340</f>
        <v>321.20999999999998</v>
      </c>
      <c r="DJ340">
        <f>EtalonRes!AB351</f>
        <v>9.6199999999999992</v>
      </c>
      <c r="DK340">
        <f>Source!BA262</f>
        <v>33.39</v>
      </c>
      <c r="DL340" t="s">
        <v>6</v>
      </c>
      <c r="DM340">
        <v>0</v>
      </c>
      <c r="DN340" t="s">
        <v>6</v>
      </c>
      <c r="DO340">
        <v>0</v>
      </c>
      <c r="GQ340">
        <v>-1</v>
      </c>
      <c r="GR340">
        <v>-1</v>
      </c>
    </row>
    <row r="341" spans="1:200" x14ac:dyDescent="0.2">
      <c r="A341">
        <f>ROW(Source!A262)</f>
        <v>262</v>
      </c>
      <c r="B341">
        <v>74764386</v>
      </c>
      <c r="C341">
        <v>74987669</v>
      </c>
      <c r="D341">
        <v>49510905</v>
      </c>
      <c r="E341">
        <v>70</v>
      </c>
      <c r="F341">
        <v>1</v>
      </c>
      <c r="G341">
        <v>1</v>
      </c>
      <c r="H341">
        <v>1</v>
      </c>
      <c r="I341" t="s">
        <v>449</v>
      </c>
      <c r="J341" t="s">
        <v>6</v>
      </c>
      <c r="K341" t="s">
        <v>450</v>
      </c>
      <c r="L341">
        <v>1191</v>
      </c>
      <c r="N341">
        <v>1013</v>
      </c>
      <c r="O341" t="s">
        <v>448</v>
      </c>
      <c r="P341" t="s">
        <v>448</v>
      </c>
      <c r="Q341">
        <v>1</v>
      </c>
      <c r="W341">
        <v>0</v>
      </c>
      <c r="X341">
        <v>-1417349443</v>
      </c>
      <c r="Y341">
        <f>(AT341*ROUND(1.05,7))</f>
        <v>5.2500000000000005E-2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1</v>
      </c>
      <c r="AJ341">
        <v>1</v>
      </c>
      <c r="AK341">
        <v>33.39</v>
      </c>
      <c r="AL341">
        <v>1</v>
      </c>
      <c r="AM341">
        <v>4</v>
      </c>
      <c r="AN341">
        <v>0</v>
      </c>
      <c r="AO341">
        <v>1</v>
      </c>
      <c r="AP341">
        <v>1</v>
      </c>
      <c r="AQ341">
        <v>0</v>
      </c>
      <c r="AR341">
        <v>0</v>
      </c>
      <c r="AS341" t="s">
        <v>6</v>
      </c>
      <c r="AT341">
        <v>0.05</v>
      </c>
      <c r="AU341" t="s">
        <v>78</v>
      </c>
      <c r="AV341">
        <v>2</v>
      </c>
      <c r="AW341">
        <v>2</v>
      </c>
      <c r="AX341">
        <v>74987671</v>
      </c>
      <c r="AY341">
        <v>1</v>
      </c>
      <c r="AZ341">
        <v>0</v>
      </c>
      <c r="BA341">
        <v>352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CV341">
        <v>0</v>
      </c>
      <c r="CW341">
        <v>0</v>
      </c>
      <c r="CX341">
        <f>ROUND(Y341*Source!I262,7)</f>
        <v>5.2499999999999998E-2</v>
      </c>
      <c r="CY341">
        <f>AD341</f>
        <v>0</v>
      </c>
      <c r="CZ341">
        <f>AH341</f>
        <v>0</v>
      </c>
      <c r="DA341">
        <f>AL341</f>
        <v>1</v>
      </c>
      <c r="DB341">
        <f>ROUND((ROUND(AT341*CZ341,2)*ROUND(1.05,7)),2)</f>
        <v>0</v>
      </c>
      <c r="DC341">
        <f>ROUND((ROUND(AT341*AG341,2)*ROUND(1.05,7)),2)</f>
        <v>0</v>
      </c>
      <c r="DD341" t="s">
        <v>6</v>
      </c>
      <c r="DE341" t="s">
        <v>6</v>
      </c>
      <c r="DF341">
        <f>ROUND(ROUND(AE341,0)*CX341,0)</f>
        <v>0</v>
      </c>
      <c r="DG341">
        <f t="shared" si="150"/>
        <v>0</v>
      </c>
      <c r="DH341">
        <f>Source!I262*SmtRes!Y341</f>
        <v>5.2500000000000005E-2</v>
      </c>
      <c r="DI341">
        <f>AD341</f>
        <v>0</v>
      </c>
      <c r="DJ341">
        <f>EtalonRes!AB352</f>
        <v>0</v>
      </c>
      <c r="DK341">
        <f>Source!BA262</f>
        <v>33.39</v>
      </c>
      <c r="DL341" t="s">
        <v>6</v>
      </c>
      <c r="DM341">
        <v>0</v>
      </c>
      <c r="DN341" t="s">
        <v>6</v>
      </c>
      <c r="DO341">
        <v>0</v>
      </c>
      <c r="GQ341">
        <v>-1</v>
      </c>
      <c r="GR341">
        <v>-1</v>
      </c>
    </row>
    <row r="342" spans="1:200" x14ac:dyDescent="0.2">
      <c r="A342">
        <f>ROW(Source!A262)</f>
        <v>262</v>
      </c>
      <c r="B342">
        <v>74764386</v>
      </c>
      <c r="C342">
        <v>74987669</v>
      </c>
      <c r="D342">
        <v>49672573</v>
      </c>
      <c r="E342">
        <v>1</v>
      </c>
      <c r="F342">
        <v>1</v>
      </c>
      <c r="G342">
        <v>1</v>
      </c>
      <c r="H342">
        <v>2</v>
      </c>
      <c r="I342" t="s">
        <v>451</v>
      </c>
      <c r="J342" t="s">
        <v>452</v>
      </c>
      <c r="K342" t="s">
        <v>453</v>
      </c>
      <c r="L342">
        <v>1367</v>
      </c>
      <c r="N342">
        <v>1011</v>
      </c>
      <c r="O342" t="s">
        <v>454</v>
      </c>
      <c r="P342" t="s">
        <v>454</v>
      </c>
      <c r="Q342">
        <v>1</v>
      </c>
      <c r="W342">
        <v>0</v>
      </c>
      <c r="X342">
        <v>-430484415</v>
      </c>
      <c r="Y342">
        <f>(AT342*ROUND(1.05,7))</f>
        <v>1.0500000000000001E-2</v>
      </c>
      <c r="AA342">
        <v>0</v>
      </c>
      <c r="AB342">
        <v>1530.2</v>
      </c>
      <c r="AC342">
        <v>450.77</v>
      </c>
      <c r="AD342">
        <v>0</v>
      </c>
      <c r="AE342">
        <v>0</v>
      </c>
      <c r="AF342">
        <v>115.4</v>
      </c>
      <c r="AG342">
        <v>13.5</v>
      </c>
      <c r="AH342">
        <v>0</v>
      </c>
      <c r="AI342">
        <v>1</v>
      </c>
      <c r="AJ342">
        <v>13.26</v>
      </c>
      <c r="AK342">
        <v>33.39</v>
      </c>
      <c r="AL342">
        <v>1</v>
      </c>
      <c r="AM342">
        <v>4</v>
      </c>
      <c r="AN342">
        <v>0</v>
      </c>
      <c r="AO342">
        <v>1</v>
      </c>
      <c r="AP342">
        <v>1</v>
      </c>
      <c r="AQ342">
        <v>0</v>
      </c>
      <c r="AR342">
        <v>0</v>
      </c>
      <c r="AS342" t="s">
        <v>6</v>
      </c>
      <c r="AT342">
        <v>0.01</v>
      </c>
      <c r="AU342" t="s">
        <v>26</v>
      </c>
      <c r="AV342">
        <v>0</v>
      </c>
      <c r="AW342">
        <v>2</v>
      </c>
      <c r="AX342">
        <v>74987672</v>
      </c>
      <c r="AY342">
        <v>1</v>
      </c>
      <c r="AZ342">
        <v>0</v>
      </c>
      <c r="BA342">
        <v>353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CV342">
        <v>0</v>
      </c>
      <c r="CW342">
        <f>ROUND(Y342*Source!I262*DO342,7)</f>
        <v>0</v>
      </c>
      <c r="CX342">
        <f>ROUND(Y342*Source!I262,7)</f>
        <v>1.0500000000000001E-2</v>
      </c>
      <c r="CY342">
        <f>AB342</f>
        <v>1530.2</v>
      </c>
      <c r="CZ342">
        <f>AF342</f>
        <v>115.4</v>
      </c>
      <c r="DA342">
        <f>AJ342</f>
        <v>13.26</v>
      </c>
      <c r="DB342">
        <f>ROUND((ROUND(AT342*CZ342,2)*ROUND(1.05,7)),2)</f>
        <v>1.21</v>
      </c>
      <c r="DC342">
        <f>ROUND((ROUND(AT342*AG342,2)*ROUND(1.05,7)),2)</f>
        <v>0.15</v>
      </c>
      <c r="DD342" t="s">
        <v>6</v>
      </c>
      <c r="DE342" t="s">
        <v>6</v>
      </c>
      <c r="DF342">
        <f>ROUND(ROUND(AE342,0)*CX342,0)</f>
        <v>0</v>
      </c>
      <c r="DG342">
        <f>ROUND(ROUND(AF342*AJ342,0)*CX342,0)</f>
        <v>16</v>
      </c>
      <c r="DH342">
        <f>Source!I262*SmtRes!Y342</f>
        <v>1.0500000000000001E-2</v>
      </c>
      <c r="DI342">
        <f>AB342</f>
        <v>1530.2</v>
      </c>
      <c r="DJ342">
        <f>EtalonRes!Z353</f>
        <v>115.4</v>
      </c>
      <c r="DK342">
        <f>Source!BB262</f>
        <v>13.26</v>
      </c>
      <c r="DL342" t="s">
        <v>6</v>
      </c>
      <c r="DM342">
        <v>0</v>
      </c>
      <c r="DN342" t="s">
        <v>6</v>
      </c>
      <c r="DO342">
        <v>0</v>
      </c>
      <c r="GQ342">
        <v>-1</v>
      </c>
      <c r="GR342">
        <v>-1</v>
      </c>
    </row>
    <row r="343" spans="1:200" x14ac:dyDescent="0.2">
      <c r="A343">
        <f>ROW(Source!A262)</f>
        <v>262</v>
      </c>
      <c r="B343">
        <v>74764386</v>
      </c>
      <c r="C343">
        <v>74987669</v>
      </c>
      <c r="D343">
        <v>49672695</v>
      </c>
      <c r="E343">
        <v>1</v>
      </c>
      <c r="F343">
        <v>1</v>
      </c>
      <c r="G343">
        <v>1</v>
      </c>
      <c r="H343">
        <v>2</v>
      </c>
      <c r="I343" t="s">
        <v>455</v>
      </c>
      <c r="J343" t="s">
        <v>456</v>
      </c>
      <c r="K343" t="s">
        <v>457</v>
      </c>
      <c r="L343">
        <v>1367</v>
      </c>
      <c r="N343">
        <v>1011</v>
      </c>
      <c r="O343" t="s">
        <v>454</v>
      </c>
      <c r="P343" t="s">
        <v>454</v>
      </c>
      <c r="Q343">
        <v>1</v>
      </c>
      <c r="W343">
        <v>0</v>
      </c>
      <c r="X343">
        <v>1063590936</v>
      </c>
      <c r="Y343">
        <f>(AT343*ROUND(1.05,7))</f>
        <v>0.95550000000000013</v>
      </c>
      <c r="AA343">
        <v>0</v>
      </c>
      <c r="AB343">
        <v>41.37</v>
      </c>
      <c r="AC343">
        <v>0</v>
      </c>
      <c r="AD343">
        <v>0</v>
      </c>
      <c r="AE343">
        <v>0</v>
      </c>
      <c r="AF343">
        <v>3.12</v>
      </c>
      <c r="AG343">
        <v>0</v>
      </c>
      <c r="AH343">
        <v>0</v>
      </c>
      <c r="AI343">
        <v>1</v>
      </c>
      <c r="AJ343">
        <v>13.26</v>
      </c>
      <c r="AK343">
        <v>33.39</v>
      </c>
      <c r="AL343">
        <v>1</v>
      </c>
      <c r="AM343">
        <v>4</v>
      </c>
      <c r="AN343">
        <v>0</v>
      </c>
      <c r="AO343">
        <v>1</v>
      </c>
      <c r="AP343">
        <v>1</v>
      </c>
      <c r="AQ343">
        <v>0</v>
      </c>
      <c r="AR343">
        <v>0</v>
      </c>
      <c r="AS343" t="s">
        <v>6</v>
      </c>
      <c r="AT343">
        <v>0.91</v>
      </c>
      <c r="AU343" t="s">
        <v>26</v>
      </c>
      <c r="AV343">
        <v>0</v>
      </c>
      <c r="AW343">
        <v>2</v>
      </c>
      <c r="AX343">
        <v>74987673</v>
      </c>
      <c r="AY343">
        <v>1</v>
      </c>
      <c r="AZ343">
        <v>0</v>
      </c>
      <c r="BA343">
        <v>354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CV343">
        <v>0</v>
      </c>
      <c r="CW343">
        <f>ROUND(Y343*Source!I262*DO343,7)</f>
        <v>0</v>
      </c>
      <c r="CX343">
        <f>ROUND(Y343*Source!I262,7)</f>
        <v>0.95550000000000002</v>
      </c>
      <c r="CY343">
        <f>AB343</f>
        <v>41.37</v>
      </c>
      <c r="CZ343">
        <f>AF343</f>
        <v>3.12</v>
      </c>
      <c r="DA343">
        <f>AJ343</f>
        <v>13.26</v>
      </c>
      <c r="DB343">
        <f>ROUND((ROUND(AT343*CZ343,2)*ROUND(1.05,7)),2)</f>
        <v>2.98</v>
      </c>
      <c r="DC343">
        <f>ROUND((ROUND(AT343*AG343,2)*ROUND(1.05,7)),2)</f>
        <v>0</v>
      </c>
      <c r="DD343" t="s">
        <v>6</v>
      </c>
      <c r="DE343" t="s">
        <v>6</v>
      </c>
      <c r="DF343">
        <f>ROUND(ROUND(AE343,0)*CX343,0)</f>
        <v>0</v>
      </c>
      <c r="DG343">
        <f>ROUND(ROUND(AF343*AJ343,0)*CX343,0)</f>
        <v>39</v>
      </c>
      <c r="DH343">
        <f>Source!I262*SmtRes!Y343</f>
        <v>0.95550000000000013</v>
      </c>
      <c r="DI343">
        <f>AB343</f>
        <v>41.37</v>
      </c>
      <c r="DJ343">
        <f>EtalonRes!Z354</f>
        <v>3.12</v>
      </c>
      <c r="DK343">
        <f>Source!BB262</f>
        <v>13.26</v>
      </c>
      <c r="DL343" t="s">
        <v>6</v>
      </c>
      <c r="DM343">
        <v>0</v>
      </c>
      <c r="DN343" t="s">
        <v>6</v>
      </c>
      <c r="DO343">
        <v>0</v>
      </c>
      <c r="GQ343">
        <v>-1</v>
      </c>
      <c r="GR343">
        <v>-1</v>
      </c>
    </row>
    <row r="344" spans="1:200" x14ac:dyDescent="0.2">
      <c r="A344">
        <f>ROW(Source!A262)</f>
        <v>262</v>
      </c>
      <c r="B344">
        <v>74764386</v>
      </c>
      <c r="C344">
        <v>74987669</v>
      </c>
      <c r="D344">
        <v>49673503</v>
      </c>
      <c r="E344">
        <v>1</v>
      </c>
      <c r="F344">
        <v>1</v>
      </c>
      <c r="G344">
        <v>1</v>
      </c>
      <c r="H344">
        <v>2</v>
      </c>
      <c r="I344" t="s">
        <v>458</v>
      </c>
      <c r="J344" t="s">
        <v>459</v>
      </c>
      <c r="K344" t="s">
        <v>460</v>
      </c>
      <c r="L344">
        <v>1367</v>
      </c>
      <c r="N344">
        <v>1011</v>
      </c>
      <c r="O344" t="s">
        <v>454</v>
      </c>
      <c r="P344" t="s">
        <v>454</v>
      </c>
      <c r="Q344">
        <v>1</v>
      </c>
      <c r="W344">
        <v>0</v>
      </c>
      <c r="X344">
        <v>509054691</v>
      </c>
      <c r="Y344">
        <f>(AT344*ROUND(1.05,7))</f>
        <v>4.2000000000000003E-2</v>
      </c>
      <c r="AA344">
        <v>0</v>
      </c>
      <c r="AB344">
        <v>871.31</v>
      </c>
      <c r="AC344">
        <v>387.32</v>
      </c>
      <c r="AD344">
        <v>0</v>
      </c>
      <c r="AE344">
        <v>0</v>
      </c>
      <c r="AF344">
        <v>65.709999999999994</v>
      </c>
      <c r="AG344">
        <v>11.6</v>
      </c>
      <c r="AH344">
        <v>0</v>
      </c>
      <c r="AI344">
        <v>1</v>
      </c>
      <c r="AJ344">
        <v>13.26</v>
      </c>
      <c r="AK344">
        <v>33.39</v>
      </c>
      <c r="AL344">
        <v>1</v>
      </c>
      <c r="AM344">
        <v>4</v>
      </c>
      <c r="AN344">
        <v>0</v>
      </c>
      <c r="AO344">
        <v>1</v>
      </c>
      <c r="AP344">
        <v>1</v>
      </c>
      <c r="AQ344">
        <v>0</v>
      </c>
      <c r="AR344">
        <v>0</v>
      </c>
      <c r="AS344" t="s">
        <v>6</v>
      </c>
      <c r="AT344">
        <v>0.04</v>
      </c>
      <c r="AU344" t="s">
        <v>26</v>
      </c>
      <c r="AV344">
        <v>0</v>
      </c>
      <c r="AW344">
        <v>2</v>
      </c>
      <c r="AX344">
        <v>74987674</v>
      </c>
      <c r="AY344">
        <v>1</v>
      </c>
      <c r="AZ344">
        <v>0</v>
      </c>
      <c r="BA344">
        <v>355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CV344">
        <v>0</v>
      </c>
      <c r="CW344">
        <f>ROUND(Y344*Source!I262*DO344,7)</f>
        <v>0</v>
      </c>
      <c r="CX344">
        <f>ROUND(Y344*Source!I262,7)</f>
        <v>4.2000000000000003E-2</v>
      </c>
      <c r="CY344">
        <f>AB344</f>
        <v>871.31</v>
      </c>
      <c r="CZ344">
        <f>AF344</f>
        <v>65.709999999999994</v>
      </c>
      <c r="DA344">
        <f>AJ344</f>
        <v>13.26</v>
      </c>
      <c r="DB344">
        <f>ROUND((ROUND(AT344*CZ344,2)*ROUND(1.05,7)),2)</f>
        <v>2.76</v>
      </c>
      <c r="DC344">
        <f>ROUND((ROUND(AT344*AG344,2)*ROUND(1.05,7)),2)</f>
        <v>0.48</v>
      </c>
      <c r="DD344" t="s">
        <v>6</v>
      </c>
      <c r="DE344" t="s">
        <v>6</v>
      </c>
      <c r="DF344">
        <f>ROUND(ROUND(AE344,0)*CX344,0)</f>
        <v>0</v>
      </c>
      <c r="DG344">
        <f>ROUND(ROUND(AF344*AJ344,0)*CX344,0)</f>
        <v>37</v>
      </c>
      <c r="DH344">
        <f>Source!I262*SmtRes!Y344</f>
        <v>4.2000000000000003E-2</v>
      </c>
      <c r="DI344">
        <f>AB344</f>
        <v>871.31</v>
      </c>
      <c r="DJ344">
        <f>EtalonRes!Z355</f>
        <v>65.709999999999994</v>
      </c>
      <c r="DK344">
        <f>Source!BB262</f>
        <v>13.26</v>
      </c>
      <c r="DL344" t="s">
        <v>6</v>
      </c>
      <c r="DM344">
        <v>0</v>
      </c>
      <c r="DN344" t="s">
        <v>6</v>
      </c>
      <c r="DO344">
        <v>0</v>
      </c>
      <c r="GQ344">
        <v>-1</v>
      </c>
      <c r="GR344">
        <v>-1</v>
      </c>
    </row>
    <row r="345" spans="1:200" x14ac:dyDescent="0.2">
      <c r="A345">
        <f>ROW(Source!A262)</f>
        <v>262</v>
      </c>
      <c r="B345">
        <v>74764386</v>
      </c>
      <c r="C345">
        <v>74987669</v>
      </c>
      <c r="D345">
        <v>49525488</v>
      </c>
      <c r="E345">
        <v>1</v>
      </c>
      <c r="F345">
        <v>1</v>
      </c>
      <c r="G345">
        <v>1</v>
      </c>
      <c r="H345">
        <v>3</v>
      </c>
      <c r="I345" t="s">
        <v>465</v>
      </c>
      <c r="J345" t="s">
        <v>466</v>
      </c>
      <c r="K345" t="s">
        <v>467</v>
      </c>
      <c r="L345">
        <v>1346</v>
      </c>
      <c r="N345">
        <v>1009</v>
      </c>
      <c r="O345" t="s">
        <v>468</v>
      </c>
      <c r="P345" t="s">
        <v>468</v>
      </c>
      <c r="Q345">
        <v>1</v>
      </c>
      <c r="W345">
        <v>0</v>
      </c>
      <c r="X345">
        <v>-1864341761</v>
      </c>
      <c r="Y345" s="181" t="e">
        <f>#REF!</f>
        <v>#REF!</v>
      </c>
      <c r="AA345">
        <v>82.35</v>
      </c>
      <c r="AB345">
        <v>0</v>
      </c>
      <c r="AC345">
        <v>0</v>
      </c>
      <c r="AD345">
        <v>0</v>
      </c>
      <c r="AE345">
        <v>9.0399999999999991</v>
      </c>
      <c r="AF345">
        <v>0</v>
      </c>
      <c r="AG345">
        <v>0</v>
      </c>
      <c r="AH345">
        <v>0</v>
      </c>
      <c r="AI345">
        <v>9.11</v>
      </c>
      <c r="AJ345">
        <v>1</v>
      </c>
      <c r="AK345">
        <v>1</v>
      </c>
      <c r="AL345">
        <v>1</v>
      </c>
      <c r="AM345">
        <v>4</v>
      </c>
      <c r="AN345">
        <v>0</v>
      </c>
      <c r="AO345">
        <v>1</v>
      </c>
      <c r="AP345">
        <v>1</v>
      </c>
      <c r="AQ345">
        <v>0</v>
      </c>
      <c r="AR345">
        <v>0</v>
      </c>
      <c r="AS345" t="s">
        <v>6</v>
      </c>
      <c r="AT345">
        <v>0.02</v>
      </c>
      <c r="AU345" t="s">
        <v>6</v>
      </c>
      <c r="AV345">
        <v>0</v>
      </c>
      <c r="AW345">
        <v>2</v>
      </c>
      <c r="AX345">
        <v>74987675</v>
      </c>
      <c r="AY345">
        <v>1</v>
      </c>
      <c r="AZ345">
        <v>0</v>
      </c>
      <c r="BA345">
        <v>356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 t="e">
        <f>ROUND(Y345*Source!I262,7)</f>
        <v>#REF!</v>
      </c>
      <c r="CY345">
        <f>AA345</f>
        <v>82.35</v>
      </c>
      <c r="CZ345">
        <f>AE345</f>
        <v>9.0399999999999991</v>
      </c>
      <c r="DA345">
        <f>AI345</f>
        <v>9.11</v>
      </c>
      <c r="DB345">
        <f>ROUND(ROUND(AT345*CZ345,2),2)</f>
        <v>0.18</v>
      </c>
      <c r="DC345">
        <f>ROUND(ROUND(AT345*AG345,2),2)</f>
        <v>0</v>
      </c>
      <c r="DD345" t="s">
        <v>6</v>
      </c>
      <c r="DE345" t="s">
        <v>6</v>
      </c>
      <c r="DF345" t="e">
        <f>ROUND(ROUND(AE345*AI345,0)*CX345,0)</f>
        <v>#REF!</v>
      </c>
      <c r="DG345" t="e">
        <f>ROUND(ROUND(AF345,0)*CX345,0)</f>
        <v>#REF!</v>
      </c>
      <c r="DH345" t="e">
        <f>Source!I262*SmtRes!Y345</f>
        <v>#REF!</v>
      </c>
      <c r="DI345">
        <f>AA345</f>
        <v>82.35</v>
      </c>
      <c r="DJ345">
        <f>EtalonRes!Y356</f>
        <v>9.0399999999999991</v>
      </c>
      <c r="DK345">
        <f>Source!BC262</f>
        <v>9.11</v>
      </c>
      <c r="DL345" t="s">
        <v>6</v>
      </c>
      <c r="DM345">
        <v>0</v>
      </c>
      <c r="DN345" t="s">
        <v>6</v>
      </c>
      <c r="DO345">
        <v>0</v>
      </c>
      <c r="GQ345">
        <v>-1</v>
      </c>
      <c r="GR345">
        <v>-1</v>
      </c>
    </row>
    <row r="346" spans="1:200" x14ac:dyDescent="0.2">
      <c r="A346">
        <f>ROW(Source!A262)</f>
        <v>262</v>
      </c>
      <c r="B346">
        <v>74764386</v>
      </c>
      <c r="C346">
        <v>74987669</v>
      </c>
      <c r="D346">
        <v>49526492</v>
      </c>
      <c r="E346">
        <v>1</v>
      </c>
      <c r="F346">
        <v>1</v>
      </c>
      <c r="G346">
        <v>1</v>
      </c>
      <c r="H346">
        <v>3</v>
      </c>
      <c r="I346" t="s">
        <v>469</v>
      </c>
      <c r="J346" t="s">
        <v>470</v>
      </c>
      <c r="K346" t="s">
        <v>471</v>
      </c>
      <c r="L346">
        <v>1346</v>
      </c>
      <c r="N346">
        <v>1009</v>
      </c>
      <c r="O346" t="s">
        <v>468</v>
      </c>
      <c r="P346" t="s">
        <v>468</v>
      </c>
      <c r="Q346">
        <v>1</v>
      </c>
      <c r="W346">
        <v>0</v>
      </c>
      <c r="X346">
        <v>497341279</v>
      </c>
      <c r="Y346" s="181" t="e">
        <f>#REF!</f>
        <v>#REF!</v>
      </c>
      <c r="AA346">
        <v>210.35</v>
      </c>
      <c r="AB346">
        <v>0</v>
      </c>
      <c r="AC346">
        <v>0</v>
      </c>
      <c r="AD346">
        <v>0</v>
      </c>
      <c r="AE346">
        <v>23.09</v>
      </c>
      <c r="AF346">
        <v>0</v>
      </c>
      <c r="AG346">
        <v>0</v>
      </c>
      <c r="AH346">
        <v>0</v>
      </c>
      <c r="AI346">
        <v>9.11</v>
      </c>
      <c r="AJ346">
        <v>1</v>
      </c>
      <c r="AK346">
        <v>1</v>
      </c>
      <c r="AL346">
        <v>1</v>
      </c>
      <c r="AM346">
        <v>4</v>
      </c>
      <c r="AN346">
        <v>0</v>
      </c>
      <c r="AO346">
        <v>1</v>
      </c>
      <c r="AP346">
        <v>1</v>
      </c>
      <c r="AQ346">
        <v>0</v>
      </c>
      <c r="AR346">
        <v>0</v>
      </c>
      <c r="AS346" t="s">
        <v>6</v>
      </c>
      <c r="AT346">
        <v>0.08</v>
      </c>
      <c r="AU346" t="s">
        <v>6</v>
      </c>
      <c r="AV346">
        <v>0</v>
      </c>
      <c r="AW346">
        <v>2</v>
      </c>
      <c r="AX346">
        <v>74987676</v>
      </c>
      <c r="AY346">
        <v>1</v>
      </c>
      <c r="AZ346">
        <v>0</v>
      </c>
      <c r="BA346">
        <v>357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CV346">
        <v>0</v>
      </c>
      <c r="CW346">
        <v>0</v>
      </c>
      <c r="CX346" t="e">
        <f>ROUND(Y346*Source!I262,7)</f>
        <v>#REF!</v>
      </c>
      <c r="CY346">
        <f>AA346</f>
        <v>210.35</v>
      </c>
      <c r="CZ346">
        <f>AE346</f>
        <v>23.09</v>
      </c>
      <c r="DA346">
        <f>AI346</f>
        <v>9.11</v>
      </c>
      <c r="DB346">
        <f>ROUND(ROUND(AT346*CZ346,2),2)</f>
        <v>1.85</v>
      </c>
      <c r="DC346">
        <f>ROUND(ROUND(AT346*AG346,2),2)</f>
        <v>0</v>
      </c>
      <c r="DD346" t="s">
        <v>6</v>
      </c>
      <c r="DE346" t="s">
        <v>6</v>
      </c>
      <c r="DF346" t="e">
        <f>ROUND(ROUND(AE346*AI346,0)*CX346,0)</f>
        <v>#REF!</v>
      </c>
      <c r="DG346" t="e">
        <f>ROUND(ROUND(AF346,0)*CX346,0)</f>
        <v>#REF!</v>
      </c>
      <c r="DH346" t="e">
        <f>Source!I262*SmtRes!Y346</f>
        <v>#REF!</v>
      </c>
      <c r="DI346">
        <f>AA346</f>
        <v>210.35</v>
      </c>
      <c r="DJ346">
        <f>EtalonRes!Y357</f>
        <v>23.09</v>
      </c>
      <c r="DK346">
        <f>Source!BC262</f>
        <v>9.11</v>
      </c>
      <c r="DL346" t="s">
        <v>6</v>
      </c>
      <c r="DM346">
        <v>0</v>
      </c>
      <c r="DN346" t="s">
        <v>6</v>
      </c>
      <c r="DO346">
        <v>0</v>
      </c>
      <c r="GQ346">
        <v>-1</v>
      </c>
      <c r="GR346">
        <v>-1</v>
      </c>
    </row>
    <row r="347" spans="1:200" x14ac:dyDescent="0.2">
      <c r="A347">
        <f>ROW(Source!A262)</f>
        <v>262</v>
      </c>
      <c r="B347">
        <v>74764386</v>
      </c>
      <c r="C347">
        <v>74987669</v>
      </c>
      <c r="D347">
        <v>0</v>
      </c>
      <c r="E347">
        <v>1</v>
      </c>
      <c r="F347">
        <v>1</v>
      </c>
      <c r="G347">
        <v>1</v>
      </c>
      <c r="H347">
        <v>3</v>
      </c>
      <c r="I347" t="s">
        <v>35</v>
      </c>
      <c r="J347" t="s">
        <v>6</v>
      </c>
      <c r="K347" t="s">
        <v>347</v>
      </c>
      <c r="L347">
        <v>1371</v>
      </c>
      <c r="N347">
        <v>1013</v>
      </c>
      <c r="O347" t="s">
        <v>23</v>
      </c>
      <c r="P347" t="s">
        <v>23</v>
      </c>
      <c r="Q347">
        <v>1</v>
      </c>
      <c r="W347">
        <v>0</v>
      </c>
      <c r="X347">
        <v>-1677303499</v>
      </c>
      <c r="Y347">
        <f>AT347</f>
        <v>1</v>
      </c>
      <c r="AA347">
        <v>25063.5</v>
      </c>
      <c r="AB347">
        <v>0</v>
      </c>
      <c r="AC347">
        <v>0</v>
      </c>
      <c r="AD347">
        <v>0</v>
      </c>
      <c r="AE347">
        <v>26150.560000000001</v>
      </c>
      <c r="AF347">
        <v>0</v>
      </c>
      <c r="AG347">
        <v>0</v>
      </c>
      <c r="AH347">
        <v>0</v>
      </c>
      <c r="AI347">
        <v>6.13</v>
      </c>
      <c r="AJ347">
        <v>1</v>
      </c>
      <c r="AK347">
        <v>1</v>
      </c>
      <c r="AL347">
        <v>1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 t="s">
        <v>6</v>
      </c>
      <c r="AT347">
        <v>1</v>
      </c>
      <c r="AU347" t="s">
        <v>6</v>
      </c>
      <c r="AV347">
        <v>0</v>
      </c>
      <c r="AW347">
        <v>1</v>
      </c>
      <c r="AX347">
        <v>-1</v>
      </c>
      <c r="AY347">
        <v>0</v>
      </c>
      <c r="AZ347">
        <v>0</v>
      </c>
      <c r="BA347" t="s">
        <v>6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CV347">
        <v>0</v>
      </c>
      <c r="CW347">
        <v>0</v>
      </c>
      <c r="CX347">
        <f>ROUND(Y347*Source!I262,7)</f>
        <v>1</v>
      </c>
      <c r="CY347">
        <f>AA347</f>
        <v>25063.5</v>
      </c>
      <c r="CZ347">
        <f>AE347</f>
        <v>26150.560000000001</v>
      </c>
      <c r="DA347">
        <f>AI347</f>
        <v>6.13</v>
      </c>
      <c r="DB347">
        <f>ROUND(ROUND(AT347*CZ347,2),2)</f>
        <v>26150.560000000001</v>
      </c>
      <c r="DC347">
        <f>ROUND(ROUND(AT347*AG347,2),2)</f>
        <v>0</v>
      </c>
      <c r="DD347" t="s">
        <v>6</v>
      </c>
      <c r="DE347" t="s">
        <v>6</v>
      </c>
      <c r="DF347">
        <f>ROUND(ROUND(AE347*AI347,0)*CX347,0)</f>
        <v>160303</v>
      </c>
      <c r="DG347">
        <f>ROUND(ROUND(AF347,0)*CX347,0)</f>
        <v>0</v>
      </c>
      <c r="DH347">
        <f>Source!I262*SmtRes!Y347</f>
        <v>1</v>
      </c>
      <c r="DI347">
        <f>AA347</f>
        <v>25063.5</v>
      </c>
      <c r="DJ347">
        <f>DF347</f>
        <v>160303</v>
      </c>
      <c r="DK347">
        <f>Source!BC262</f>
        <v>9.11</v>
      </c>
      <c r="DL347" t="s">
        <v>6</v>
      </c>
      <c r="DM347">
        <v>0</v>
      </c>
      <c r="DN347" t="s">
        <v>6</v>
      </c>
      <c r="DO347">
        <v>0</v>
      </c>
      <c r="GP347">
        <v>1</v>
      </c>
      <c r="GQ347">
        <v>-1</v>
      </c>
      <c r="GR347">
        <v>-1</v>
      </c>
    </row>
    <row r="348" spans="1:200" x14ac:dyDescent="0.2">
      <c r="A348">
        <f>ROW(Source!A264)</f>
        <v>264</v>
      </c>
      <c r="B348">
        <v>74764386</v>
      </c>
      <c r="C348">
        <v>74987680</v>
      </c>
      <c r="D348">
        <v>31715109</v>
      </c>
      <c r="E348">
        <v>70</v>
      </c>
      <c r="F348">
        <v>1</v>
      </c>
      <c r="G348">
        <v>1</v>
      </c>
      <c r="H348">
        <v>1</v>
      </c>
      <c r="I348" t="s">
        <v>472</v>
      </c>
      <c r="J348" t="s">
        <v>6</v>
      </c>
      <c r="K348" t="s">
        <v>473</v>
      </c>
      <c r="L348">
        <v>1191</v>
      </c>
      <c r="N348">
        <v>1013</v>
      </c>
      <c r="O348" t="s">
        <v>448</v>
      </c>
      <c r="P348" t="s">
        <v>448</v>
      </c>
      <c r="Q348">
        <v>1</v>
      </c>
      <c r="W348">
        <v>0</v>
      </c>
      <c r="X348">
        <v>784619160</v>
      </c>
      <c r="Y348">
        <f>(AT348*ROUND(1.05,7))</f>
        <v>6.0375000000000005</v>
      </c>
      <c r="AA348">
        <v>0</v>
      </c>
      <c r="AB348">
        <v>0</v>
      </c>
      <c r="AC348">
        <v>0</v>
      </c>
      <c r="AD348">
        <v>291.83</v>
      </c>
      <c r="AE348">
        <v>0</v>
      </c>
      <c r="AF348">
        <v>0</v>
      </c>
      <c r="AG348">
        <v>0</v>
      </c>
      <c r="AH348">
        <v>8.74</v>
      </c>
      <c r="AI348">
        <v>1</v>
      </c>
      <c r="AJ348">
        <v>1</v>
      </c>
      <c r="AK348">
        <v>1</v>
      </c>
      <c r="AL348">
        <v>33.39</v>
      </c>
      <c r="AM348">
        <v>4</v>
      </c>
      <c r="AN348">
        <v>0</v>
      </c>
      <c r="AO348">
        <v>1</v>
      </c>
      <c r="AP348">
        <v>1</v>
      </c>
      <c r="AQ348">
        <v>0</v>
      </c>
      <c r="AR348">
        <v>0</v>
      </c>
      <c r="AS348" t="s">
        <v>6</v>
      </c>
      <c r="AT348">
        <v>5.75</v>
      </c>
      <c r="AU348" t="s">
        <v>26</v>
      </c>
      <c r="AV348">
        <v>1</v>
      </c>
      <c r="AW348">
        <v>2</v>
      </c>
      <c r="AX348">
        <v>74987687</v>
      </c>
      <c r="AY348">
        <v>1</v>
      </c>
      <c r="AZ348">
        <v>0</v>
      </c>
      <c r="BA348">
        <v>358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CU348">
        <f>ROUND(AT348*Source!I264*AH348*AL348,0)</f>
        <v>319</v>
      </c>
      <c r="CV348">
        <f>ROUND(Y348*Source!I264,7)</f>
        <v>1.147125</v>
      </c>
      <c r="CW348">
        <v>0</v>
      </c>
      <c r="CX348">
        <f>ROUND(Y348*Source!I264,7)</f>
        <v>1.147125</v>
      </c>
      <c r="CY348">
        <f>AD348</f>
        <v>291.83</v>
      </c>
      <c r="CZ348">
        <f>AH348</f>
        <v>8.74</v>
      </c>
      <c r="DA348">
        <f>AL348</f>
        <v>33.39</v>
      </c>
      <c r="DB348">
        <f>ROUND((ROUND(AT348*CZ348,2)*ROUND(1.05,7)),2)</f>
        <v>52.77</v>
      </c>
      <c r="DC348">
        <f>ROUND((ROUND(AT348*AG348,2)*ROUND(1.05,7)),2)</f>
        <v>0</v>
      </c>
      <c r="DD348" t="s">
        <v>6</v>
      </c>
      <c r="DE348" t="s">
        <v>6</v>
      </c>
      <c r="DF348">
        <f>ROUND(ROUND(AE348,0)*CX348,0)</f>
        <v>0</v>
      </c>
      <c r="DG348">
        <f>ROUND(ROUND(AF348,0)*CX348,0)</f>
        <v>0</v>
      </c>
      <c r="DH348">
        <f>Source!I264*SmtRes!Y348</f>
        <v>1.1471250000000002</v>
      </c>
      <c r="DI348">
        <f>AD348</f>
        <v>291.83</v>
      </c>
      <c r="DJ348">
        <f>EtalonRes!AB358</f>
        <v>8.74</v>
      </c>
      <c r="DK348">
        <f>Source!BA264</f>
        <v>33.39</v>
      </c>
      <c r="DL348" t="s">
        <v>6</v>
      </c>
      <c r="DM348">
        <v>0</v>
      </c>
      <c r="DN348" t="s">
        <v>6</v>
      </c>
      <c r="DO348">
        <v>0</v>
      </c>
      <c r="GQ348">
        <v>-1</v>
      </c>
      <c r="GR348">
        <v>-1</v>
      </c>
    </row>
    <row r="349" spans="1:200" x14ac:dyDescent="0.2">
      <c r="A349">
        <f>ROW(Source!A264)</f>
        <v>264</v>
      </c>
      <c r="B349">
        <v>74764386</v>
      </c>
      <c r="C349">
        <v>74987680</v>
      </c>
      <c r="D349">
        <v>31709492</v>
      </c>
      <c r="E349">
        <v>70</v>
      </c>
      <c r="F349">
        <v>1</v>
      </c>
      <c r="G349">
        <v>1</v>
      </c>
      <c r="H349">
        <v>1</v>
      </c>
      <c r="I349" t="s">
        <v>449</v>
      </c>
      <c r="J349" t="s">
        <v>6</v>
      </c>
      <c r="K349" t="s">
        <v>450</v>
      </c>
      <c r="L349">
        <v>1191</v>
      </c>
      <c r="N349">
        <v>1013</v>
      </c>
      <c r="O349" t="s">
        <v>448</v>
      </c>
      <c r="P349" t="s">
        <v>448</v>
      </c>
      <c r="Q349">
        <v>1</v>
      </c>
      <c r="W349">
        <v>0</v>
      </c>
      <c r="X349">
        <v>-1417349443</v>
      </c>
      <c r="Y349">
        <f>(AT349*ROUND(1.05,7))</f>
        <v>1.0500000000000001E-2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1</v>
      </c>
      <c r="AJ349">
        <v>1</v>
      </c>
      <c r="AK349">
        <v>33.39</v>
      </c>
      <c r="AL349">
        <v>1</v>
      </c>
      <c r="AM349">
        <v>4</v>
      </c>
      <c r="AN349">
        <v>0</v>
      </c>
      <c r="AO349">
        <v>1</v>
      </c>
      <c r="AP349">
        <v>1</v>
      </c>
      <c r="AQ349">
        <v>0</v>
      </c>
      <c r="AR349">
        <v>0</v>
      </c>
      <c r="AS349" t="s">
        <v>6</v>
      </c>
      <c r="AT349">
        <v>0.01</v>
      </c>
      <c r="AU349" t="s">
        <v>26</v>
      </c>
      <c r="AV349">
        <v>2</v>
      </c>
      <c r="AW349">
        <v>2</v>
      </c>
      <c r="AX349">
        <v>74987688</v>
      </c>
      <c r="AY349">
        <v>1</v>
      </c>
      <c r="AZ349">
        <v>0</v>
      </c>
      <c r="BA349">
        <v>359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CV349">
        <v>0</v>
      </c>
      <c r="CW349">
        <v>0</v>
      </c>
      <c r="CX349">
        <f>ROUND(Y349*Source!I264,7)</f>
        <v>1.9949999999999998E-3</v>
      </c>
      <c r="CY349">
        <f>AD349</f>
        <v>0</v>
      </c>
      <c r="CZ349">
        <f>AH349</f>
        <v>0</v>
      </c>
      <c r="DA349">
        <f>AL349</f>
        <v>1</v>
      </c>
      <c r="DB349">
        <f>ROUND((ROUND(AT349*CZ349,2)*ROUND(1.05,7)),2)</f>
        <v>0</v>
      </c>
      <c r="DC349">
        <f>ROUND((ROUND(AT349*AG349,2)*ROUND(1.05,7)),2)</f>
        <v>0</v>
      </c>
      <c r="DD349" t="s">
        <v>6</v>
      </c>
      <c r="DE349" t="s">
        <v>6</v>
      </c>
      <c r="DF349">
        <f>ROUND(ROUND(AE349,0)*CX349,0)</f>
        <v>0</v>
      </c>
      <c r="DG349">
        <f>ROUND(ROUND(AF349,0)*CX349,0)</f>
        <v>0</v>
      </c>
      <c r="DH349">
        <f>Source!I264*SmtRes!Y349</f>
        <v>1.9950000000000002E-3</v>
      </c>
      <c r="DI349">
        <f>AD349</f>
        <v>0</v>
      </c>
      <c r="DJ349">
        <f>EtalonRes!AB359</f>
        <v>0</v>
      </c>
      <c r="DK349">
        <f>Source!BA264</f>
        <v>33.39</v>
      </c>
      <c r="DL349" t="s">
        <v>6</v>
      </c>
      <c r="DM349">
        <v>0</v>
      </c>
      <c r="DN349" t="s">
        <v>6</v>
      </c>
      <c r="DO349">
        <v>0</v>
      </c>
      <c r="GQ349">
        <v>-1</v>
      </c>
      <c r="GR349">
        <v>-1</v>
      </c>
    </row>
    <row r="350" spans="1:200" x14ac:dyDescent="0.2">
      <c r="A350">
        <f>ROW(Source!A264)</f>
        <v>264</v>
      </c>
      <c r="B350">
        <v>74764386</v>
      </c>
      <c r="C350">
        <v>74987680</v>
      </c>
      <c r="D350">
        <v>49673503</v>
      </c>
      <c r="E350">
        <v>1</v>
      </c>
      <c r="F350">
        <v>1</v>
      </c>
      <c r="G350">
        <v>1</v>
      </c>
      <c r="H350">
        <v>2</v>
      </c>
      <c r="I350" t="s">
        <v>458</v>
      </c>
      <c r="J350" t="s">
        <v>459</v>
      </c>
      <c r="K350" t="s">
        <v>460</v>
      </c>
      <c r="L350">
        <v>1367</v>
      </c>
      <c r="N350">
        <v>1011</v>
      </c>
      <c r="O350" t="s">
        <v>454</v>
      </c>
      <c r="P350" t="s">
        <v>454</v>
      </c>
      <c r="Q350">
        <v>1</v>
      </c>
      <c r="W350">
        <v>0</v>
      </c>
      <c r="X350">
        <v>509054691</v>
      </c>
      <c r="Y350">
        <f>(AT350*ROUND(1.05,7))</f>
        <v>1.0500000000000001E-2</v>
      </c>
      <c r="AA350">
        <v>0</v>
      </c>
      <c r="AB350">
        <v>871.31</v>
      </c>
      <c r="AC350">
        <v>387.32</v>
      </c>
      <c r="AD350">
        <v>0</v>
      </c>
      <c r="AE350">
        <v>0</v>
      </c>
      <c r="AF350">
        <v>65.709999999999994</v>
      </c>
      <c r="AG350">
        <v>11.6</v>
      </c>
      <c r="AH350">
        <v>0</v>
      </c>
      <c r="AI350">
        <v>1</v>
      </c>
      <c r="AJ350">
        <v>13.26</v>
      </c>
      <c r="AK350">
        <v>33.39</v>
      </c>
      <c r="AL350">
        <v>1</v>
      </c>
      <c r="AM350">
        <v>4</v>
      </c>
      <c r="AN350">
        <v>0</v>
      </c>
      <c r="AO350">
        <v>1</v>
      </c>
      <c r="AP350">
        <v>1</v>
      </c>
      <c r="AQ350">
        <v>0</v>
      </c>
      <c r="AR350">
        <v>0</v>
      </c>
      <c r="AS350" t="s">
        <v>6</v>
      </c>
      <c r="AT350">
        <v>0.01</v>
      </c>
      <c r="AU350" t="s">
        <v>26</v>
      </c>
      <c r="AV350">
        <v>0</v>
      </c>
      <c r="AW350">
        <v>2</v>
      </c>
      <c r="AX350">
        <v>74987689</v>
      </c>
      <c r="AY350">
        <v>1</v>
      </c>
      <c r="AZ350">
        <v>0</v>
      </c>
      <c r="BA350">
        <v>360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CV350">
        <v>0</v>
      </c>
      <c r="CW350">
        <f>ROUND(Y350*Source!I264*DO350,7)</f>
        <v>0</v>
      </c>
      <c r="CX350">
        <f>ROUND(Y350*Source!I264,7)</f>
        <v>1.9949999999999998E-3</v>
      </c>
      <c r="CY350">
        <f>AB350</f>
        <v>871.31</v>
      </c>
      <c r="CZ350">
        <f>AF350</f>
        <v>65.709999999999994</v>
      </c>
      <c r="DA350">
        <f>AJ350</f>
        <v>13.26</v>
      </c>
      <c r="DB350">
        <f>ROUND((ROUND(AT350*CZ350,2)*ROUND(1.05,7)),2)</f>
        <v>0.69</v>
      </c>
      <c r="DC350">
        <f>ROUND((ROUND(AT350*AG350,2)*ROUND(1.05,7)),2)</f>
        <v>0.13</v>
      </c>
      <c r="DD350" t="s">
        <v>6</v>
      </c>
      <c r="DE350" t="s">
        <v>6</v>
      </c>
      <c r="DF350">
        <f>ROUND(ROUND(AE350,0)*CX350,0)</f>
        <v>0</v>
      </c>
      <c r="DG350">
        <f>ROUND(ROUND(AF350*AJ350,0)*CX350,0)</f>
        <v>2</v>
      </c>
      <c r="DH350">
        <f>Source!I264*SmtRes!Y350</f>
        <v>1.9950000000000002E-3</v>
      </c>
      <c r="DI350">
        <f>AB350</f>
        <v>871.31</v>
      </c>
      <c r="DJ350">
        <f>EtalonRes!Z360</f>
        <v>65.709999999999994</v>
      </c>
      <c r="DK350">
        <f>Source!BB264</f>
        <v>13.26</v>
      </c>
      <c r="DL350" t="s">
        <v>6</v>
      </c>
      <c r="DM350">
        <v>0</v>
      </c>
      <c r="DN350" t="s">
        <v>6</v>
      </c>
      <c r="DO350">
        <v>0</v>
      </c>
      <c r="GQ350">
        <v>-1</v>
      </c>
      <c r="GR350">
        <v>-1</v>
      </c>
    </row>
    <row r="351" spans="1:200" x14ac:dyDescent="0.2">
      <c r="A351">
        <f>ROW(Source!A264)</f>
        <v>264</v>
      </c>
      <c r="B351">
        <v>74764386</v>
      </c>
      <c r="C351">
        <v>74987680</v>
      </c>
      <c r="D351">
        <v>49525488</v>
      </c>
      <c r="E351">
        <v>1</v>
      </c>
      <c r="F351">
        <v>1</v>
      </c>
      <c r="G351">
        <v>1</v>
      </c>
      <c r="H351">
        <v>3</v>
      </c>
      <c r="I351" t="s">
        <v>465</v>
      </c>
      <c r="J351" t="s">
        <v>466</v>
      </c>
      <c r="K351" t="s">
        <v>467</v>
      </c>
      <c r="L351">
        <v>1346</v>
      </c>
      <c r="N351">
        <v>1009</v>
      </c>
      <c r="O351" t="s">
        <v>468</v>
      </c>
      <c r="P351" t="s">
        <v>468</v>
      </c>
      <c r="Q351">
        <v>1</v>
      </c>
      <c r="W351">
        <v>0</v>
      </c>
      <c r="X351">
        <v>-1864341761</v>
      </c>
      <c r="Y351" s="181" t="e">
        <f>#REF!</f>
        <v>#REF!</v>
      </c>
      <c r="AA351">
        <v>82.35</v>
      </c>
      <c r="AB351">
        <v>0</v>
      </c>
      <c r="AC351">
        <v>0</v>
      </c>
      <c r="AD351">
        <v>0</v>
      </c>
      <c r="AE351">
        <v>9.0399999999999991</v>
      </c>
      <c r="AF351">
        <v>0</v>
      </c>
      <c r="AG351">
        <v>0</v>
      </c>
      <c r="AH351">
        <v>0</v>
      </c>
      <c r="AI351">
        <v>9.11</v>
      </c>
      <c r="AJ351">
        <v>1</v>
      </c>
      <c r="AK351">
        <v>1</v>
      </c>
      <c r="AL351">
        <v>1</v>
      </c>
      <c r="AM351">
        <v>4</v>
      </c>
      <c r="AN351">
        <v>0</v>
      </c>
      <c r="AO351">
        <v>1</v>
      </c>
      <c r="AP351">
        <v>1</v>
      </c>
      <c r="AQ351">
        <v>0</v>
      </c>
      <c r="AR351">
        <v>0</v>
      </c>
      <c r="AS351" t="s">
        <v>6</v>
      </c>
      <c r="AT351">
        <v>0.06</v>
      </c>
      <c r="AU351" t="s">
        <v>6</v>
      </c>
      <c r="AV351">
        <v>0</v>
      </c>
      <c r="AW351">
        <v>2</v>
      </c>
      <c r="AX351">
        <v>74987690</v>
      </c>
      <c r="AY351">
        <v>1</v>
      </c>
      <c r="AZ351">
        <v>0</v>
      </c>
      <c r="BA351">
        <v>361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CV351">
        <v>0</v>
      </c>
      <c r="CW351">
        <v>0</v>
      </c>
      <c r="CX351" t="e">
        <f>ROUND(Y351*Source!I264,7)</f>
        <v>#REF!</v>
      </c>
      <c r="CY351">
        <f>AA351</f>
        <v>82.35</v>
      </c>
      <c r="CZ351">
        <f>AE351</f>
        <v>9.0399999999999991</v>
      </c>
      <c r="DA351">
        <f>AI351</f>
        <v>9.11</v>
      </c>
      <c r="DB351">
        <f>ROUND(ROUND(AT351*CZ351,2),2)</f>
        <v>0.54</v>
      </c>
      <c r="DC351">
        <f>ROUND(ROUND(AT351*AG351,2),2)</f>
        <v>0</v>
      </c>
      <c r="DD351" t="s">
        <v>6</v>
      </c>
      <c r="DE351" t="s">
        <v>6</v>
      </c>
      <c r="DF351" t="e">
        <f>ROUND(ROUND(AE351*AI351,0)*CX351,0)</f>
        <v>#REF!</v>
      </c>
      <c r="DG351" t="e">
        <f>ROUND(ROUND(AF351,0)*CX351,0)</f>
        <v>#REF!</v>
      </c>
      <c r="DH351" t="e">
        <f>Source!I264*SmtRes!Y351</f>
        <v>#REF!</v>
      </c>
      <c r="DI351">
        <f>AA351</f>
        <v>82.35</v>
      </c>
      <c r="DJ351">
        <f>EtalonRes!Y361</f>
        <v>9.0399999999999991</v>
      </c>
      <c r="DK351">
        <f>Source!BC264</f>
        <v>9.11</v>
      </c>
      <c r="DL351" t="s">
        <v>6</v>
      </c>
      <c r="DM351">
        <v>0</v>
      </c>
      <c r="DN351" t="s">
        <v>6</v>
      </c>
      <c r="DO351">
        <v>0</v>
      </c>
      <c r="GQ351">
        <v>-1</v>
      </c>
      <c r="GR351">
        <v>-1</v>
      </c>
    </row>
    <row r="352" spans="1:200" x14ac:dyDescent="0.2">
      <c r="A352">
        <f>ROW(Source!A264)</f>
        <v>264</v>
      </c>
      <c r="B352">
        <v>74764386</v>
      </c>
      <c r="C352">
        <v>74987680</v>
      </c>
      <c r="D352">
        <v>49526492</v>
      </c>
      <c r="E352">
        <v>1</v>
      </c>
      <c r="F352">
        <v>1</v>
      </c>
      <c r="G352">
        <v>1</v>
      </c>
      <c r="H352">
        <v>3</v>
      </c>
      <c r="I352" t="s">
        <v>469</v>
      </c>
      <c r="J352" t="s">
        <v>470</v>
      </c>
      <c r="K352" t="s">
        <v>471</v>
      </c>
      <c r="L352">
        <v>1346</v>
      </c>
      <c r="N352">
        <v>1009</v>
      </c>
      <c r="O352" t="s">
        <v>468</v>
      </c>
      <c r="P352" t="s">
        <v>468</v>
      </c>
      <c r="Q352">
        <v>1</v>
      </c>
      <c r="W352">
        <v>0</v>
      </c>
      <c r="X352">
        <v>497341279</v>
      </c>
      <c r="Y352" s="181" t="e">
        <f>#REF!</f>
        <v>#REF!</v>
      </c>
      <c r="AA352">
        <v>210.35</v>
      </c>
      <c r="AB352">
        <v>0</v>
      </c>
      <c r="AC352">
        <v>0</v>
      </c>
      <c r="AD352">
        <v>0</v>
      </c>
      <c r="AE352">
        <v>23.09</v>
      </c>
      <c r="AF352">
        <v>0</v>
      </c>
      <c r="AG352">
        <v>0</v>
      </c>
      <c r="AH352">
        <v>0</v>
      </c>
      <c r="AI352">
        <v>9.11</v>
      </c>
      <c r="AJ352">
        <v>1</v>
      </c>
      <c r="AK352">
        <v>1</v>
      </c>
      <c r="AL352">
        <v>1</v>
      </c>
      <c r="AM352">
        <v>4</v>
      </c>
      <c r="AN352">
        <v>0</v>
      </c>
      <c r="AO352">
        <v>1</v>
      </c>
      <c r="AP352">
        <v>1</v>
      </c>
      <c r="AQ352">
        <v>0</v>
      </c>
      <c r="AR352">
        <v>0</v>
      </c>
      <c r="AS352" t="s">
        <v>6</v>
      </c>
      <c r="AT352">
        <v>0.08</v>
      </c>
      <c r="AU352" t="s">
        <v>6</v>
      </c>
      <c r="AV352">
        <v>0</v>
      </c>
      <c r="AW352">
        <v>2</v>
      </c>
      <c r="AX352">
        <v>74987691</v>
      </c>
      <c r="AY352">
        <v>1</v>
      </c>
      <c r="AZ352">
        <v>0</v>
      </c>
      <c r="BA352">
        <v>362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CV352">
        <v>0</v>
      </c>
      <c r="CW352">
        <v>0</v>
      </c>
      <c r="CX352" t="e">
        <f>ROUND(Y352*Source!I264,7)</f>
        <v>#REF!</v>
      </c>
      <c r="CY352">
        <f>AA352</f>
        <v>210.35</v>
      </c>
      <c r="CZ352">
        <f>AE352</f>
        <v>23.09</v>
      </c>
      <c r="DA352">
        <f>AI352</f>
        <v>9.11</v>
      </c>
      <c r="DB352">
        <f>ROUND(ROUND(AT352*CZ352,2),2)</f>
        <v>1.85</v>
      </c>
      <c r="DC352">
        <f>ROUND(ROUND(AT352*AG352,2),2)</f>
        <v>0</v>
      </c>
      <c r="DD352" t="s">
        <v>6</v>
      </c>
      <c r="DE352" t="s">
        <v>6</v>
      </c>
      <c r="DF352" t="e">
        <f>ROUND(ROUND(AE352*AI352,0)*CX352,0)</f>
        <v>#REF!</v>
      </c>
      <c r="DG352" t="e">
        <f>ROUND(ROUND(AF352,0)*CX352,0)</f>
        <v>#REF!</v>
      </c>
      <c r="DH352" t="e">
        <f>Source!I264*SmtRes!Y352</f>
        <v>#REF!</v>
      </c>
      <c r="DI352">
        <f>AA352</f>
        <v>210.35</v>
      </c>
      <c r="DJ352">
        <f>EtalonRes!Y362</f>
        <v>23.09</v>
      </c>
      <c r="DK352">
        <f>Source!BC264</f>
        <v>9.11</v>
      </c>
      <c r="DL352" t="s">
        <v>6</v>
      </c>
      <c r="DM352">
        <v>0</v>
      </c>
      <c r="DN352" t="s">
        <v>6</v>
      </c>
      <c r="DO352">
        <v>0</v>
      </c>
      <c r="GQ352">
        <v>-1</v>
      </c>
      <c r="GR352">
        <v>-1</v>
      </c>
    </row>
    <row r="353" spans="1:200" x14ac:dyDescent="0.2">
      <c r="A353">
        <f>ROW(Source!A264)</f>
        <v>264</v>
      </c>
      <c r="B353">
        <v>74764386</v>
      </c>
      <c r="C353">
        <v>74987680</v>
      </c>
      <c r="D353">
        <v>0</v>
      </c>
      <c r="E353">
        <v>1</v>
      </c>
      <c r="F353">
        <v>1</v>
      </c>
      <c r="G353">
        <v>1</v>
      </c>
      <c r="H353">
        <v>3</v>
      </c>
      <c r="I353" t="s">
        <v>35</v>
      </c>
      <c r="J353" t="s">
        <v>6</v>
      </c>
      <c r="K353" t="s">
        <v>351</v>
      </c>
      <c r="L353">
        <v>1371</v>
      </c>
      <c r="N353">
        <v>1013</v>
      </c>
      <c r="O353" t="s">
        <v>23</v>
      </c>
      <c r="P353" t="s">
        <v>23</v>
      </c>
      <c r="Q353">
        <v>1</v>
      </c>
      <c r="W353">
        <v>0</v>
      </c>
      <c r="X353">
        <v>-1822267284</v>
      </c>
      <c r="Y353">
        <f>AT353</f>
        <v>5.2631579000000004</v>
      </c>
      <c r="AA353">
        <v>1248.5</v>
      </c>
      <c r="AB353">
        <v>0</v>
      </c>
      <c r="AC353">
        <v>0</v>
      </c>
      <c r="AD353">
        <v>0</v>
      </c>
      <c r="AE353">
        <v>1312.94</v>
      </c>
      <c r="AF353">
        <v>0</v>
      </c>
      <c r="AG353">
        <v>0</v>
      </c>
      <c r="AH353">
        <v>0</v>
      </c>
      <c r="AI353">
        <v>9.11</v>
      </c>
      <c r="AJ353">
        <v>1</v>
      </c>
      <c r="AK353">
        <v>1</v>
      </c>
      <c r="AL353">
        <v>1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 t="s">
        <v>6</v>
      </c>
      <c r="AT353">
        <v>5.2631579000000004</v>
      </c>
      <c r="AU353" t="s">
        <v>6</v>
      </c>
      <c r="AV353">
        <v>0</v>
      </c>
      <c r="AW353">
        <v>1</v>
      </c>
      <c r="AX353">
        <v>-1</v>
      </c>
      <c r="AY353">
        <v>0</v>
      </c>
      <c r="AZ353">
        <v>0</v>
      </c>
      <c r="BA353" t="s">
        <v>6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CV353">
        <v>0</v>
      </c>
      <c r="CW353">
        <v>0</v>
      </c>
      <c r="CX353">
        <f>ROUND(Y353*Source!I264,7)</f>
        <v>1</v>
      </c>
      <c r="CY353">
        <f>AA353</f>
        <v>1248.5</v>
      </c>
      <c r="CZ353">
        <f>AE353</f>
        <v>1312.94</v>
      </c>
      <c r="DA353">
        <f>AI353</f>
        <v>9.11</v>
      </c>
      <c r="DB353">
        <f>ROUND(ROUND(AT353*CZ353,2),2)</f>
        <v>6910.21</v>
      </c>
      <c r="DC353">
        <f>ROUND(ROUND(AT353*AG353,2),2)</f>
        <v>0</v>
      </c>
      <c r="DD353" t="s">
        <v>6</v>
      </c>
      <c r="DE353" t="s">
        <v>6</v>
      </c>
      <c r="DF353">
        <f>ROUND(ROUND(AE353*AI353,0)*CX353,0)</f>
        <v>11961</v>
      </c>
      <c r="DG353">
        <f>ROUND(ROUND(AF353,0)*CX353,0)</f>
        <v>0</v>
      </c>
      <c r="DH353">
        <f>Source!I264*SmtRes!Y353</f>
        <v>1.0000000010000001</v>
      </c>
      <c r="DI353">
        <f>AA353</f>
        <v>1248.5</v>
      </c>
      <c r="DJ353">
        <f>DF353</f>
        <v>11961</v>
      </c>
      <c r="DK353">
        <f>Source!BC264</f>
        <v>9.11</v>
      </c>
      <c r="DL353" t="s">
        <v>6</v>
      </c>
      <c r="DM353">
        <v>0</v>
      </c>
      <c r="DN353" t="s">
        <v>6</v>
      </c>
      <c r="DO353">
        <v>0</v>
      </c>
      <c r="GP353">
        <v>1</v>
      </c>
      <c r="GQ353">
        <v>-1</v>
      </c>
      <c r="GR353">
        <v>-1</v>
      </c>
    </row>
    <row r="354" spans="1:200" x14ac:dyDescent="0.2">
      <c r="A354">
        <f>ROW(Source!A266)</f>
        <v>266</v>
      </c>
      <c r="B354">
        <v>74764386</v>
      </c>
      <c r="C354">
        <v>74987699</v>
      </c>
      <c r="D354">
        <v>31714704</v>
      </c>
      <c r="E354">
        <v>70</v>
      </c>
      <c r="F354">
        <v>1</v>
      </c>
      <c r="G354">
        <v>1</v>
      </c>
      <c r="H354">
        <v>1</v>
      </c>
      <c r="I354" t="s">
        <v>474</v>
      </c>
      <c r="J354" t="s">
        <v>6</v>
      </c>
      <c r="K354" t="s">
        <v>475</v>
      </c>
      <c r="L354">
        <v>1191</v>
      </c>
      <c r="N354">
        <v>1013</v>
      </c>
      <c r="O354" t="s">
        <v>448</v>
      </c>
      <c r="P354" t="s">
        <v>448</v>
      </c>
      <c r="Q354">
        <v>1</v>
      </c>
      <c r="W354">
        <v>0</v>
      </c>
      <c r="X354">
        <v>-112797078</v>
      </c>
      <c r="Y354">
        <f>(AT354*ROUND(1.05,7))</f>
        <v>2.1</v>
      </c>
      <c r="AA354">
        <v>0</v>
      </c>
      <c r="AB354">
        <v>0</v>
      </c>
      <c r="AC354">
        <v>0</v>
      </c>
      <c r="AD354">
        <v>299.51</v>
      </c>
      <c r="AE354">
        <v>0</v>
      </c>
      <c r="AF354">
        <v>0</v>
      </c>
      <c r="AG354">
        <v>0</v>
      </c>
      <c r="AH354">
        <v>8.9700000000000006</v>
      </c>
      <c r="AI354">
        <v>1</v>
      </c>
      <c r="AJ354">
        <v>1</v>
      </c>
      <c r="AK354">
        <v>1</v>
      </c>
      <c r="AL354">
        <v>33.39</v>
      </c>
      <c r="AM354">
        <v>4</v>
      </c>
      <c r="AN354">
        <v>0</v>
      </c>
      <c r="AO354">
        <v>1</v>
      </c>
      <c r="AP354">
        <v>1</v>
      </c>
      <c r="AQ354">
        <v>0</v>
      </c>
      <c r="AR354">
        <v>0</v>
      </c>
      <c r="AS354" t="s">
        <v>6</v>
      </c>
      <c r="AT354">
        <v>2</v>
      </c>
      <c r="AU354" t="s">
        <v>78</v>
      </c>
      <c r="AV354">
        <v>1</v>
      </c>
      <c r="AW354">
        <v>2</v>
      </c>
      <c r="AX354">
        <v>74987708</v>
      </c>
      <c r="AY354">
        <v>1</v>
      </c>
      <c r="AZ354">
        <v>0</v>
      </c>
      <c r="BA354">
        <v>364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CU354">
        <f>ROUND(AT354*Source!I266*AH354*AL354,0)</f>
        <v>10782</v>
      </c>
      <c r="CV354">
        <f>ROUND(Y354*Source!I266,7)</f>
        <v>37.799999999999997</v>
      </c>
      <c r="CW354">
        <v>0</v>
      </c>
      <c r="CX354">
        <f>ROUND(Y354*Source!I266,7)</f>
        <v>37.799999999999997</v>
      </c>
      <c r="CY354">
        <f>AD354</f>
        <v>299.51</v>
      </c>
      <c r="CZ354">
        <f>AH354</f>
        <v>8.9700000000000006</v>
      </c>
      <c r="DA354">
        <f>AL354</f>
        <v>33.39</v>
      </c>
      <c r="DB354">
        <f>ROUND((ROUND(AT354*CZ354,2)*ROUND(1.05,7)),2)</f>
        <v>18.84</v>
      </c>
      <c r="DC354">
        <f>ROUND((ROUND(AT354*AG354,2)*ROUND(1.05,7)),2)</f>
        <v>0</v>
      </c>
      <c r="DD354" t="s">
        <v>6</v>
      </c>
      <c r="DE354" t="s">
        <v>6</v>
      </c>
      <c r="DF354">
        <f>ROUND(ROUND(AE354,0)*CX354,0)</f>
        <v>0</v>
      </c>
      <c r="DG354">
        <f>ROUND(ROUND(AF354,0)*CX354,0)</f>
        <v>0</v>
      </c>
      <c r="DH354">
        <f>Source!I266*SmtRes!Y354</f>
        <v>37.800000000000004</v>
      </c>
      <c r="DI354">
        <f>AD354</f>
        <v>299.51</v>
      </c>
      <c r="DJ354">
        <f>EtalonRes!AB364</f>
        <v>8.9700000000000006</v>
      </c>
      <c r="DK354">
        <f>Source!BA266</f>
        <v>33.39</v>
      </c>
      <c r="DL354" t="s">
        <v>6</v>
      </c>
      <c r="DM354">
        <v>0</v>
      </c>
      <c r="DN354" t="s">
        <v>6</v>
      </c>
      <c r="DO354">
        <v>0</v>
      </c>
      <c r="GQ354">
        <v>-1</v>
      </c>
      <c r="GR354">
        <v>-1</v>
      </c>
    </row>
    <row r="355" spans="1:200" x14ac:dyDescent="0.2">
      <c r="A355">
        <f>ROW(Source!A266)</f>
        <v>266</v>
      </c>
      <c r="B355">
        <v>74764386</v>
      </c>
      <c r="C355">
        <v>74987699</v>
      </c>
      <c r="D355">
        <v>31709492</v>
      </c>
      <c r="E355">
        <v>70</v>
      </c>
      <c r="F355">
        <v>1</v>
      </c>
      <c r="G355">
        <v>1</v>
      </c>
      <c r="H355">
        <v>1</v>
      </c>
      <c r="I355" t="s">
        <v>449</v>
      </c>
      <c r="J355" t="s">
        <v>6</v>
      </c>
      <c r="K355" t="s">
        <v>450</v>
      </c>
      <c r="L355">
        <v>1191</v>
      </c>
      <c r="N355">
        <v>1013</v>
      </c>
      <c r="O355" t="s">
        <v>448</v>
      </c>
      <c r="P355" t="s">
        <v>448</v>
      </c>
      <c r="Q355">
        <v>1</v>
      </c>
      <c r="W355">
        <v>0</v>
      </c>
      <c r="X355">
        <v>-1417349443</v>
      </c>
      <c r="Y355">
        <f>(AT355*ROUND(1.05,7))</f>
        <v>3.15E-2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33.39</v>
      </c>
      <c r="AL355">
        <v>1</v>
      </c>
      <c r="AM355">
        <v>4</v>
      </c>
      <c r="AN355">
        <v>0</v>
      </c>
      <c r="AO355">
        <v>1</v>
      </c>
      <c r="AP355">
        <v>1</v>
      </c>
      <c r="AQ355">
        <v>0</v>
      </c>
      <c r="AR355">
        <v>0</v>
      </c>
      <c r="AS355" t="s">
        <v>6</v>
      </c>
      <c r="AT355">
        <v>0.03</v>
      </c>
      <c r="AU355" t="s">
        <v>78</v>
      </c>
      <c r="AV355">
        <v>2</v>
      </c>
      <c r="AW355">
        <v>2</v>
      </c>
      <c r="AX355">
        <v>74987709</v>
      </c>
      <c r="AY355">
        <v>1</v>
      </c>
      <c r="AZ355">
        <v>0</v>
      </c>
      <c r="BA355">
        <v>365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ROUND(Y355*Source!I266,7)</f>
        <v>0.56699999999999995</v>
      </c>
      <c r="CY355">
        <f>AD355</f>
        <v>0</v>
      </c>
      <c r="CZ355">
        <f>AH355</f>
        <v>0</v>
      </c>
      <c r="DA355">
        <f>AL355</f>
        <v>1</v>
      </c>
      <c r="DB355">
        <f>ROUND((ROUND(AT355*CZ355,2)*ROUND(1.05,7)),2)</f>
        <v>0</v>
      </c>
      <c r="DC355">
        <f>ROUND((ROUND(AT355*AG355,2)*ROUND(1.05,7)),2)</f>
        <v>0</v>
      </c>
      <c r="DD355" t="s">
        <v>6</v>
      </c>
      <c r="DE355" t="s">
        <v>6</v>
      </c>
      <c r="DF355">
        <f>ROUND(ROUND(AE355,0)*CX355,0)</f>
        <v>0</v>
      </c>
      <c r="DG355">
        <f>ROUND(ROUND(AF355,0)*CX355,0)</f>
        <v>0</v>
      </c>
      <c r="DH355">
        <f>Source!I266*SmtRes!Y355</f>
        <v>0.56699999999999995</v>
      </c>
      <c r="DI355">
        <f>AD355</f>
        <v>0</v>
      </c>
      <c r="DJ355">
        <f>EtalonRes!AB365</f>
        <v>0</v>
      </c>
      <c r="DK355">
        <f>Source!BA266</f>
        <v>33.39</v>
      </c>
      <c r="DL355" t="s">
        <v>6</v>
      </c>
      <c r="DM355">
        <v>0</v>
      </c>
      <c r="DN355" t="s">
        <v>6</v>
      </c>
      <c r="DO355">
        <v>0</v>
      </c>
      <c r="GQ355">
        <v>-1</v>
      </c>
      <c r="GR355">
        <v>-1</v>
      </c>
    </row>
    <row r="356" spans="1:200" x14ac:dyDescent="0.2">
      <c r="A356">
        <f>ROW(Source!A266)</f>
        <v>266</v>
      </c>
      <c r="B356">
        <v>74764386</v>
      </c>
      <c r="C356">
        <v>74987699</v>
      </c>
      <c r="D356">
        <v>49672573</v>
      </c>
      <c r="E356">
        <v>1</v>
      </c>
      <c r="F356">
        <v>1</v>
      </c>
      <c r="G356">
        <v>1</v>
      </c>
      <c r="H356">
        <v>2</v>
      </c>
      <c r="I356" t="s">
        <v>451</v>
      </c>
      <c r="J356" t="s">
        <v>452</v>
      </c>
      <c r="K356" t="s">
        <v>453</v>
      </c>
      <c r="L356">
        <v>1367</v>
      </c>
      <c r="N356">
        <v>1011</v>
      </c>
      <c r="O356" t="s">
        <v>454</v>
      </c>
      <c r="P356" t="s">
        <v>454</v>
      </c>
      <c r="Q356">
        <v>1</v>
      </c>
      <c r="W356">
        <v>0</v>
      </c>
      <c r="X356">
        <v>-430484415</v>
      </c>
      <c r="Y356">
        <f>(AT356*ROUND(1.05,7))</f>
        <v>1.0500000000000001E-2</v>
      </c>
      <c r="AA356">
        <v>0</v>
      </c>
      <c r="AB356">
        <v>1530.2</v>
      </c>
      <c r="AC356">
        <v>450.77</v>
      </c>
      <c r="AD356">
        <v>0</v>
      </c>
      <c r="AE356">
        <v>0</v>
      </c>
      <c r="AF356">
        <v>115.4</v>
      </c>
      <c r="AG356">
        <v>13.5</v>
      </c>
      <c r="AH356">
        <v>0</v>
      </c>
      <c r="AI356">
        <v>1</v>
      </c>
      <c r="AJ356">
        <v>13.26</v>
      </c>
      <c r="AK356">
        <v>33.39</v>
      </c>
      <c r="AL356">
        <v>1</v>
      </c>
      <c r="AM356">
        <v>4</v>
      </c>
      <c r="AN356">
        <v>0</v>
      </c>
      <c r="AO356">
        <v>1</v>
      </c>
      <c r="AP356">
        <v>1</v>
      </c>
      <c r="AQ356">
        <v>0</v>
      </c>
      <c r="AR356">
        <v>0</v>
      </c>
      <c r="AS356" t="s">
        <v>6</v>
      </c>
      <c r="AT356">
        <v>0.01</v>
      </c>
      <c r="AU356" t="s">
        <v>26</v>
      </c>
      <c r="AV356">
        <v>0</v>
      </c>
      <c r="AW356">
        <v>2</v>
      </c>
      <c r="AX356">
        <v>74987710</v>
      </c>
      <c r="AY356">
        <v>1</v>
      </c>
      <c r="AZ356">
        <v>0</v>
      </c>
      <c r="BA356">
        <v>366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CV356">
        <v>0</v>
      </c>
      <c r="CW356">
        <f>ROUND(Y356*Source!I266*DO356,7)</f>
        <v>0</v>
      </c>
      <c r="CX356">
        <f>ROUND(Y356*Source!I266,7)</f>
        <v>0.189</v>
      </c>
      <c r="CY356">
        <f>AB356</f>
        <v>1530.2</v>
      </c>
      <c r="CZ356">
        <f>AF356</f>
        <v>115.4</v>
      </c>
      <c r="DA356">
        <f>AJ356</f>
        <v>13.26</v>
      </c>
      <c r="DB356">
        <f>ROUND((ROUND(AT356*CZ356,2)*ROUND(1.05,7)),2)</f>
        <v>1.21</v>
      </c>
      <c r="DC356">
        <f>ROUND((ROUND(AT356*AG356,2)*ROUND(1.05,7)),2)</f>
        <v>0.15</v>
      </c>
      <c r="DD356" t="s">
        <v>6</v>
      </c>
      <c r="DE356" t="s">
        <v>6</v>
      </c>
      <c r="DF356">
        <f>ROUND(ROUND(AE356,0)*CX356,0)</f>
        <v>0</v>
      </c>
      <c r="DG356">
        <f>ROUND(ROUND(AF356*AJ356,0)*CX356,0)</f>
        <v>289</v>
      </c>
      <c r="DH356">
        <f>Source!I266*SmtRes!Y356</f>
        <v>0.189</v>
      </c>
      <c r="DI356">
        <f>AB356</f>
        <v>1530.2</v>
      </c>
      <c r="DJ356">
        <f>EtalonRes!Z366</f>
        <v>115.4</v>
      </c>
      <c r="DK356">
        <f>Source!BB266</f>
        <v>13.26</v>
      </c>
      <c r="DL356" t="s">
        <v>6</v>
      </c>
      <c r="DM356">
        <v>0</v>
      </c>
      <c r="DN356" t="s">
        <v>6</v>
      </c>
      <c r="DO356">
        <v>0</v>
      </c>
      <c r="GQ356">
        <v>-1</v>
      </c>
      <c r="GR356">
        <v>-1</v>
      </c>
    </row>
    <row r="357" spans="1:200" x14ac:dyDescent="0.2">
      <c r="A357">
        <f>ROW(Source!A266)</f>
        <v>266</v>
      </c>
      <c r="B357">
        <v>74764386</v>
      </c>
      <c r="C357">
        <v>74987699</v>
      </c>
      <c r="D357">
        <v>49672695</v>
      </c>
      <c r="E357">
        <v>1</v>
      </c>
      <c r="F357">
        <v>1</v>
      </c>
      <c r="G357">
        <v>1</v>
      </c>
      <c r="H357">
        <v>2</v>
      </c>
      <c r="I357" t="s">
        <v>455</v>
      </c>
      <c r="J357" t="s">
        <v>456</v>
      </c>
      <c r="K357" t="s">
        <v>457</v>
      </c>
      <c r="L357">
        <v>1367</v>
      </c>
      <c r="N357">
        <v>1011</v>
      </c>
      <c r="O357" t="s">
        <v>454</v>
      </c>
      <c r="P357" t="s">
        <v>454</v>
      </c>
      <c r="Q357">
        <v>1</v>
      </c>
      <c r="W357">
        <v>0</v>
      </c>
      <c r="X357">
        <v>1063590936</v>
      </c>
      <c r="Y357">
        <f>(AT357*ROUND(1.05,7))</f>
        <v>0.52500000000000002</v>
      </c>
      <c r="AA357">
        <v>0</v>
      </c>
      <c r="AB357">
        <v>41.37</v>
      </c>
      <c r="AC357">
        <v>0</v>
      </c>
      <c r="AD357">
        <v>0</v>
      </c>
      <c r="AE357">
        <v>0</v>
      </c>
      <c r="AF357">
        <v>3.12</v>
      </c>
      <c r="AG357">
        <v>0</v>
      </c>
      <c r="AH357">
        <v>0</v>
      </c>
      <c r="AI357">
        <v>1</v>
      </c>
      <c r="AJ357">
        <v>13.26</v>
      </c>
      <c r="AK357">
        <v>33.39</v>
      </c>
      <c r="AL357">
        <v>1</v>
      </c>
      <c r="AM357">
        <v>4</v>
      </c>
      <c r="AN357">
        <v>0</v>
      </c>
      <c r="AO357">
        <v>1</v>
      </c>
      <c r="AP357">
        <v>1</v>
      </c>
      <c r="AQ357">
        <v>0</v>
      </c>
      <c r="AR357">
        <v>0</v>
      </c>
      <c r="AS357" t="s">
        <v>6</v>
      </c>
      <c r="AT357">
        <v>0.5</v>
      </c>
      <c r="AU357" t="s">
        <v>26</v>
      </c>
      <c r="AV357">
        <v>0</v>
      </c>
      <c r="AW357">
        <v>2</v>
      </c>
      <c r="AX357">
        <v>74987711</v>
      </c>
      <c r="AY357">
        <v>1</v>
      </c>
      <c r="AZ357">
        <v>0</v>
      </c>
      <c r="BA357">
        <v>367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CV357">
        <v>0</v>
      </c>
      <c r="CW357">
        <f>ROUND(Y357*Source!I266*DO357,7)</f>
        <v>0</v>
      </c>
      <c r="CX357">
        <f>ROUND(Y357*Source!I266,7)</f>
        <v>9.4499999999999993</v>
      </c>
      <c r="CY357">
        <f>AB357</f>
        <v>41.37</v>
      </c>
      <c r="CZ357">
        <f>AF357</f>
        <v>3.12</v>
      </c>
      <c r="DA357">
        <f>AJ357</f>
        <v>13.26</v>
      </c>
      <c r="DB357">
        <f>ROUND((ROUND(AT357*CZ357,2)*ROUND(1.05,7)),2)</f>
        <v>1.64</v>
      </c>
      <c r="DC357">
        <f>ROUND((ROUND(AT357*AG357,2)*ROUND(1.05,7)),2)</f>
        <v>0</v>
      </c>
      <c r="DD357" t="s">
        <v>6</v>
      </c>
      <c r="DE357" t="s">
        <v>6</v>
      </c>
      <c r="DF357">
        <f>ROUND(ROUND(AE357,0)*CX357,0)</f>
        <v>0</v>
      </c>
      <c r="DG357">
        <f>ROUND(ROUND(AF357*AJ357,0)*CX357,0)</f>
        <v>387</v>
      </c>
      <c r="DH357">
        <f>Source!I266*SmtRes!Y357</f>
        <v>9.4500000000000011</v>
      </c>
      <c r="DI357">
        <f>AB357</f>
        <v>41.37</v>
      </c>
      <c r="DJ357">
        <f>EtalonRes!Z367</f>
        <v>3.12</v>
      </c>
      <c r="DK357">
        <f>Source!BB266</f>
        <v>13.26</v>
      </c>
      <c r="DL357" t="s">
        <v>6</v>
      </c>
      <c r="DM357">
        <v>0</v>
      </c>
      <c r="DN357" t="s">
        <v>6</v>
      </c>
      <c r="DO357">
        <v>0</v>
      </c>
      <c r="GQ357">
        <v>-1</v>
      </c>
      <c r="GR357">
        <v>-1</v>
      </c>
    </row>
    <row r="358" spans="1:200" x14ac:dyDescent="0.2">
      <c r="A358">
        <f>ROW(Source!A266)</f>
        <v>266</v>
      </c>
      <c r="B358">
        <v>74764386</v>
      </c>
      <c r="C358">
        <v>74987699</v>
      </c>
      <c r="D358">
        <v>49673503</v>
      </c>
      <c r="E358">
        <v>1</v>
      </c>
      <c r="F358">
        <v>1</v>
      </c>
      <c r="G358">
        <v>1</v>
      </c>
      <c r="H358">
        <v>2</v>
      </c>
      <c r="I358" t="s">
        <v>458</v>
      </c>
      <c r="J358" t="s">
        <v>459</v>
      </c>
      <c r="K358" t="s">
        <v>460</v>
      </c>
      <c r="L358">
        <v>1367</v>
      </c>
      <c r="N358">
        <v>1011</v>
      </c>
      <c r="O358" t="s">
        <v>454</v>
      </c>
      <c r="P358" t="s">
        <v>454</v>
      </c>
      <c r="Q358">
        <v>1</v>
      </c>
      <c r="W358">
        <v>0</v>
      </c>
      <c r="X358">
        <v>509054691</v>
      </c>
      <c r="Y358">
        <f>(AT358*ROUND(1.05,7))</f>
        <v>2.1000000000000001E-2</v>
      </c>
      <c r="AA358">
        <v>0</v>
      </c>
      <c r="AB358">
        <v>871.31</v>
      </c>
      <c r="AC358">
        <v>387.32</v>
      </c>
      <c r="AD358">
        <v>0</v>
      </c>
      <c r="AE358">
        <v>0</v>
      </c>
      <c r="AF358">
        <v>65.709999999999994</v>
      </c>
      <c r="AG358">
        <v>11.6</v>
      </c>
      <c r="AH358">
        <v>0</v>
      </c>
      <c r="AI358">
        <v>1</v>
      </c>
      <c r="AJ358">
        <v>13.26</v>
      </c>
      <c r="AK358">
        <v>33.39</v>
      </c>
      <c r="AL358">
        <v>1</v>
      </c>
      <c r="AM358">
        <v>4</v>
      </c>
      <c r="AN358">
        <v>0</v>
      </c>
      <c r="AO358">
        <v>1</v>
      </c>
      <c r="AP358">
        <v>1</v>
      </c>
      <c r="AQ358">
        <v>0</v>
      </c>
      <c r="AR358">
        <v>0</v>
      </c>
      <c r="AS358" t="s">
        <v>6</v>
      </c>
      <c r="AT358">
        <v>0.02</v>
      </c>
      <c r="AU358" t="s">
        <v>26</v>
      </c>
      <c r="AV358">
        <v>0</v>
      </c>
      <c r="AW358">
        <v>2</v>
      </c>
      <c r="AX358">
        <v>74987712</v>
      </c>
      <c r="AY358">
        <v>1</v>
      </c>
      <c r="AZ358">
        <v>0</v>
      </c>
      <c r="BA358">
        <v>368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CV358">
        <v>0</v>
      </c>
      <c r="CW358">
        <f>ROUND(Y358*Source!I266*DO358,7)</f>
        <v>0</v>
      </c>
      <c r="CX358">
        <f>ROUND(Y358*Source!I266,7)</f>
        <v>0.378</v>
      </c>
      <c r="CY358">
        <f>AB358</f>
        <v>871.31</v>
      </c>
      <c r="CZ358">
        <f>AF358</f>
        <v>65.709999999999994</v>
      </c>
      <c r="DA358">
        <f>AJ358</f>
        <v>13.26</v>
      </c>
      <c r="DB358">
        <f>ROUND((ROUND(AT358*CZ358,2)*ROUND(1.05,7)),2)</f>
        <v>1.38</v>
      </c>
      <c r="DC358">
        <f>ROUND((ROUND(AT358*AG358,2)*ROUND(1.05,7)),2)</f>
        <v>0.24</v>
      </c>
      <c r="DD358" t="s">
        <v>6</v>
      </c>
      <c r="DE358" t="s">
        <v>6</v>
      </c>
      <c r="DF358">
        <f>ROUND(ROUND(AE358,0)*CX358,0)</f>
        <v>0</v>
      </c>
      <c r="DG358">
        <f>ROUND(ROUND(AF358*AJ358,0)*CX358,0)</f>
        <v>329</v>
      </c>
      <c r="DH358">
        <f>Source!I266*SmtRes!Y358</f>
        <v>0.378</v>
      </c>
      <c r="DI358">
        <f>AB358</f>
        <v>871.31</v>
      </c>
      <c r="DJ358">
        <f>EtalonRes!Z368</f>
        <v>65.709999999999994</v>
      </c>
      <c r="DK358">
        <f>Source!BB266</f>
        <v>13.26</v>
      </c>
      <c r="DL358" t="s">
        <v>6</v>
      </c>
      <c r="DM358">
        <v>0</v>
      </c>
      <c r="DN358" t="s">
        <v>6</v>
      </c>
      <c r="DO358">
        <v>0</v>
      </c>
      <c r="GQ358">
        <v>-1</v>
      </c>
      <c r="GR358">
        <v>-1</v>
      </c>
    </row>
    <row r="359" spans="1:200" x14ac:dyDescent="0.2">
      <c r="A359">
        <f>ROW(Source!A266)</f>
        <v>266</v>
      </c>
      <c r="B359">
        <v>74764386</v>
      </c>
      <c r="C359">
        <v>74987699</v>
      </c>
      <c r="D359">
        <v>49525488</v>
      </c>
      <c r="E359">
        <v>1</v>
      </c>
      <c r="F359">
        <v>1</v>
      </c>
      <c r="G359">
        <v>1</v>
      </c>
      <c r="H359">
        <v>3</v>
      </c>
      <c r="I359" t="s">
        <v>465</v>
      </c>
      <c r="J359" t="s">
        <v>466</v>
      </c>
      <c r="K359" t="s">
        <v>467</v>
      </c>
      <c r="L359">
        <v>1346</v>
      </c>
      <c r="N359">
        <v>1009</v>
      </c>
      <c r="O359" t="s">
        <v>468</v>
      </c>
      <c r="P359" t="s">
        <v>468</v>
      </c>
      <c r="Q359">
        <v>1</v>
      </c>
      <c r="W359">
        <v>0</v>
      </c>
      <c r="X359">
        <v>-1864341761</v>
      </c>
      <c r="Y359" s="181" t="e">
        <f>#REF!</f>
        <v>#REF!</v>
      </c>
      <c r="AA359">
        <v>82.35</v>
      </c>
      <c r="AB359">
        <v>0</v>
      </c>
      <c r="AC359">
        <v>0</v>
      </c>
      <c r="AD359">
        <v>0</v>
      </c>
      <c r="AE359">
        <v>9.0399999999999991</v>
      </c>
      <c r="AF359">
        <v>0</v>
      </c>
      <c r="AG359">
        <v>0</v>
      </c>
      <c r="AH359">
        <v>0</v>
      </c>
      <c r="AI359">
        <v>9.11</v>
      </c>
      <c r="AJ359">
        <v>1</v>
      </c>
      <c r="AK359">
        <v>1</v>
      </c>
      <c r="AL359">
        <v>1</v>
      </c>
      <c r="AM359">
        <v>4</v>
      </c>
      <c r="AN359">
        <v>0</v>
      </c>
      <c r="AO359">
        <v>1</v>
      </c>
      <c r="AP359">
        <v>1</v>
      </c>
      <c r="AQ359">
        <v>0</v>
      </c>
      <c r="AR359">
        <v>0</v>
      </c>
      <c r="AS359" t="s">
        <v>6</v>
      </c>
      <c r="AT359">
        <v>0.5</v>
      </c>
      <c r="AU359" t="s">
        <v>6</v>
      </c>
      <c r="AV359">
        <v>0</v>
      </c>
      <c r="AW359">
        <v>2</v>
      </c>
      <c r="AX359">
        <v>74987713</v>
      </c>
      <c r="AY359">
        <v>1</v>
      </c>
      <c r="AZ359">
        <v>0</v>
      </c>
      <c r="BA359">
        <v>369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CV359">
        <v>0</v>
      </c>
      <c r="CW359">
        <v>0</v>
      </c>
      <c r="CX359" t="e">
        <f>ROUND(Y359*Source!I266,7)</f>
        <v>#REF!</v>
      </c>
      <c r="CY359">
        <f>AA359</f>
        <v>82.35</v>
      </c>
      <c r="CZ359">
        <f>AE359</f>
        <v>9.0399999999999991</v>
      </c>
      <c r="DA359">
        <f>AI359</f>
        <v>9.11</v>
      </c>
      <c r="DB359">
        <f>ROUND(ROUND(AT359*CZ359,2),2)</f>
        <v>4.5199999999999996</v>
      </c>
      <c r="DC359">
        <f>ROUND(ROUND(AT359*AG359,2),2)</f>
        <v>0</v>
      </c>
      <c r="DD359" t="s">
        <v>6</v>
      </c>
      <c r="DE359" t="s">
        <v>6</v>
      </c>
      <c r="DF359" t="e">
        <f>ROUND(ROUND(AE359*AI359,0)*CX359,0)</f>
        <v>#REF!</v>
      </c>
      <c r="DG359" t="e">
        <f>ROUND(ROUND(AF359,0)*CX359,0)</f>
        <v>#REF!</v>
      </c>
      <c r="DH359" t="e">
        <f>Source!I266*SmtRes!Y359</f>
        <v>#REF!</v>
      </c>
      <c r="DI359">
        <f>AA359</f>
        <v>82.35</v>
      </c>
      <c r="DJ359">
        <f>EtalonRes!Y369</f>
        <v>9.0399999999999991</v>
      </c>
      <c r="DK359">
        <f>Source!BC266</f>
        <v>9.11</v>
      </c>
      <c r="DL359" t="s">
        <v>6</v>
      </c>
      <c r="DM359">
        <v>0</v>
      </c>
      <c r="DN359" t="s">
        <v>6</v>
      </c>
      <c r="DO359">
        <v>0</v>
      </c>
      <c r="GQ359">
        <v>-1</v>
      </c>
      <c r="GR359">
        <v>-1</v>
      </c>
    </row>
    <row r="360" spans="1:200" x14ac:dyDescent="0.2">
      <c r="A360">
        <f>ROW(Source!A266)</f>
        <v>266</v>
      </c>
      <c r="B360">
        <v>74764386</v>
      </c>
      <c r="C360">
        <v>74987699</v>
      </c>
      <c r="D360">
        <v>49526492</v>
      </c>
      <c r="E360">
        <v>1</v>
      </c>
      <c r="F360">
        <v>1</v>
      </c>
      <c r="G360">
        <v>1</v>
      </c>
      <c r="H360">
        <v>3</v>
      </c>
      <c r="I360" t="s">
        <v>469</v>
      </c>
      <c r="J360" t="s">
        <v>470</v>
      </c>
      <c r="K360" t="s">
        <v>471</v>
      </c>
      <c r="L360">
        <v>1346</v>
      </c>
      <c r="N360">
        <v>1009</v>
      </c>
      <c r="O360" t="s">
        <v>468</v>
      </c>
      <c r="P360" t="s">
        <v>468</v>
      </c>
      <c r="Q360">
        <v>1</v>
      </c>
      <c r="W360">
        <v>0</v>
      </c>
      <c r="X360">
        <v>497341279</v>
      </c>
      <c r="Y360" s="181" t="e">
        <f>#REF!</f>
        <v>#REF!</v>
      </c>
      <c r="AA360">
        <v>210.35</v>
      </c>
      <c r="AB360">
        <v>0</v>
      </c>
      <c r="AC360">
        <v>0</v>
      </c>
      <c r="AD360">
        <v>0</v>
      </c>
      <c r="AE360">
        <v>23.09</v>
      </c>
      <c r="AF360">
        <v>0</v>
      </c>
      <c r="AG360">
        <v>0</v>
      </c>
      <c r="AH360">
        <v>0</v>
      </c>
      <c r="AI360">
        <v>9.11</v>
      </c>
      <c r="AJ360">
        <v>1</v>
      </c>
      <c r="AK360">
        <v>1</v>
      </c>
      <c r="AL360">
        <v>1</v>
      </c>
      <c r="AM360">
        <v>4</v>
      </c>
      <c r="AN360">
        <v>0</v>
      </c>
      <c r="AO360">
        <v>1</v>
      </c>
      <c r="AP360">
        <v>1</v>
      </c>
      <c r="AQ360">
        <v>0</v>
      </c>
      <c r="AR360">
        <v>0</v>
      </c>
      <c r="AS360" t="s">
        <v>6</v>
      </c>
      <c r="AT360">
        <v>1.05</v>
      </c>
      <c r="AU360" t="s">
        <v>6</v>
      </c>
      <c r="AV360">
        <v>0</v>
      </c>
      <c r="AW360">
        <v>2</v>
      </c>
      <c r="AX360">
        <v>74987714</v>
      </c>
      <c r="AY360">
        <v>1</v>
      </c>
      <c r="AZ360">
        <v>0</v>
      </c>
      <c r="BA360">
        <v>370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CV360">
        <v>0</v>
      </c>
      <c r="CW360">
        <v>0</v>
      </c>
      <c r="CX360" t="e">
        <f>ROUND(Y360*Source!I266,7)</f>
        <v>#REF!</v>
      </c>
      <c r="CY360">
        <f>AA360</f>
        <v>210.35</v>
      </c>
      <c r="CZ360">
        <f>AE360</f>
        <v>23.09</v>
      </c>
      <c r="DA360">
        <f>AI360</f>
        <v>9.11</v>
      </c>
      <c r="DB360">
        <f>ROUND(ROUND(AT360*CZ360,2),2)</f>
        <v>24.24</v>
      </c>
      <c r="DC360">
        <f>ROUND(ROUND(AT360*AG360,2),2)</f>
        <v>0</v>
      </c>
      <c r="DD360" t="s">
        <v>6</v>
      </c>
      <c r="DE360" t="s">
        <v>6</v>
      </c>
      <c r="DF360" t="e">
        <f>ROUND(ROUND(AE360*AI360,0)*CX360,0)</f>
        <v>#REF!</v>
      </c>
      <c r="DG360" t="e">
        <f>ROUND(ROUND(AF360,0)*CX360,0)</f>
        <v>#REF!</v>
      </c>
      <c r="DH360" t="e">
        <f>Source!I266*SmtRes!Y360</f>
        <v>#REF!</v>
      </c>
      <c r="DI360">
        <f>AA360</f>
        <v>210.35</v>
      </c>
      <c r="DJ360">
        <f>EtalonRes!Y370</f>
        <v>23.09</v>
      </c>
      <c r="DK360">
        <f>Source!BC266</f>
        <v>9.11</v>
      </c>
      <c r="DL360" t="s">
        <v>6</v>
      </c>
      <c r="DM360">
        <v>0</v>
      </c>
      <c r="DN360" t="s">
        <v>6</v>
      </c>
      <c r="DO360">
        <v>0</v>
      </c>
      <c r="GQ360">
        <v>-1</v>
      </c>
      <c r="GR360">
        <v>-1</v>
      </c>
    </row>
    <row r="361" spans="1:200" x14ac:dyDescent="0.2">
      <c r="A361">
        <f>ROW(Source!A266)</f>
        <v>266</v>
      </c>
      <c r="B361">
        <v>74764386</v>
      </c>
      <c r="C361">
        <v>74987699</v>
      </c>
      <c r="D361">
        <v>0</v>
      </c>
      <c r="E361">
        <v>1</v>
      </c>
      <c r="F361">
        <v>1</v>
      </c>
      <c r="G361">
        <v>1</v>
      </c>
      <c r="H361">
        <v>3</v>
      </c>
      <c r="I361" t="s">
        <v>35</v>
      </c>
      <c r="J361" t="s">
        <v>6</v>
      </c>
      <c r="K361" t="s">
        <v>355</v>
      </c>
      <c r="L361">
        <v>1371</v>
      </c>
      <c r="N361">
        <v>1013</v>
      </c>
      <c r="O361" t="s">
        <v>23</v>
      </c>
      <c r="P361" t="s">
        <v>23</v>
      </c>
      <c r="Q361">
        <v>1</v>
      </c>
      <c r="W361">
        <v>0</v>
      </c>
      <c r="X361">
        <v>1561621738</v>
      </c>
      <c r="Y361">
        <f>AT361</f>
        <v>1</v>
      </c>
      <c r="AA361">
        <v>16456</v>
      </c>
      <c r="AB361">
        <v>0</v>
      </c>
      <c r="AC361">
        <v>0</v>
      </c>
      <c r="AD361">
        <v>0</v>
      </c>
      <c r="AE361">
        <v>17169.73</v>
      </c>
      <c r="AF361">
        <v>0</v>
      </c>
      <c r="AG361">
        <v>0</v>
      </c>
      <c r="AH361">
        <v>0</v>
      </c>
      <c r="AI361">
        <v>6.13</v>
      </c>
      <c r="AJ361">
        <v>1</v>
      </c>
      <c r="AK361">
        <v>1</v>
      </c>
      <c r="AL361">
        <v>1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 t="s">
        <v>6</v>
      </c>
      <c r="AT361">
        <v>1</v>
      </c>
      <c r="AU361" t="s">
        <v>6</v>
      </c>
      <c r="AV361">
        <v>0</v>
      </c>
      <c r="AW361">
        <v>1</v>
      </c>
      <c r="AX361">
        <v>-1</v>
      </c>
      <c r="AY361">
        <v>0</v>
      </c>
      <c r="AZ361">
        <v>0</v>
      </c>
      <c r="BA361" t="s">
        <v>6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CV361">
        <v>0</v>
      </c>
      <c r="CW361">
        <v>0</v>
      </c>
      <c r="CX361">
        <f>ROUND(Y361*Source!I266,7)</f>
        <v>18</v>
      </c>
      <c r="CY361">
        <f>AA361</f>
        <v>16456</v>
      </c>
      <c r="CZ361">
        <f>AE361</f>
        <v>17169.73</v>
      </c>
      <c r="DA361">
        <f>AI361</f>
        <v>6.13</v>
      </c>
      <c r="DB361">
        <f>ROUND(ROUND(AT361*CZ361,2),2)</f>
        <v>17169.73</v>
      </c>
      <c r="DC361">
        <f>ROUND(ROUND(AT361*AG361,2),2)</f>
        <v>0</v>
      </c>
      <c r="DD361" t="s">
        <v>6</v>
      </c>
      <c r="DE361" t="s">
        <v>6</v>
      </c>
      <c r="DF361">
        <f>ROUND(ROUND(AE361*AI361,0)*CX361,0)</f>
        <v>1894500</v>
      </c>
      <c r="DG361">
        <f>ROUND(ROUND(AF361,0)*CX361,0)</f>
        <v>0</v>
      </c>
      <c r="DH361">
        <f>Source!I266*SmtRes!Y361</f>
        <v>18</v>
      </c>
      <c r="DI361">
        <f>AA361</f>
        <v>16456</v>
      </c>
      <c r="DJ361">
        <f>DF361</f>
        <v>1894500</v>
      </c>
      <c r="DK361">
        <f>Source!BC266</f>
        <v>9.11</v>
      </c>
      <c r="DL361" t="s">
        <v>6</v>
      </c>
      <c r="DM361">
        <v>0</v>
      </c>
      <c r="DN361" t="s">
        <v>6</v>
      </c>
      <c r="DO361">
        <v>0</v>
      </c>
      <c r="GP361">
        <v>1</v>
      </c>
      <c r="GQ361">
        <v>-1</v>
      </c>
      <c r="GR361">
        <v>-1</v>
      </c>
    </row>
    <row r="362" spans="1:200" x14ac:dyDescent="0.2">
      <c r="A362">
        <f>ROW(Source!A268)</f>
        <v>268</v>
      </c>
      <c r="B362">
        <v>74764386</v>
      </c>
      <c r="C362">
        <v>74987718</v>
      </c>
      <c r="D362">
        <v>31714704</v>
      </c>
      <c r="E362">
        <v>70</v>
      </c>
      <c r="F362">
        <v>1</v>
      </c>
      <c r="G362">
        <v>1</v>
      </c>
      <c r="H362">
        <v>1</v>
      </c>
      <c r="I362" t="s">
        <v>474</v>
      </c>
      <c r="J362" t="s">
        <v>6</v>
      </c>
      <c r="K362" t="s">
        <v>475</v>
      </c>
      <c r="L362">
        <v>1191</v>
      </c>
      <c r="N362">
        <v>1013</v>
      </c>
      <c r="O362" t="s">
        <v>448</v>
      </c>
      <c r="P362" t="s">
        <v>448</v>
      </c>
      <c r="Q362">
        <v>1</v>
      </c>
      <c r="W362">
        <v>0</v>
      </c>
      <c r="X362">
        <v>-112797078</v>
      </c>
      <c r="Y362">
        <f>(AT362*ROUND(1.05,7))</f>
        <v>2.1</v>
      </c>
      <c r="AA362">
        <v>0</v>
      </c>
      <c r="AB362">
        <v>0</v>
      </c>
      <c r="AC362">
        <v>0</v>
      </c>
      <c r="AD362">
        <v>299.51</v>
      </c>
      <c r="AE362">
        <v>0</v>
      </c>
      <c r="AF362">
        <v>0</v>
      </c>
      <c r="AG362">
        <v>0</v>
      </c>
      <c r="AH362">
        <v>8.9700000000000006</v>
      </c>
      <c r="AI362">
        <v>1</v>
      </c>
      <c r="AJ362">
        <v>1</v>
      </c>
      <c r="AK362">
        <v>1</v>
      </c>
      <c r="AL362">
        <v>33.39</v>
      </c>
      <c r="AM362">
        <v>4</v>
      </c>
      <c r="AN362">
        <v>0</v>
      </c>
      <c r="AO362">
        <v>1</v>
      </c>
      <c r="AP362">
        <v>1</v>
      </c>
      <c r="AQ362">
        <v>0</v>
      </c>
      <c r="AR362">
        <v>0</v>
      </c>
      <c r="AS362" t="s">
        <v>6</v>
      </c>
      <c r="AT362">
        <v>2</v>
      </c>
      <c r="AU362" t="s">
        <v>78</v>
      </c>
      <c r="AV362">
        <v>1</v>
      </c>
      <c r="AW362">
        <v>2</v>
      </c>
      <c r="AX362">
        <v>74987726</v>
      </c>
      <c r="AY362">
        <v>1</v>
      </c>
      <c r="AZ362">
        <v>0</v>
      </c>
      <c r="BA362">
        <v>372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CU362">
        <f>ROUND(AT362*Source!I268*AH362*AL362,0)</f>
        <v>599</v>
      </c>
      <c r="CV362">
        <f>ROUND(Y362*Source!I268,7)</f>
        <v>2.1</v>
      </c>
      <c r="CW362">
        <v>0</v>
      </c>
      <c r="CX362">
        <f>ROUND(Y362*Source!I268,7)</f>
        <v>2.1</v>
      </c>
      <c r="CY362">
        <f>AD362</f>
        <v>299.51</v>
      </c>
      <c r="CZ362">
        <f>AH362</f>
        <v>8.9700000000000006</v>
      </c>
      <c r="DA362">
        <f>AL362</f>
        <v>33.39</v>
      </c>
      <c r="DB362">
        <f>ROUND((ROUND(AT362*CZ362,2)*ROUND(1.05,7)),2)</f>
        <v>18.84</v>
      </c>
      <c r="DC362">
        <f>ROUND((ROUND(AT362*AG362,2)*ROUND(1.05,7)),2)</f>
        <v>0</v>
      </c>
      <c r="DD362" t="s">
        <v>6</v>
      </c>
      <c r="DE362" t="s">
        <v>6</v>
      </c>
      <c r="DF362">
        <f>ROUND(ROUND(AE362,0)*CX362,0)</f>
        <v>0</v>
      </c>
      <c r="DG362">
        <f>ROUND(ROUND(AF362,0)*CX362,0)</f>
        <v>0</v>
      </c>
      <c r="DH362">
        <f>Source!I268*SmtRes!Y362</f>
        <v>2.1</v>
      </c>
      <c r="DI362">
        <f>AD362</f>
        <v>299.51</v>
      </c>
      <c r="DJ362">
        <f>EtalonRes!AB372</f>
        <v>8.9700000000000006</v>
      </c>
      <c r="DK362">
        <f>Source!BA268</f>
        <v>33.39</v>
      </c>
      <c r="DL362" t="s">
        <v>6</v>
      </c>
      <c r="DM362">
        <v>0</v>
      </c>
      <c r="DN362" t="s">
        <v>6</v>
      </c>
      <c r="DO362">
        <v>0</v>
      </c>
      <c r="GQ362">
        <v>-1</v>
      </c>
      <c r="GR362">
        <v>-1</v>
      </c>
    </row>
    <row r="363" spans="1:200" x14ac:dyDescent="0.2">
      <c r="A363">
        <f>ROW(Source!A268)</f>
        <v>268</v>
      </c>
      <c r="B363">
        <v>74764386</v>
      </c>
      <c r="C363">
        <v>74987718</v>
      </c>
      <c r="D363">
        <v>31709492</v>
      </c>
      <c r="E363">
        <v>70</v>
      </c>
      <c r="F363">
        <v>1</v>
      </c>
      <c r="G363">
        <v>1</v>
      </c>
      <c r="H363">
        <v>1</v>
      </c>
      <c r="I363" t="s">
        <v>449</v>
      </c>
      <c r="J363" t="s">
        <v>6</v>
      </c>
      <c r="K363" t="s">
        <v>450</v>
      </c>
      <c r="L363">
        <v>1191</v>
      </c>
      <c r="N363">
        <v>1013</v>
      </c>
      <c r="O363" t="s">
        <v>448</v>
      </c>
      <c r="P363" t="s">
        <v>448</v>
      </c>
      <c r="Q363">
        <v>1</v>
      </c>
      <c r="W363">
        <v>0</v>
      </c>
      <c r="X363">
        <v>-1417349443</v>
      </c>
      <c r="Y363">
        <f>(AT363*ROUND(1.05,7))</f>
        <v>1.0500000000000001E-2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1</v>
      </c>
      <c r="AJ363">
        <v>1</v>
      </c>
      <c r="AK363">
        <v>33.39</v>
      </c>
      <c r="AL363">
        <v>1</v>
      </c>
      <c r="AM363">
        <v>4</v>
      </c>
      <c r="AN363">
        <v>0</v>
      </c>
      <c r="AO363">
        <v>1</v>
      </c>
      <c r="AP363">
        <v>1</v>
      </c>
      <c r="AQ363">
        <v>0</v>
      </c>
      <c r="AR363">
        <v>0</v>
      </c>
      <c r="AS363" t="s">
        <v>6</v>
      </c>
      <c r="AT363">
        <v>0.01</v>
      </c>
      <c r="AU363" t="s">
        <v>78</v>
      </c>
      <c r="AV363">
        <v>2</v>
      </c>
      <c r="AW363">
        <v>2</v>
      </c>
      <c r="AX363">
        <v>74987727</v>
      </c>
      <c r="AY363">
        <v>1</v>
      </c>
      <c r="AZ363">
        <v>0</v>
      </c>
      <c r="BA363">
        <v>373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CV363">
        <v>0</v>
      </c>
      <c r="CW363">
        <v>0</v>
      </c>
      <c r="CX363">
        <f>ROUND(Y363*Source!I268,7)</f>
        <v>1.0500000000000001E-2</v>
      </c>
      <c r="CY363">
        <f>AD363</f>
        <v>0</v>
      </c>
      <c r="CZ363">
        <f>AH363</f>
        <v>0</v>
      </c>
      <c r="DA363">
        <f>AL363</f>
        <v>1</v>
      </c>
      <c r="DB363">
        <f>ROUND((ROUND(AT363*CZ363,2)*ROUND(1.05,7)),2)</f>
        <v>0</v>
      </c>
      <c r="DC363">
        <f>ROUND((ROUND(AT363*AG363,2)*ROUND(1.05,7)),2)</f>
        <v>0</v>
      </c>
      <c r="DD363" t="s">
        <v>6</v>
      </c>
      <c r="DE363" t="s">
        <v>6</v>
      </c>
      <c r="DF363">
        <f>ROUND(ROUND(AE363,0)*CX363,0)</f>
        <v>0</v>
      </c>
      <c r="DG363">
        <f>ROUND(ROUND(AF363,0)*CX363,0)</f>
        <v>0</v>
      </c>
      <c r="DH363">
        <f>Source!I268*SmtRes!Y363</f>
        <v>1.0500000000000001E-2</v>
      </c>
      <c r="DI363">
        <f>AD363</f>
        <v>0</v>
      </c>
      <c r="DJ363">
        <f>EtalonRes!AB373</f>
        <v>0</v>
      </c>
      <c r="DK363">
        <f>Source!BA268</f>
        <v>33.39</v>
      </c>
      <c r="DL363" t="s">
        <v>6</v>
      </c>
      <c r="DM363">
        <v>0</v>
      </c>
      <c r="DN363" t="s">
        <v>6</v>
      </c>
      <c r="DO363">
        <v>0</v>
      </c>
      <c r="GQ363">
        <v>-1</v>
      </c>
      <c r="GR363">
        <v>-1</v>
      </c>
    </row>
    <row r="364" spans="1:200" x14ac:dyDescent="0.2">
      <c r="A364">
        <f>ROW(Source!A268)</f>
        <v>268</v>
      </c>
      <c r="B364">
        <v>74764386</v>
      </c>
      <c r="C364">
        <v>74987718</v>
      </c>
      <c r="D364">
        <v>49672695</v>
      </c>
      <c r="E364">
        <v>1</v>
      </c>
      <c r="F364">
        <v>1</v>
      </c>
      <c r="G364">
        <v>1</v>
      </c>
      <c r="H364">
        <v>2</v>
      </c>
      <c r="I364" t="s">
        <v>455</v>
      </c>
      <c r="J364" t="s">
        <v>456</v>
      </c>
      <c r="K364" t="s">
        <v>457</v>
      </c>
      <c r="L364">
        <v>1367</v>
      </c>
      <c r="N364">
        <v>1011</v>
      </c>
      <c r="O364" t="s">
        <v>454</v>
      </c>
      <c r="P364" t="s">
        <v>454</v>
      </c>
      <c r="Q364">
        <v>1</v>
      </c>
      <c r="W364">
        <v>0</v>
      </c>
      <c r="X364">
        <v>1063590936</v>
      </c>
      <c r="Y364">
        <f>(AT364*ROUND(1.05,7))</f>
        <v>0.52500000000000002</v>
      </c>
      <c r="AA364">
        <v>0</v>
      </c>
      <c r="AB364">
        <v>41.37</v>
      </c>
      <c r="AC364">
        <v>0</v>
      </c>
      <c r="AD364">
        <v>0</v>
      </c>
      <c r="AE364">
        <v>0</v>
      </c>
      <c r="AF364">
        <v>3.12</v>
      </c>
      <c r="AG364">
        <v>0</v>
      </c>
      <c r="AH364">
        <v>0</v>
      </c>
      <c r="AI364">
        <v>1</v>
      </c>
      <c r="AJ364">
        <v>13.26</v>
      </c>
      <c r="AK364">
        <v>33.39</v>
      </c>
      <c r="AL364">
        <v>1</v>
      </c>
      <c r="AM364">
        <v>4</v>
      </c>
      <c r="AN364">
        <v>0</v>
      </c>
      <c r="AO364">
        <v>1</v>
      </c>
      <c r="AP364">
        <v>1</v>
      </c>
      <c r="AQ364">
        <v>0</v>
      </c>
      <c r="AR364">
        <v>0</v>
      </c>
      <c r="AS364" t="s">
        <v>6</v>
      </c>
      <c r="AT364">
        <v>0.5</v>
      </c>
      <c r="AU364" t="s">
        <v>26</v>
      </c>
      <c r="AV364">
        <v>0</v>
      </c>
      <c r="AW364">
        <v>2</v>
      </c>
      <c r="AX364">
        <v>74987728</v>
      </c>
      <c r="AY364">
        <v>1</v>
      </c>
      <c r="AZ364">
        <v>0</v>
      </c>
      <c r="BA364">
        <v>374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f>ROUND(Y364*Source!I268*DO364,7)</f>
        <v>0</v>
      </c>
      <c r="CX364">
        <f>ROUND(Y364*Source!I268,7)</f>
        <v>0.52500000000000002</v>
      </c>
      <c r="CY364">
        <f>AB364</f>
        <v>41.37</v>
      </c>
      <c r="CZ364">
        <f>AF364</f>
        <v>3.12</v>
      </c>
      <c r="DA364">
        <f>AJ364</f>
        <v>13.26</v>
      </c>
      <c r="DB364">
        <f>ROUND((ROUND(AT364*CZ364,2)*ROUND(1.05,7)),2)</f>
        <v>1.64</v>
      </c>
      <c r="DC364">
        <f>ROUND((ROUND(AT364*AG364,2)*ROUND(1.05,7)),2)</f>
        <v>0</v>
      </c>
      <c r="DD364" t="s">
        <v>6</v>
      </c>
      <c r="DE364" t="s">
        <v>6</v>
      </c>
      <c r="DF364">
        <f>ROUND(ROUND(AE364,0)*CX364,0)</f>
        <v>0</v>
      </c>
      <c r="DG364">
        <f>ROUND(ROUND(AF364*AJ364,0)*CX364,0)</f>
        <v>22</v>
      </c>
      <c r="DH364">
        <f>Source!I268*SmtRes!Y364</f>
        <v>0.52500000000000002</v>
      </c>
      <c r="DI364">
        <f>AB364</f>
        <v>41.37</v>
      </c>
      <c r="DJ364">
        <f>EtalonRes!Z374</f>
        <v>3.12</v>
      </c>
      <c r="DK364">
        <f>Source!BB268</f>
        <v>13.26</v>
      </c>
      <c r="DL364" t="s">
        <v>6</v>
      </c>
      <c r="DM364">
        <v>0</v>
      </c>
      <c r="DN364" t="s">
        <v>6</v>
      </c>
      <c r="DO364">
        <v>0</v>
      </c>
      <c r="GQ364">
        <v>-1</v>
      </c>
      <c r="GR364">
        <v>-1</v>
      </c>
    </row>
    <row r="365" spans="1:200" x14ac:dyDescent="0.2">
      <c r="A365">
        <f>ROW(Source!A268)</f>
        <v>268</v>
      </c>
      <c r="B365">
        <v>74764386</v>
      </c>
      <c r="C365">
        <v>74987718</v>
      </c>
      <c r="D365">
        <v>49673503</v>
      </c>
      <c r="E365">
        <v>1</v>
      </c>
      <c r="F365">
        <v>1</v>
      </c>
      <c r="G365">
        <v>1</v>
      </c>
      <c r="H365">
        <v>2</v>
      </c>
      <c r="I365" t="s">
        <v>458</v>
      </c>
      <c r="J365" t="s">
        <v>459</v>
      </c>
      <c r="K365" t="s">
        <v>460</v>
      </c>
      <c r="L365">
        <v>1367</v>
      </c>
      <c r="N365">
        <v>1011</v>
      </c>
      <c r="O365" t="s">
        <v>454</v>
      </c>
      <c r="P365" t="s">
        <v>454</v>
      </c>
      <c r="Q365">
        <v>1</v>
      </c>
      <c r="W365">
        <v>0</v>
      </c>
      <c r="X365">
        <v>509054691</v>
      </c>
      <c r="Y365">
        <f>(AT365*ROUND(1.05,7))</f>
        <v>1.0500000000000001E-2</v>
      </c>
      <c r="AA365">
        <v>0</v>
      </c>
      <c r="AB365">
        <v>871.31</v>
      </c>
      <c r="AC365">
        <v>387.32</v>
      </c>
      <c r="AD365">
        <v>0</v>
      </c>
      <c r="AE365">
        <v>0</v>
      </c>
      <c r="AF365">
        <v>65.709999999999994</v>
      </c>
      <c r="AG365">
        <v>11.6</v>
      </c>
      <c r="AH365">
        <v>0</v>
      </c>
      <c r="AI365">
        <v>1</v>
      </c>
      <c r="AJ365">
        <v>13.26</v>
      </c>
      <c r="AK365">
        <v>33.39</v>
      </c>
      <c r="AL365">
        <v>1</v>
      </c>
      <c r="AM365">
        <v>4</v>
      </c>
      <c r="AN365">
        <v>0</v>
      </c>
      <c r="AO365">
        <v>1</v>
      </c>
      <c r="AP365">
        <v>1</v>
      </c>
      <c r="AQ365">
        <v>0</v>
      </c>
      <c r="AR365">
        <v>0</v>
      </c>
      <c r="AS365" t="s">
        <v>6</v>
      </c>
      <c r="AT365">
        <v>0.01</v>
      </c>
      <c r="AU365" t="s">
        <v>26</v>
      </c>
      <c r="AV365">
        <v>0</v>
      </c>
      <c r="AW365">
        <v>2</v>
      </c>
      <c r="AX365">
        <v>74987729</v>
      </c>
      <c r="AY365">
        <v>1</v>
      </c>
      <c r="AZ365">
        <v>0</v>
      </c>
      <c r="BA365">
        <v>375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CV365">
        <v>0</v>
      </c>
      <c r="CW365">
        <f>ROUND(Y365*Source!I268*DO365,7)</f>
        <v>0</v>
      </c>
      <c r="CX365">
        <f>ROUND(Y365*Source!I268,7)</f>
        <v>1.0500000000000001E-2</v>
      </c>
      <c r="CY365">
        <f>AB365</f>
        <v>871.31</v>
      </c>
      <c r="CZ365">
        <f>AF365</f>
        <v>65.709999999999994</v>
      </c>
      <c r="DA365">
        <f>AJ365</f>
        <v>13.26</v>
      </c>
      <c r="DB365">
        <f>ROUND((ROUND(AT365*CZ365,2)*ROUND(1.05,7)),2)</f>
        <v>0.69</v>
      </c>
      <c r="DC365">
        <f>ROUND((ROUND(AT365*AG365,2)*ROUND(1.05,7)),2)</f>
        <v>0.13</v>
      </c>
      <c r="DD365" t="s">
        <v>6</v>
      </c>
      <c r="DE365" t="s">
        <v>6</v>
      </c>
      <c r="DF365">
        <f>ROUND(ROUND(AE365,0)*CX365,0)</f>
        <v>0</v>
      </c>
      <c r="DG365">
        <f>ROUND(ROUND(AF365*AJ365,0)*CX365,0)</f>
        <v>9</v>
      </c>
      <c r="DH365">
        <f>Source!I268*SmtRes!Y365</f>
        <v>1.0500000000000001E-2</v>
      </c>
      <c r="DI365">
        <f>AB365</f>
        <v>871.31</v>
      </c>
      <c r="DJ365">
        <f>EtalonRes!Z375</f>
        <v>65.709999999999994</v>
      </c>
      <c r="DK365">
        <f>Source!BB268</f>
        <v>13.26</v>
      </c>
      <c r="DL365" t="s">
        <v>6</v>
      </c>
      <c r="DM365">
        <v>0</v>
      </c>
      <c r="DN365" t="s">
        <v>6</v>
      </c>
      <c r="DO365">
        <v>0</v>
      </c>
      <c r="GQ365">
        <v>-1</v>
      </c>
      <c r="GR365">
        <v>-1</v>
      </c>
    </row>
    <row r="366" spans="1:200" x14ac:dyDescent="0.2">
      <c r="A366">
        <f>ROW(Source!A268)</f>
        <v>268</v>
      </c>
      <c r="B366">
        <v>74764386</v>
      </c>
      <c r="C366">
        <v>74987718</v>
      </c>
      <c r="D366">
        <v>49525488</v>
      </c>
      <c r="E366">
        <v>1</v>
      </c>
      <c r="F366">
        <v>1</v>
      </c>
      <c r="G366">
        <v>1</v>
      </c>
      <c r="H366">
        <v>3</v>
      </c>
      <c r="I366" t="s">
        <v>465</v>
      </c>
      <c r="J366" t="s">
        <v>466</v>
      </c>
      <c r="K366" t="s">
        <v>467</v>
      </c>
      <c r="L366">
        <v>1346</v>
      </c>
      <c r="N366">
        <v>1009</v>
      </c>
      <c r="O366" t="s">
        <v>468</v>
      </c>
      <c r="P366" t="s">
        <v>468</v>
      </c>
      <c r="Q366">
        <v>1</v>
      </c>
      <c r="W366">
        <v>0</v>
      </c>
      <c r="X366">
        <v>-1864341761</v>
      </c>
      <c r="Y366" s="181" t="e">
        <f>#REF!</f>
        <v>#REF!</v>
      </c>
      <c r="AA366">
        <v>82.35</v>
      </c>
      <c r="AB366">
        <v>0</v>
      </c>
      <c r="AC366">
        <v>0</v>
      </c>
      <c r="AD366">
        <v>0</v>
      </c>
      <c r="AE366">
        <v>9.0399999999999991</v>
      </c>
      <c r="AF366">
        <v>0</v>
      </c>
      <c r="AG366">
        <v>0</v>
      </c>
      <c r="AH366">
        <v>0</v>
      </c>
      <c r="AI366">
        <v>9.11</v>
      </c>
      <c r="AJ366">
        <v>1</v>
      </c>
      <c r="AK366">
        <v>1</v>
      </c>
      <c r="AL366">
        <v>1</v>
      </c>
      <c r="AM366">
        <v>4</v>
      </c>
      <c r="AN366">
        <v>0</v>
      </c>
      <c r="AO366">
        <v>1</v>
      </c>
      <c r="AP366">
        <v>1</v>
      </c>
      <c r="AQ366">
        <v>0</v>
      </c>
      <c r="AR366">
        <v>0</v>
      </c>
      <c r="AS366" t="s">
        <v>6</v>
      </c>
      <c r="AT366">
        <v>0.4</v>
      </c>
      <c r="AU366" t="s">
        <v>6</v>
      </c>
      <c r="AV366">
        <v>0</v>
      </c>
      <c r="AW366">
        <v>2</v>
      </c>
      <c r="AX366">
        <v>74987730</v>
      </c>
      <c r="AY366">
        <v>1</v>
      </c>
      <c r="AZ366">
        <v>0</v>
      </c>
      <c r="BA366">
        <v>376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CV366">
        <v>0</v>
      </c>
      <c r="CW366">
        <v>0</v>
      </c>
      <c r="CX366" t="e">
        <f>ROUND(Y366*Source!I268,7)</f>
        <v>#REF!</v>
      </c>
      <c r="CY366">
        <f>AA366</f>
        <v>82.35</v>
      </c>
      <c r="CZ366">
        <f>AE366</f>
        <v>9.0399999999999991</v>
      </c>
      <c r="DA366">
        <f>AI366</f>
        <v>9.11</v>
      </c>
      <c r="DB366">
        <f>ROUND(ROUND(AT366*CZ366,2),2)</f>
        <v>3.62</v>
      </c>
      <c r="DC366">
        <f>ROUND(ROUND(AT366*AG366,2),2)</f>
        <v>0</v>
      </c>
      <c r="DD366" t="s">
        <v>6</v>
      </c>
      <c r="DE366" t="s">
        <v>6</v>
      </c>
      <c r="DF366" t="e">
        <f>ROUND(ROUND(AE366*AI366,0)*CX366,0)</f>
        <v>#REF!</v>
      </c>
      <c r="DG366" t="e">
        <f>ROUND(ROUND(AF366,0)*CX366,0)</f>
        <v>#REF!</v>
      </c>
      <c r="DH366" t="e">
        <f>Source!I268*SmtRes!Y366</f>
        <v>#REF!</v>
      </c>
      <c r="DI366">
        <f>AA366</f>
        <v>82.35</v>
      </c>
      <c r="DJ366">
        <f>EtalonRes!Y376</f>
        <v>9.0399999999999991</v>
      </c>
      <c r="DK366">
        <f>Source!BC268</f>
        <v>9.11</v>
      </c>
      <c r="DL366" t="s">
        <v>6</v>
      </c>
      <c r="DM366">
        <v>0</v>
      </c>
      <c r="DN366" t="s">
        <v>6</v>
      </c>
      <c r="DO366">
        <v>0</v>
      </c>
      <c r="GQ366">
        <v>-1</v>
      </c>
      <c r="GR366">
        <v>-1</v>
      </c>
    </row>
    <row r="367" spans="1:200" x14ac:dyDescent="0.2">
      <c r="A367">
        <f>ROW(Source!A268)</f>
        <v>268</v>
      </c>
      <c r="B367">
        <v>74764386</v>
      </c>
      <c r="C367">
        <v>74987718</v>
      </c>
      <c r="D367">
        <v>49526492</v>
      </c>
      <c r="E367">
        <v>1</v>
      </c>
      <c r="F367">
        <v>1</v>
      </c>
      <c r="G367">
        <v>1</v>
      </c>
      <c r="H367">
        <v>3</v>
      </c>
      <c r="I367" t="s">
        <v>469</v>
      </c>
      <c r="J367" t="s">
        <v>470</v>
      </c>
      <c r="K367" t="s">
        <v>471</v>
      </c>
      <c r="L367">
        <v>1346</v>
      </c>
      <c r="N367">
        <v>1009</v>
      </c>
      <c r="O367" t="s">
        <v>468</v>
      </c>
      <c r="P367" t="s">
        <v>468</v>
      </c>
      <c r="Q367">
        <v>1</v>
      </c>
      <c r="W367">
        <v>0</v>
      </c>
      <c r="X367">
        <v>497341279</v>
      </c>
      <c r="Y367" s="181" t="e">
        <f>#REF!</f>
        <v>#REF!</v>
      </c>
      <c r="AA367">
        <v>210.35</v>
      </c>
      <c r="AB367">
        <v>0</v>
      </c>
      <c r="AC367">
        <v>0</v>
      </c>
      <c r="AD367">
        <v>0</v>
      </c>
      <c r="AE367">
        <v>23.09</v>
      </c>
      <c r="AF367">
        <v>0</v>
      </c>
      <c r="AG367">
        <v>0</v>
      </c>
      <c r="AH367">
        <v>0</v>
      </c>
      <c r="AI367">
        <v>9.11</v>
      </c>
      <c r="AJ367">
        <v>1</v>
      </c>
      <c r="AK367">
        <v>1</v>
      </c>
      <c r="AL367">
        <v>1</v>
      </c>
      <c r="AM367">
        <v>4</v>
      </c>
      <c r="AN367">
        <v>0</v>
      </c>
      <c r="AO367">
        <v>1</v>
      </c>
      <c r="AP367">
        <v>1</v>
      </c>
      <c r="AQ367">
        <v>0</v>
      </c>
      <c r="AR367">
        <v>0</v>
      </c>
      <c r="AS367" t="s">
        <v>6</v>
      </c>
      <c r="AT367">
        <v>1.05</v>
      </c>
      <c r="AU367" t="s">
        <v>6</v>
      </c>
      <c r="AV367">
        <v>0</v>
      </c>
      <c r="AW367">
        <v>2</v>
      </c>
      <c r="AX367">
        <v>74987731</v>
      </c>
      <c r="AY367">
        <v>1</v>
      </c>
      <c r="AZ367">
        <v>0</v>
      </c>
      <c r="BA367">
        <v>377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CV367">
        <v>0</v>
      </c>
      <c r="CW367">
        <v>0</v>
      </c>
      <c r="CX367" t="e">
        <f>ROUND(Y367*Source!I268,7)</f>
        <v>#REF!</v>
      </c>
      <c r="CY367">
        <f>AA367</f>
        <v>210.35</v>
      </c>
      <c r="CZ367">
        <f>AE367</f>
        <v>23.09</v>
      </c>
      <c r="DA367">
        <f>AI367</f>
        <v>9.11</v>
      </c>
      <c r="DB367">
        <f>ROUND(ROUND(AT367*CZ367,2),2)</f>
        <v>24.24</v>
      </c>
      <c r="DC367">
        <f>ROUND(ROUND(AT367*AG367,2),2)</f>
        <v>0</v>
      </c>
      <c r="DD367" t="s">
        <v>6</v>
      </c>
      <c r="DE367" t="s">
        <v>6</v>
      </c>
      <c r="DF367" t="e">
        <f>ROUND(ROUND(AE367*AI367,0)*CX367,0)</f>
        <v>#REF!</v>
      </c>
      <c r="DG367" t="e">
        <f>ROUND(ROUND(AF367,0)*CX367,0)</f>
        <v>#REF!</v>
      </c>
      <c r="DH367" t="e">
        <f>Source!I268*SmtRes!Y367</f>
        <v>#REF!</v>
      </c>
      <c r="DI367">
        <f>AA367</f>
        <v>210.35</v>
      </c>
      <c r="DJ367">
        <f>EtalonRes!Y377</f>
        <v>23.09</v>
      </c>
      <c r="DK367">
        <f>Source!BC268</f>
        <v>9.11</v>
      </c>
      <c r="DL367" t="s">
        <v>6</v>
      </c>
      <c r="DM367">
        <v>0</v>
      </c>
      <c r="DN367" t="s">
        <v>6</v>
      </c>
      <c r="DO367">
        <v>0</v>
      </c>
      <c r="GQ367">
        <v>-1</v>
      </c>
      <c r="GR367">
        <v>-1</v>
      </c>
    </row>
    <row r="368" spans="1:200" x14ac:dyDescent="0.2">
      <c r="A368">
        <f>ROW(Source!A268)</f>
        <v>268</v>
      </c>
      <c r="B368">
        <v>74764386</v>
      </c>
      <c r="C368">
        <v>74987718</v>
      </c>
      <c r="D368">
        <v>0</v>
      </c>
      <c r="E368">
        <v>1</v>
      </c>
      <c r="F368">
        <v>1</v>
      </c>
      <c r="G368">
        <v>1</v>
      </c>
      <c r="H368">
        <v>3</v>
      </c>
      <c r="I368" t="s">
        <v>35</v>
      </c>
      <c r="J368" t="s">
        <v>6</v>
      </c>
      <c r="K368" t="s">
        <v>359</v>
      </c>
      <c r="L368">
        <v>1371</v>
      </c>
      <c r="N368">
        <v>1013</v>
      </c>
      <c r="O368" t="s">
        <v>23</v>
      </c>
      <c r="P368" t="s">
        <v>23</v>
      </c>
      <c r="Q368">
        <v>1</v>
      </c>
      <c r="W368">
        <v>0</v>
      </c>
      <c r="X368">
        <v>1084093880</v>
      </c>
      <c r="Y368">
        <f>AT368</f>
        <v>1</v>
      </c>
      <c r="AA368">
        <v>14839</v>
      </c>
      <c r="AB368">
        <v>0</v>
      </c>
      <c r="AC368">
        <v>0</v>
      </c>
      <c r="AD368">
        <v>0</v>
      </c>
      <c r="AE368">
        <v>15482.6</v>
      </c>
      <c r="AF368">
        <v>0</v>
      </c>
      <c r="AG368">
        <v>0</v>
      </c>
      <c r="AH368">
        <v>0</v>
      </c>
      <c r="AI368">
        <v>6.13</v>
      </c>
      <c r="AJ368">
        <v>1</v>
      </c>
      <c r="AK368">
        <v>1</v>
      </c>
      <c r="AL368">
        <v>1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 t="s">
        <v>6</v>
      </c>
      <c r="AT368">
        <v>1</v>
      </c>
      <c r="AU368" t="s">
        <v>6</v>
      </c>
      <c r="AV368">
        <v>0</v>
      </c>
      <c r="AW368">
        <v>1</v>
      </c>
      <c r="AX368">
        <v>-1</v>
      </c>
      <c r="AY368">
        <v>0</v>
      </c>
      <c r="AZ368">
        <v>0</v>
      </c>
      <c r="BA368" t="s">
        <v>6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CV368">
        <v>0</v>
      </c>
      <c r="CW368">
        <v>0</v>
      </c>
      <c r="CX368">
        <f>ROUND(Y368*Source!I268,7)</f>
        <v>1</v>
      </c>
      <c r="CY368">
        <f>AA368</f>
        <v>14839</v>
      </c>
      <c r="CZ368">
        <f>AE368</f>
        <v>15482.6</v>
      </c>
      <c r="DA368">
        <f>AI368</f>
        <v>6.13</v>
      </c>
      <c r="DB368">
        <f>ROUND(ROUND(AT368*CZ368,2),2)</f>
        <v>15482.6</v>
      </c>
      <c r="DC368">
        <f>ROUND(ROUND(AT368*AG368,2),2)</f>
        <v>0</v>
      </c>
      <c r="DD368" t="s">
        <v>6</v>
      </c>
      <c r="DE368" t="s">
        <v>6</v>
      </c>
      <c r="DF368">
        <f>ROUND(ROUND(AE368*AI368,0)*CX368,0)</f>
        <v>94908</v>
      </c>
      <c r="DG368">
        <f>ROUND(ROUND(AF368,0)*CX368,0)</f>
        <v>0</v>
      </c>
      <c r="DH368">
        <f>Source!I268*SmtRes!Y368</f>
        <v>1</v>
      </c>
      <c r="DI368">
        <f>AA368</f>
        <v>14839</v>
      </c>
      <c r="DJ368">
        <f>DF368</f>
        <v>94908</v>
      </c>
      <c r="DK368">
        <f>Source!BC268</f>
        <v>9.11</v>
      </c>
      <c r="DL368" t="s">
        <v>6</v>
      </c>
      <c r="DM368">
        <v>0</v>
      </c>
      <c r="DN368" t="s">
        <v>6</v>
      </c>
      <c r="DO368">
        <v>0</v>
      </c>
      <c r="GP368">
        <v>1</v>
      </c>
      <c r="GQ368">
        <v>-1</v>
      </c>
      <c r="GR368">
        <v>-1</v>
      </c>
    </row>
    <row r="369" spans="1:200" x14ac:dyDescent="0.2">
      <c r="A369">
        <f>ROW(Source!A270)</f>
        <v>270</v>
      </c>
      <c r="B369">
        <v>74764386</v>
      </c>
      <c r="C369">
        <v>74987735</v>
      </c>
      <c r="D369">
        <v>31714704</v>
      </c>
      <c r="E369">
        <v>70</v>
      </c>
      <c r="F369">
        <v>1</v>
      </c>
      <c r="G369">
        <v>1</v>
      </c>
      <c r="H369">
        <v>1</v>
      </c>
      <c r="I369" t="s">
        <v>474</v>
      </c>
      <c r="J369" t="s">
        <v>6</v>
      </c>
      <c r="K369" t="s">
        <v>475</v>
      </c>
      <c r="L369">
        <v>1191</v>
      </c>
      <c r="N369">
        <v>1013</v>
      </c>
      <c r="O369" t="s">
        <v>448</v>
      </c>
      <c r="P369" t="s">
        <v>448</v>
      </c>
      <c r="Q369">
        <v>1</v>
      </c>
      <c r="W369">
        <v>0</v>
      </c>
      <c r="X369">
        <v>-112797078</v>
      </c>
      <c r="Y369">
        <f>(AT369*ROUND(1.05,7))</f>
        <v>1.1235000000000002</v>
      </c>
      <c r="AA369">
        <v>0</v>
      </c>
      <c r="AB369">
        <v>0</v>
      </c>
      <c r="AC369">
        <v>0</v>
      </c>
      <c r="AD369">
        <v>299.51</v>
      </c>
      <c r="AE369">
        <v>0</v>
      </c>
      <c r="AF369">
        <v>0</v>
      </c>
      <c r="AG369">
        <v>0</v>
      </c>
      <c r="AH369">
        <v>8.9700000000000006</v>
      </c>
      <c r="AI369">
        <v>1</v>
      </c>
      <c r="AJ369">
        <v>1</v>
      </c>
      <c r="AK369">
        <v>1</v>
      </c>
      <c r="AL369">
        <v>33.39</v>
      </c>
      <c r="AM369">
        <v>4</v>
      </c>
      <c r="AN369">
        <v>0</v>
      </c>
      <c r="AO369">
        <v>1</v>
      </c>
      <c r="AP369">
        <v>1</v>
      </c>
      <c r="AQ369">
        <v>0</v>
      </c>
      <c r="AR369">
        <v>0</v>
      </c>
      <c r="AS369" t="s">
        <v>6</v>
      </c>
      <c r="AT369">
        <v>1.07</v>
      </c>
      <c r="AU369" t="s">
        <v>26</v>
      </c>
      <c r="AV369">
        <v>1</v>
      </c>
      <c r="AW369">
        <v>2</v>
      </c>
      <c r="AX369">
        <v>74987746</v>
      </c>
      <c r="AY369">
        <v>1</v>
      </c>
      <c r="AZ369">
        <v>0</v>
      </c>
      <c r="BA369">
        <v>379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U369">
        <f>ROUND(AT369*Source!I270*AH369*AL369,0)</f>
        <v>5769</v>
      </c>
      <c r="CV369">
        <f>ROUND(Y369*Source!I270,7)</f>
        <v>20.222999999999999</v>
      </c>
      <c r="CW369">
        <v>0</v>
      </c>
      <c r="CX369">
        <f>ROUND(Y369*Source!I270,7)</f>
        <v>20.222999999999999</v>
      </c>
      <c r="CY369">
        <f>AD369</f>
        <v>299.51</v>
      </c>
      <c r="CZ369">
        <f>AH369</f>
        <v>8.9700000000000006</v>
      </c>
      <c r="DA369">
        <f>AL369</f>
        <v>33.39</v>
      </c>
      <c r="DB369">
        <f>ROUND((ROUND(AT369*CZ369,2)*ROUND(1.05,7)),2)</f>
        <v>10.08</v>
      </c>
      <c r="DC369">
        <f>ROUND((ROUND(AT369*AG369,2)*ROUND(1.05,7)),2)</f>
        <v>0</v>
      </c>
      <c r="DD369" t="s">
        <v>6</v>
      </c>
      <c r="DE369" t="s">
        <v>6</v>
      </c>
      <c r="DF369">
        <f>ROUND(ROUND(AE369,0)*CX369,0)</f>
        <v>0</v>
      </c>
      <c r="DG369">
        <f>ROUND(ROUND(AF369,0)*CX369,0)</f>
        <v>0</v>
      </c>
      <c r="DH369">
        <f>Source!I270*SmtRes!Y369</f>
        <v>20.223000000000003</v>
      </c>
      <c r="DI369">
        <f>AD369</f>
        <v>299.51</v>
      </c>
      <c r="DJ369">
        <f>EtalonRes!AB379</f>
        <v>8.9700000000000006</v>
      </c>
      <c r="DK369">
        <f>Source!BA270</f>
        <v>33.39</v>
      </c>
      <c r="DL369" t="s">
        <v>6</v>
      </c>
      <c r="DM369">
        <v>0</v>
      </c>
      <c r="DN369" t="s">
        <v>6</v>
      </c>
      <c r="DO369">
        <v>0</v>
      </c>
      <c r="GQ369">
        <v>-1</v>
      </c>
      <c r="GR369">
        <v>-1</v>
      </c>
    </row>
    <row r="370" spans="1:200" x14ac:dyDescent="0.2">
      <c r="A370">
        <f>ROW(Source!A270)</f>
        <v>270</v>
      </c>
      <c r="B370">
        <v>74764386</v>
      </c>
      <c r="C370">
        <v>74987735</v>
      </c>
      <c r="D370">
        <v>31709492</v>
      </c>
      <c r="E370">
        <v>70</v>
      </c>
      <c r="F370">
        <v>1</v>
      </c>
      <c r="G370">
        <v>1</v>
      </c>
      <c r="H370">
        <v>1</v>
      </c>
      <c r="I370" t="s">
        <v>449</v>
      </c>
      <c r="J370" t="s">
        <v>6</v>
      </c>
      <c r="K370" t="s">
        <v>450</v>
      </c>
      <c r="L370">
        <v>1191</v>
      </c>
      <c r="N370">
        <v>1013</v>
      </c>
      <c r="O370" t="s">
        <v>448</v>
      </c>
      <c r="P370" t="s">
        <v>448</v>
      </c>
      <c r="Q370">
        <v>1</v>
      </c>
      <c r="W370">
        <v>0</v>
      </c>
      <c r="X370">
        <v>-1417349443</v>
      </c>
      <c r="Y370">
        <f>(AT370*ROUND(1.05,7))</f>
        <v>1.0500000000000001E-2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1</v>
      </c>
      <c r="AJ370">
        <v>1</v>
      </c>
      <c r="AK370">
        <v>33.39</v>
      </c>
      <c r="AL370">
        <v>1</v>
      </c>
      <c r="AM370">
        <v>4</v>
      </c>
      <c r="AN370">
        <v>0</v>
      </c>
      <c r="AO370">
        <v>1</v>
      </c>
      <c r="AP370">
        <v>1</v>
      </c>
      <c r="AQ370">
        <v>0</v>
      </c>
      <c r="AR370">
        <v>0</v>
      </c>
      <c r="AS370" t="s">
        <v>6</v>
      </c>
      <c r="AT370">
        <v>0.01</v>
      </c>
      <c r="AU370" t="s">
        <v>26</v>
      </c>
      <c r="AV370">
        <v>2</v>
      </c>
      <c r="AW370">
        <v>2</v>
      </c>
      <c r="AX370">
        <v>74987747</v>
      </c>
      <c r="AY370">
        <v>1</v>
      </c>
      <c r="AZ370">
        <v>0</v>
      </c>
      <c r="BA370">
        <v>380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CV370">
        <v>0</v>
      </c>
      <c r="CW370">
        <v>0</v>
      </c>
      <c r="CX370">
        <f>ROUND(Y370*Source!I270,7)</f>
        <v>0.189</v>
      </c>
      <c r="CY370">
        <f>AD370</f>
        <v>0</v>
      </c>
      <c r="CZ370">
        <f>AH370</f>
        <v>0</v>
      </c>
      <c r="DA370">
        <f>AL370</f>
        <v>1</v>
      </c>
      <c r="DB370">
        <f>ROUND((ROUND(AT370*CZ370,2)*ROUND(1.05,7)),2)</f>
        <v>0</v>
      </c>
      <c r="DC370">
        <f>ROUND((ROUND(AT370*AG370,2)*ROUND(1.05,7)),2)</f>
        <v>0</v>
      </c>
      <c r="DD370" t="s">
        <v>6</v>
      </c>
      <c r="DE370" t="s">
        <v>6</v>
      </c>
      <c r="DF370">
        <f>ROUND(ROUND(AE370,0)*CX370,0)</f>
        <v>0</v>
      </c>
      <c r="DG370">
        <f>ROUND(ROUND(AF370,0)*CX370,0)</f>
        <v>0</v>
      </c>
      <c r="DH370">
        <f>Source!I270*SmtRes!Y370</f>
        <v>0.189</v>
      </c>
      <c r="DI370">
        <f>AD370</f>
        <v>0</v>
      </c>
      <c r="DJ370">
        <f>EtalonRes!AB380</f>
        <v>0</v>
      </c>
      <c r="DK370">
        <f>Source!BA270</f>
        <v>33.39</v>
      </c>
      <c r="DL370" t="s">
        <v>6</v>
      </c>
      <c r="DM370">
        <v>0</v>
      </c>
      <c r="DN370" t="s">
        <v>6</v>
      </c>
      <c r="DO370">
        <v>0</v>
      </c>
      <c r="GQ370">
        <v>-1</v>
      </c>
      <c r="GR370">
        <v>-1</v>
      </c>
    </row>
    <row r="371" spans="1:200" x14ac:dyDescent="0.2">
      <c r="A371">
        <f>ROW(Source!A270)</f>
        <v>270</v>
      </c>
      <c r="B371">
        <v>74764386</v>
      </c>
      <c r="C371">
        <v>74987735</v>
      </c>
      <c r="D371">
        <v>49673503</v>
      </c>
      <c r="E371">
        <v>1</v>
      </c>
      <c r="F371">
        <v>1</v>
      </c>
      <c r="G371">
        <v>1</v>
      </c>
      <c r="H371">
        <v>2</v>
      </c>
      <c r="I371" t="s">
        <v>458</v>
      </c>
      <c r="J371" t="s">
        <v>459</v>
      </c>
      <c r="K371" t="s">
        <v>460</v>
      </c>
      <c r="L371">
        <v>1367</v>
      </c>
      <c r="N371">
        <v>1011</v>
      </c>
      <c r="O371" t="s">
        <v>454</v>
      </c>
      <c r="P371" t="s">
        <v>454</v>
      </c>
      <c r="Q371">
        <v>1</v>
      </c>
      <c r="W371">
        <v>0</v>
      </c>
      <c r="X371">
        <v>509054691</v>
      </c>
      <c r="Y371">
        <f>(AT371*ROUND(1.05,7))</f>
        <v>1.0500000000000001E-2</v>
      </c>
      <c r="AA371">
        <v>0</v>
      </c>
      <c r="AB371">
        <v>871.31</v>
      </c>
      <c r="AC371">
        <v>387.32</v>
      </c>
      <c r="AD371">
        <v>0</v>
      </c>
      <c r="AE371">
        <v>0</v>
      </c>
      <c r="AF371">
        <v>65.709999999999994</v>
      </c>
      <c r="AG371">
        <v>11.6</v>
      </c>
      <c r="AH371">
        <v>0</v>
      </c>
      <c r="AI371">
        <v>1</v>
      </c>
      <c r="AJ371">
        <v>13.26</v>
      </c>
      <c r="AK371">
        <v>33.39</v>
      </c>
      <c r="AL371">
        <v>1</v>
      </c>
      <c r="AM371">
        <v>4</v>
      </c>
      <c r="AN371">
        <v>0</v>
      </c>
      <c r="AO371">
        <v>1</v>
      </c>
      <c r="AP371">
        <v>1</v>
      </c>
      <c r="AQ371">
        <v>0</v>
      </c>
      <c r="AR371">
        <v>0</v>
      </c>
      <c r="AS371" t="s">
        <v>6</v>
      </c>
      <c r="AT371">
        <v>0.01</v>
      </c>
      <c r="AU371" t="s">
        <v>26</v>
      </c>
      <c r="AV371">
        <v>0</v>
      </c>
      <c r="AW371">
        <v>2</v>
      </c>
      <c r="AX371">
        <v>74987748</v>
      </c>
      <c r="AY371">
        <v>1</v>
      </c>
      <c r="AZ371">
        <v>0</v>
      </c>
      <c r="BA371">
        <v>381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CV371">
        <v>0</v>
      </c>
      <c r="CW371">
        <f>ROUND(Y371*Source!I270*DO371,7)</f>
        <v>0</v>
      </c>
      <c r="CX371">
        <f>ROUND(Y371*Source!I270,7)</f>
        <v>0.189</v>
      </c>
      <c r="CY371">
        <f>AB371</f>
        <v>871.31</v>
      </c>
      <c r="CZ371">
        <f>AF371</f>
        <v>65.709999999999994</v>
      </c>
      <c r="DA371">
        <f>AJ371</f>
        <v>13.26</v>
      </c>
      <c r="DB371">
        <f>ROUND((ROUND(AT371*CZ371,2)*ROUND(1.05,7)),2)</f>
        <v>0.69</v>
      </c>
      <c r="DC371">
        <f>ROUND((ROUND(AT371*AG371,2)*ROUND(1.05,7)),2)</f>
        <v>0.13</v>
      </c>
      <c r="DD371" t="s">
        <v>6</v>
      </c>
      <c r="DE371" t="s">
        <v>6</v>
      </c>
      <c r="DF371">
        <f>ROUND(ROUND(AE371,0)*CX371,0)</f>
        <v>0</v>
      </c>
      <c r="DG371">
        <f>ROUND(ROUND(AF371*AJ371,0)*CX371,0)</f>
        <v>165</v>
      </c>
      <c r="DH371">
        <f>Source!I270*SmtRes!Y371</f>
        <v>0.189</v>
      </c>
      <c r="DI371">
        <f>AB371</f>
        <v>871.31</v>
      </c>
      <c r="DJ371">
        <f>EtalonRes!Z381</f>
        <v>65.709999999999994</v>
      </c>
      <c r="DK371">
        <f>Source!BB270</f>
        <v>13.26</v>
      </c>
      <c r="DL371" t="s">
        <v>6</v>
      </c>
      <c r="DM371">
        <v>0</v>
      </c>
      <c r="DN371" t="s">
        <v>6</v>
      </c>
      <c r="DO371">
        <v>0</v>
      </c>
      <c r="GQ371">
        <v>-1</v>
      </c>
      <c r="GR371">
        <v>-1</v>
      </c>
    </row>
    <row r="372" spans="1:200" x14ac:dyDescent="0.2">
      <c r="A372">
        <f>ROW(Source!A270)</f>
        <v>270</v>
      </c>
      <c r="B372">
        <v>74764386</v>
      </c>
      <c r="C372">
        <v>74987735</v>
      </c>
      <c r="D372">
        <v>49673715</v>
      </c>
      <c r="E372">
        <v>1</v>
      </c>
      <c r="F372">
        <v>1</v>
      </c>
      <c r="G372">
        <v>1</v>
      </c>
      <c r="H372">
        <v>2</v>
      </c>
      <c r="I372" t="s">
        <v>476</v>
      </c>
      <c r="J372" t="s">
        <v>477</v>
      </c>
      <c r="K372" t="s">
        <v>478</v>
      </c>
      <c r="L372">
        <v>1367</v>
      </c>
      <c r="N372">
        <v>1011</v>
      </c>
      <c r="O372" t="s">
        <v>454</v>
      </c>
      <c r="P372" t="s">
        <v>454</v>
      </c>
      <c r="Q372">
        <v>1</v>
      </c>
      <c r="W372">
        <v>0</v>
      </c>
      <c r="X372">
        <v>829370094</v>
      </c>
      <c r="Y372">
        <f>(AT372*ROUND(1.05,7))</f>
        <v>0.10500000000000001</v>
      </c>
      <c r="AA372">
        <v>0</v>
      </c>
      <c r="AB372">
        <v>107.41</v>
      </c>
      <c r="AC372">
        <v>0</v>
      </c>
      <c r="AD372">
        <v>0</v>
      </c>
      <c r="AE372">
        <v>0</v>
      </c>
      <c r="AF372">
        <v>8.1</v>
      </c>
      <c r="AG372">
        <v>0</v>
      </c>
      <c r="AH372">
        <v>0</v>
      </c>
      <c r="AI372">
        <v>1</v>
      </c>
      <c r="AJ372">
        <v>13.26</v>
      </c>
      <c r="AK372">
        <v>33.39</v>
      </c>
      <c r="AL372">
        <v>1</v>
      </c>
      <c r="AM372">
        <v>4</v>
      </c>
      <c r="AN372">
        <v>0</v>
      </c>
      <c r="AO372">
        <v>1</v>
      </c>
      <c r="AP372">
        <v>1</v>
      </c>
      <c r="AQ372">
        <v>0</v>
      </c>
      <c r="AR372">
        <v>0</v>
      </c>
      <c r="AS372" t="s">
        <v>6</v>
      </c>
      <c r="AT372">
        <v>0.1</v>
      </c>
      <c r="AU372" t="s">
        <v>26</v>
      </c>
      <c r="AV372">
        <v>0</v>
      </c>
      <c r="AW372">
        <v>2</v>
      </c>
      <c r="AX372">
        <v>74987749</v>
      </c>
      <c r="AY372">
        <v>1</v>
      </c>
      <c r="AZ372">
        <v>0</v>
      </c>
      <c r="BA372">
        <v>382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CV372">
        <v>0</v>
      </c>
      <c r="CW372">
        <f>ROUND(Y372*Source!I270*DO372,7)</f>
        <v>0</v>
      </c>
      <c r="CX372">
        <f>ROUND(Y372*Source!I270,7)</f>
        <v>1.89</v>
      </c>
      <c r="CY372">
        <f>AB372</f>
        <v>107.41</v>
      </c>
      <c r="CZ372">
        <f>AF372</f>
        <v>8.1</v>
      </c>
      <c r="DA372">
        <f>AJ372</f>
        <v>13.26</v>
      </c>
      <c r="DB372">
        <f>ROUND((ROUND(AT372*CZ372,2)*ROUND(1.05,7)),2)</f>
        <v>0.85</v>
      </c>
      <c r="DC372">
        <f>ROUND((ROUND(AT372*AG372,2)*ROUND(1.05,7)),2)</f>
        <v>0</v>
      </c>
      <c r="DD372" t="s">
        <v>6</v>
      </c>
      <c r="DE372" t="s">
        <v>6</v>
      </c>
      <c r="DF372">
        <f>ROUND(ROUND(AE372,0)*CX372,0)</f>
        <v>0</v>
      </c>
      <c r="DG372">
        <f>ROUND(ROUND(AF372*AJ372,0)*CX372,0)</f>
        <v>202</v>
      </c>
      <c r="DH372">
        <f>Source!I270*SmtRes!Y372</f>
        <v>1.8900000000000001</v>
      </c>
      <c r="DI372">
        <f>AB372</f>
        <v>107.41</v>
      </c>
      <c r="DJ372">
        <f>EtalonRes!Z382</f>
        <v>8.1</v>
      </c>
      <c r="DK372">
        <f>Source!BB270</f>
        <v>13.26</v>
      </c>
      <c r="DL372" t="s">
        <v>6</v>
      </c>
      <c r="DM372">
        <v>0</v>
      </c>
      <c r="DN372" t="s">
        <v>6</v>
      </c>
      <c r="DO372">
        <v>0</v>
      </c>
      <c r="GQ372">
        <v>-1</v>
      </c>
      <c r="GR372">
        <v>-1</v>
      </c>
    </row>
    <row r="373" spans="1:200" x14ac:dyDescent="0.2">
      <c r="A373">
        <f>ROW(Source!A270)</f>
        <v>270</v>
      </c>
      <c r="B373">
        <v>74764386</v>
      </c>
      <c r="C373">
        <v>74987735</v>
      </c>
      <c r="D373">
        <v>49523218</v>
      </c>
      <c r="E373">
        <v>1</v>
      </c>
      <c r="F373">
        <v>1</v>
      </c>
      <c r="G373">
        <v>1</v>
      </c>
      <c r="H373">
        <v>3</v>
      </c>
      <c r="I373" t="s">
        <v>90</v>
      </c>
      <c r="J373" t="s">
        <v>93</v>
      </c>
      <c r="K373" t="s">
        <v>91</v>
      </c>
      <c r="L373">
        <v>1374</v>
      </c>
      <c r="N373">
        <v>1013</v>
      </c>
      <c r="O373" t="s">
        <v>92</v>
      </c>
      <c r="P373" t="s">
        <v>92</v>
      </c>
      <c r="Q373">
        <v>1</v>
      </c>
      <c r="W373">
        <v>0</v>
      </c>
      <c r="X373">
        <v>-1743999360</v>
      </c>
      <c r="Y373">
        <f>AT373</f>
        <v>0.1</v>
      </c>
      <c r="AA373">
        <v>9.11</v>
      </c>
      <c r="AB373">
        <v>0</v>
      </c>
      <c r="AC373">
        <v>0</v>
      </c>
      <c r="AD373">
        <v>0</v>
      </c>
      <c r="AE373">
        <v>1</v>
      </c>
      <c r="AF373">
        <v>0</v>
      </c>
      <c r="AG373">
        <v>0</v>
      </c>
      <c r="AH373">
        <v>0</v>
      </c>
      <c r="AI373">
        <v>9.11</v>
      </c>
      <c r="AJ373">
        <v>1</v>
      </c>
      <c r="AK373">
        <v>1</v>
      </c>
      <c r="AL373">
        <v>1</v>
      </c>
      <c r="AM373">
        <v>0</v>
      </c>
      <c r="AN373">
        <v>0</v>
      </c>
      <c r="AO373">
        <v>0</v>
      </c>
      <c r="AP373">
        <v>1</v>
      </c>
      <c r="AQ373">
        <v>0</v>
      </c>
      <c r="AR373">
        <v>0</v>
      </c>
      <c r="AS373" t="s">
        <v>6</v>
      </c>
      <c r="AT373">
        <v>0.1</v>
      </c>
      <c r="AU373" t="s">
        <v>6</v>
      </c>
      <c r="AV373">
        <v>0</v>
      </c>
      <c r="AW373">
        <v>2</v>
      </c>
      <c r="AX373">
        <v>74987750</v>
      </c>
      <c r="AY373">
        <v>1</v>
      </c>
      <c r="AZ373">
        <v>0</v>
      </c>
      <c r="BA373">
        <v>383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CV373">
        <v>0</v>
      </c>
      <c r="CW373">
        <v>0</v>
      </c>
      <c r="CX373">
        <f>ROUND(Y373*Source!I270,7)</f>
        <v>1.8</v>
      </c>
      <c r="CY373">
        <f>AA373</f>
        <v>9.11</v>
      </c>
      <c r="CZ373">
        <f>AE373</f>
        <v>1</v>
      </c>
      <c r="DA373">
        <f>AI373</f>
        <v>9.11</v>
      </c>
      <c r="DB373">
        <f>ROUND(ROUND(AT373*CZ373,2),2)</f>
        <v>0.1</v>
      </c>
      <c r="DC373">
        <f>ROUND(ROUND(AT373*AG373,2),2)</f>
        <v>0</v>
      </c>
      <c r="DD373" t="s">
        <v>6</v>
      </c>
      <c r="DE373" t="s">
        <v>6</v>
      </c>
      <c r="DF373">
        <f>ROUND(ROUND(AE373*AI373,0)*CX373,0)</f>
        <v>16</v>
      </c>
      <c r="DG373">
        <f t="shared" ref="DG373:DG379" si="154">ROUND(ROUND(AF373,0)*CX373,0)</f>
        <v>0</v>
      </c>
      <c r="DH373">
        <f>Source!I270*SmtRes!Y373</f>
        <v>1.8</v>
      </c>
      <c r="DI373">
        <f>AA373</f>
        <v>9.11</v>
      </c>
      <c r="DJ373">
        <f>EtalonRes!Y383</f>
        <v>1</v>
      </c>
      <c r="DK373">
        <f>Source!BC270</f>
        <v>9.11</v>
      </c>
      <c r="DL373" t="s">
        <v>6</v>
      </c>
      <c r="DM373">
        <v>0</v>
      </c>
      <c r="DN373" t="s">
        <v>6</v>
      </c>
      <c r="DO373">
        <v>0</v>
      </c>
      <c r="GP373">
        <v>1</v>
      </c>
      <c r="GQ373">
        <v>-1</v>
      </c>
      <c r="GR373">
        <v>-1</v>
      </c>
    </row>
    <row r="374" spans="1:200" x14ac:dyDescent="0.2">
      <c r="A374">
        <f>ROW(Source!A270)</f>
        <v>270</v>
      </c>
      <c r="B374">
        <v>74764386</v>
      </c>
      <c r="C374">
        <v>74987735</v>
      </c>
      <c r="D374">
        <v>49524301</v>
      </c>
      <c r="E374">
        <v>1</v>
      </c>
      <c r="F374">
        <v>1</v>
      </c>
      <c r="G374">
        <v>1</v>
      </c>
      <c r="H374">
        <v>3</v>
      </c>
      <c r="I374" t="s">
        <v>479</v>
      </c>
      <c r="J374" t="s">
        <v>480</v>
      </c>
      <c r="K374" t="s">
        <v>481</v>
      </c>
      <c r="L374">
        <v>1348</v>
      </c>
      <c r="N374">
        <v>1009</v>
      </c>
      <c r="O374" t="s">
        <v>464</v>
      </c>
      <c r="P374" t="s">
        <v>464</v>
      </c>
      <c r="Q374">
        <v>1000</v>
      </c>
      <c r="W374">
        <v>0</v>
      </c>
      <c r="X374">
        <v>1824693337</v>
      </c>
      <c r="Y374" s="181" t="e">
        <f>#REF!</f>
        <v>#REF!</v>
      </c>
      <c r="AA374">
        <v>94397.82</v>
      </c>
      <c r="AB374">
        <v>0</v>
      </c>
      <c r="AC374">
        <v>0</v>
      </c>
      <c r="AD374">
        <v>0</v>
      </c>
      <c r="AE374">
        <v>10362</v>
      </c>
      <c r="AF374">
        <v>0</v>
      </c>
      <c r="AG374">
        <v>0</v>
      </c>
      <c r="AH374">
        <v>0</v>
      </c>
      <c r="AI374">
        <v>9.11</v>
      </c>
      <c r="AJ374">
        <v>1</v>
      </c>
      <c r="AK374">
        <v>1</v>
      </c>
      <c r="AL374">
        <v>1</v>
      </c>
      <c r="AM374">
        <v>4</v>
      </c>
      <c r="AN374">
        <v>0</v>
      </c>
      <c r="AO374">
        <v>1</v>
      </c>
      <c r="AP374">
        <v>1</v>
      </c>
      <c r="AQ374">
        <v>0</v>
      </c>
      <c r="AR374">
        <v>0</v>
      </c>
      <c r="AS374" t="s">
        <v>6</v>
      </c>
      <c r="AT374">
        <v>1.1E-4</v>
      </c>
      <c r="AU374" t="s">
        <v>6</v>
      </c>
      <c r="AV374">
        <v>0</v>
      </c>
      <c r="AW374">
        <v>2</v>
      </c>
      <c r="AX374">
        <v>74987751</v>
      </c>
      <c r="AY374">
        <v>1</v>
      </c>
      <c r="AZ374">
        <v>0</v>
      </c>
      <c r="BA374">
        <v>384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CV374">
        <v>0</v>
      </c>
      <c r="CW374">
        <v>0</v>
      </c>
      <c r="CX374" t="e">
        <f>ROUND(Y374*Source!I270,7)</f>
        <v>#REF!</v>
      </c>
      <c r="CY374">
        <f>AA374</f>
        <v>94397.82</v>
      </c>
      <c r="CZ374">
        <f>AE374</f>
        <v>10362</v>
      </c>
      <c r="DA374">
        <f>AI374</f>
        <v>9.11</v>
      </c>
      <c r="DB374">
        <f>ROUND(ROUND(AT374*CZ374,2),2)</f>
        <v>1.1399999999999999</v>
      </c>
      <c r="DC374">
        <f>ROUND(ROUND(AT374*AG374,2),2)</f>
        <v>0</v>
      </c>
      <c r="DD374" t="s">
        <v>6</v>
      </c>
      <c r="DE374" t="s">
        <v>6</v>
      </c>
      <c r="DF374" t="e">
        <f>ROUND(ROUND(AE374*AI374,0)*CX374,0)</f>
        <v>#REF!</v>
      </c>
      <c r="DG374" t="e">
        <f t="shared" si="154"/>
        <v>#REF!</v>
      </c>
      <c r="DH374" t="e">
        <f>Source!I270*SmtRes!Y374</f>
        <v>#REF!</v>
      </c>
      <c r="DI374">
        <f>AA374</f>
        <v>94397.82</v>
      </c>
      <c r="DJ374">
        <f>EtalonRes!Y384</f>
        <v>10362</v>
      </c>
      <c r="DK374">
        <f>Source!BC270</f>
        <v>9.11</v>
      </c>
      <c r="DL374" t="s">
        <v>6</v>
      </c>
      <c r="DM374">
        <v>0</v>
      </c>
      <c r="DN374" t="s">
        <v>6</v>
      </c>
      <c r="DO374">
        <v>0</v>
      </c>
      <c r="GQ374">
        <v>-1</v>
      </c>
      <c r="GR374">
        <v>-1</v>
      </c>
    </row>
    <row r="375" spans="1:200" x14ac:dyDescent="0.2">
      <c r="A375">
        <f>ROW(Source!A270)</f>
        <v>270</v>
      </c>
      <c r="B375">
        <v>74764386</v>
      </c>
      <c r="C375">
        <v>74987735</v>
      </c>
      <c r="D375">
        <v>49528527</v>
      </c>
      <c r="E375">
        <v>1</v>
      </c>
      <c r="F375">
        <v>1</v>
      </c>
      <c r="G375">
        <v>1</v>
      </c>
      <c r="H375">
        <v>3</v>
      </c>
      <c r="I375" t="s">
        <v>482</v>
      </c>
      <c r="J375" t="s">
        <v>483</v>
      </c>
      <c r="K375" t="s">
        <v>484</v>
      </c>
      <c r="L375">
        <v>1339</v>
      </c>
      <c r="N375">
        <v>1007</v>
      </c>
      <c r="O375" t="s">
        <v>485</v>
      </c>
      <c r="P375" t="s">
        <v>485</v>
      </c>
      <c r="Q375">
        <v>1</v>
      </c>
      <c r="W375">
        <v>0</v>
      </c>
      <c r="X375">
        <v>461598558</v>
      </c>
      <c r="Y375" s="181" t="e">
        <f>#REF!</f>
        <v>#REF!</v>
      </c>
      <c r="AA375">
        <v>4735.38</v>
      </c>
      <c r="AB375">
        <v>0</v>
      </c>
      <c r="AC375">
        <v>0</v>
      </c>
      <c r="AD375">
        <v>0</v>
      </c>
      <c r="AE375">
        <v>519.79999999999995</v>
      </c>
      <c r="AF375">
        <v>0</v>
      </c>
      <c r="AG375">
        <v>0</v>
      </c>
      <c r="AH375">
        <v>0</v>
      </c>
      <c r="AI375">
        <v>9.11</v>
      </c>
      <c r="AJ375">
        <v>1</v>
      </c>
      <c r="AK375">
        <v>1</v>
      </c>
      <c r="AL375">
        <v>1</v>
      </c>
      <c r="AM375">
        <v>4</v>
      </c>
      <c r="AN375">
        <v>0</v>
      </c>
      <c r="AO375">
        <v>1</v>
      </c>
      <c r="AP375">
        <v>1</v>
      </c>
      <c r="AQ375">
        <v>0</v>
      </c>
      <c r="AR375">
        <v>0</v>
      </c>
      <c r="AS375" t="s">
        <v>6</v>
      </c>
      <c r="AT375">
        <v>2.9999999999999997E-4</v>
      </c>
      <c r="AU375" t="s">
        <v>6</v>
      </c>
      <c r="AV375">
        <v>0</v>
      </c>
      <c r="AW375">
        <v>2</v>
      </c>
      <c r="AX375">
        <v>74987752</v>
      </c>
      <c r="AY375">
        <v>1</v>
      </c>
      <c r="AZ375">
        <v>0</v>
      </c>
      <c r="BA375">
        <v>385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 t="e">
        <f>ROUND(Y375*Source!I270,7)</f>
        <v>#REF!</v>
      </c>
      <c r="CY375">
        <f>AA375</f>
        <v>4735.38</v>
      </c>
      <c r="CZ375">
        <f>AE375</f>
        <v>519.79999999999995</v>
      </c>
      <c r="DA375">
        <f>AI375</f>
        <v>9.11</v>
      </c>
      <c r="DB375">
        <f>ROUND(ROUND(AT375*CZ375,2),2)</f>
        <v>0.16</v>
      </c>
      <c r="DC375">
        <f>ROUND(ROUND(AT375*AG375,2),2)</f>
        <v>0</v>
      </c>
      <c r="DD375" t="s">
        <v>6</v>
      </c>
      <c r="DE375" t="s">
        <v>6</v>
      </c>
      <c r="DF375" t="e">
        <f>ROUND(ROUND(AE375*AI375,0)*CX375,0)</f>
        <v>#REF!</v>
      </c>
      <c r="DG375" t="e">
        <f t="shared" si="154"/>
        <v>#REF!</v>
      </c>
      <c r="DH375" t="e">
        <f>Source!I270*SmtRes!Y375</f>
        <v>#REF!</v>
      </c>
      <c r="DI375">
        <f>AA375</f>
        <v>4735.38</v>
      </c>
      <c r="DJ375">
        <f>EtalonRes!Y385</f>
        <v>519.79999999999995</v>
      </c>
      <c r="DK375">
        <f>Source!BC270</f>
        <v>9.11</v>
      </c>
      <c r="DL375" t="s">
        <v>6</v>
      </c>
      <c r="DM375">
        <v>0</v>
      </c>
      <c r="DN375" t="s">
        <v>6</v>
      </c>
      <c r="DO375">
        <v>0</v>
      </c>
      <c r="GQ375">
        <v>-1</v>
      </c>
      <c r="GR375">
        <v>-1</v>
      </c>
    </row>
    <row r="376" spans="1:200" x14ac:dyDescent="0.2">
      <c r="A376">
        <f>ROW(Source!A270)</f>
        <v>270</v>
      </c>
      <c r="B376">
        <v>74764386</v>
      </c>
      <c r="C376">
        <v>74987735</v>
      </c>
      <c r="D376">
        <v>49543539</v>
      </c>
      <c r="E376">
        <v>1</v>
      </c>
      <c r="F376">
        <v>1</v>
      </c>
      <c r="G376">
        <v>1</v>
      </c>
      <c r="H376">
        <v>3</v>
      </c>
      <c r="I376" t="s">
        <v>486</v>
      </c>
      <c r="J376" t="s">
        <v>487</v>
      </c>
      <c r="K376" t="s">
        <v>488</v>
      </c>
      <c r="L376">
        <v>1348</v>
      </c>
      <c r="N376">
        <v>1009</v>
      </c>
      <c r="O376" t="s">
        <v>464</v>
      </c>
      <c r="P376" t="s">
        <v>464</v>
      </c>
      <c r="Q376">
        <v>1000</v>
      </c>
      <c r="W376">
        <v>0</v>
      </c>
      <c r="X376">
        <v>-2055168211</v>
      </c>
      <c r="Y376" s="181" t="e">
        <f>#REF!</f>
        <v>#REF!</v>
      </c>
      <c r="AA376">
        <v>59294.71</v>
      </c>
      <c r="AB376">
        <v>0</v>
      </c>
      <c r="AC376">
        <v>0</v>
      </c>
      <c r="AD376">
        <v>0</v>
      </c>
      <c r="AE376">
        <v>6508.75</v>
      </c>
      <c r="AF376">
        <v>0</v>
      </c>
      <c r="AG376">
        <v>0</v>
      </c>
      <c r="AH376">
        <v>0</v>
      </c>
      <c r="AI376">
        <v>9.11</v>
      </c>
      <c r="AJ376">
        <v>1</v>
      </c>
      <c r="AK376">
        <v>1</v>
      </c>
      <c r="AL376">
        <v>1</v>
      </c>
      <c r="AM376">
        <v>4</v>
      </c>
      <c r="AN376">
        <v>0</v>
      </c>
      <c r="AO376">
        <v>1</v>
      </c>
      <c r="AP376">
        <v>1</v>
      </c>
      <c r="AQ376">
        <v>0</v>
      </c>
      <c r="AR376">
        <v>0</v>
      </c>
      <c r="AS376" t="s">
        <v>6</v>
      </c>
      <c r="AT376">
        <v>4.2999999999999999E-4</v>
      </c>
      <c r="AU376" t="s">
        <v>6</v>
      </c>
      <c r="AV376">
        <v>0</v>
      </c>
      <c r="AW376">
        <v>2</v>
      </c>
      <c r="AX376">
        <v>74987753</v>
      </c>
      <c r="AY376">
        <v>1</v>
      </c>
      <c r="AZ376">
        <v>0</v>
      </c>
      <c r="BA376">
        <v>386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CV376">
        <v>0</v>
      </c>
      <c r="CW376">
        <v>0</v>
      </c>
      <c r="CX376" t="e">
        <f>ROUND(Y376*Source!I270,7)</f>
        <v>#REF!</v>
      </c>
      <c r="CY376">
        <f>AA376</f>
        <v>59294.71</v>
      </c>
      <c r="CZ376">
        <f>AE376</f>
        <v>6508.75</v>
      </c>
      <c r="DA376">
        <f>AI376</f>
        <v>9.11</v>
      </c>
      <c r="DB376">
        <f>ROUND(ROUND(AT376*CZ376,2),2)</f>
        <v>2.8</v>
      </c>
      <c r="DC376">
        <f>ROUND(ROUND(AT376*AG376,2),2)</f>
        <v>0</v>
      </c>
      <c r="DD376" t="s">
        <v>6</v>
      </c>
      <c r="DE376" t="s">
        <v>6</v>
      </c>
      <c r="DF376" t="e">
        <f>ROUND(ROUND(AE376*AI376,0)*CX376,0)</f>
        <v>#REF!</v>
      </c>
      <c r="DG376" t="e">
        <f t="shared" si="154"/>
        <v>#REF!</v>
      </c>
      <c r="DH376" t="e">
        <f>Source!I270*SmtRes!Y376</f>
        <v>#REF!</v>
      </c>
      <c r="DI376">
        <f>AA376</f>
        <v>59294.71</v>
      </c>
      <c r="DJ376">
        <f>EtalonRes!Y386</f>
        <v>6508.75</v>
      </c>
      <c r="DK376">
        <f>Source!BC270</f>
        <v>9.11</v>
      </c>
      <c r="DL376" t="s">
        <v>6</v>
      </c>
      <c r="DM376">
        <v>0</v>
      </c>
      <c r="DN376" t="s">
        <v>6</v>
      </c>
      <c r="DO376">
        <v>0</v>
      </c>
      <c r="GQ376">
        <v>-1</v>
      </c>
      <c r="GR376">
        <v>-1</v>
      </c>
    </row>
    <row r="377" spans="1:200" x14ac:dyDescent="0.2">
      <c r="A377">
        <f>ROW(Source!A270)</f>
        <v>270</v>
      </c>
      <c r="B377">
        <v>74764386</v>
      </c>
      <c r="C377">
        <v>74987735</v>
      </c>
      <c r="D377">
        <v>49565227</v>
      </c>
      <c r="E377">
        <v>1</v>
      </c>
      <c r="F377">
        <v>1</v>
      </c>
      <c r="G377">
        <v>1</v>
      </c>
      <c r="H377">
        <v>3</v>
      </c>
      <c r="I377" t="s">
        <v>35</v>
      </c>
      <c r="J377" t="s">
        <v>96</v>
      </c>
      <c r="K377" t="s">
        <v>364</v>
      </c>
      <c r="L377">
        <v>1371</v>
      </c>
      <c r="N377">
        <v>1013</v>
      </c>
      <c r="O377" t="s">
        <v>23</v>
      </c>
      <c r="P377" t="s">
        <v>23</v>
      </c>
      <c r="Q377">
        <v>1</v>
      </c>
      <c r="W377">
        <v>0</v>
      </c>
      <c r="X377">
        <v>-1651573306</v>
      </c>
      <c r="Y377">
        <f>AT377</f>
        <v>1</v>
      </c>
      <c r="AA377">
        <v>2541</v>
      </c>
      <c r="AB377">
        <v>0</v>
      </c>
      <c r="AC377">
        <v>0</v>
      </c>
      <c r="AD377">
        <v>0</v>
      </c>
      <c r="AE377">
        <v>2672.17</v>
      </c>
      <c r="AF377">
        <v>0</v>
      </c>
      <c r="AG377">
        <v>0</v>
      </c>
      <c r="AH377">
        <v>0</v>
      </c>
      <c r="AI377">
        <v>9.11</v>
      </c>
      <c r="AJ377">
        <v>1</v>
      </c>
      <c r="AK377">
        <v>1</v>
      </c>
      <c r="AL377">
        <v>1</v>
      </c>
      <c r="AM377">
        <v>0</v>
      </c>
      <c r="AN377">
        <v>0</v>
      </c>
      <c r="AO377">
        <v>0</v>
      </c>
      <c r="AP377">
        <v>1</v>
      </c>
      <c r="AQ377">
        <v>0</v>
      </c>
      <c r="AR377">
        <v>0</v>
      </c>
      <c r="AS377" t="s">
        <v>6</v>
      </c>
      <c r="AT377">
        <v>1</v>
      </c>
      <c r="AU377" t="s">
        <v>6</v>
      </c>
      <c r="AV377">
        <v>0</v>
      </c>
      <c r="AW377">
        <v>1</v>
      </c>
      <c r="AX377">
        <v>-1</v>
      </c>
      <c r="AY377">
        <v>0</v>
      </c>
      <c r="AZ377">
        <v>0</v>
      </c>
      <c r="BA377" t="s">
        <v>6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CV377">
        <v>0</v>
      </c>
      <c r="CW377">
        <v>0</v>
      </c>
      <c r="CX377">
        <f>ROUND(Y377*Source!I270,7)</f>
        <v>18</v>
      </c>
      <c r="CY377">
        <f>AA377</f>
        <v>2541</v>
      </c>
      <c r="CZ377">
        <f>AE377</f>
        <v>2672.17</v>
      </c>
      <c r="DA377">
        <f>AI377</f>
        <v>9.11</v>
      </c>
      <c r="DB377">
        <f>ROUND(ROUND(AT377*CZ377,2),2)</f>
        <v>2672.17</v>
      </c>
      <c r="DC377">
        <f>ROUND(ROUND(AT377*AG377,2),2)</f>
        <v>0</v>
      </c>
      <c r="DD377" t="s">
        <v>6</v>
      </c>
      <c r="DE377" t="s">
        <v>6</v>
      </c>
      <c r="DF377">
        <f>ROUND(ROUND(AE377*AI377,0)*CX377,0)</f>
        <v>438174</v>
      </c>
      <c r="DG377">
        <f t="shared" si="154"/>
        <v>0</v>
      </c>
      <c r="DH377">
        <f>Source!I270*SmtRes!Y377</f>
        <v>18</v>
      </c>
      <c r="DI377">
        <f>AA377</f>
        <v>2541</v>
      </c>
      <c r="DJ377">
        <f>DF377</f>
        <v>438174</v>
      </c>
      <c r="DK377">
        <f>Source!BC270</f>
        <v>9.11</v>
      </c>
      <c r="DL377" t="s">
        <v>6</v>
      </c>
      <c r="DM377">
        <v>0</v>
      </c>
      <c r="DN377" t="s">
        <v>6</v>
      </c>
      <c r="DO377">
        <v>0</v>
      </c>
      <c r="GP377">
        <v>1</v>
      </c>
      <c r="GQ377">
        <v>-1</v>
      </c>
      <c r="GR377">
        <v>-1</v>
      </c>
    </row>
    <row r="378" spans="1:200" x14ac:dyDescent="0.2">
      <c r="A378">
        <f>ROW(Source!A273)</f>
        <v>273</v>
      </c>
      <c r="B378">
        <v>74764386</v>
      </c>
      <c r="C378">
        <v>74987896</v>
      </c>
      <c r="D378">
        <v>31715109</v>
      </c>
      <c r="E378">
        <v>70</v>
      </c>
      <c r="F378">
        <v>1</v>
      </c>
      <c r="G378">
        <v>1</v>
      </c>
      <c r="H378">
        <v>1</v>
      </c>
      <c r="I378" t="s">
        <v>472</v>
      </c>
      <c r="J378" t="s">
        <v>6</v>
      </c>
      <c r="K378" t="s">
        <v>473</v>
      </c>
      <c r="L378">
        <v>1191</v>
      </c>
      <c r="N378">
        <v>1013</v>
      </c>
      <c r="O378" t="s">
        <v>448</v>
      </c>
      <c r="P378" t="s">
        <v>448</v>
      </c>
      <c r="Q378">
        <v>1</v>
      </c>
      <c r="W378">
        <v>0</v>
      </c>
      <c r="X378">
        <v>784619160</v>
      </c>
      <c r="Y378">
        <f t="shared" ref="Y378:Y384" si="155">(AT378*ROUND(1.05,7))</f>
        <v>65.52</v>
      </c>
      <c r="AA378">
        <v>0</v>
      </c>
      <c r="AB378">
        <v>0</v>
      </c>
      <c r="AC378">
        <v>0</v>
      </c>
      <c r="AD378">
        <v>291.83</v>
      </c>
      <c r="AE378">
        <v>0</v>
      </c>
      <c r="AF378">
        <v>0</v>
      </c>
      <c r="AG378">
        <v>0</v>
      </c>
      <c r="AH378">
        <v>8.74</v>
      </c>
      <c r="AI378">
        <v>1</v>
      </c>
      <c r="AJ378">
        <v>1</v>
      </c>
      <c r="AK378">
        <v>1</v>
      </c>
      <c r="AL378">
        <v>33.39</v>
      </c>
      <c r="AM378">
        <v>4</v>
      </c>
      <c r="AN378">
        <v>0</v>
      </c>
      <c r="AO378">
        <v>1</v>
      </c>
      <c r="AP378">
        <v>1</v>
      </c>
      <c r="AQ378">
        <v>0</v>
      </c>
      <c r="AR378">
        <v>0</v>
      </c>
      <c r="AS378" t="s">
        <v>6</v>
      </c>
      <c r="AT378">
        <v>62.4</v>
      </c>
      <c r="AU378" t="s">
        <v>78</v>
      </c>
      <c r="AV378">
        <v>1</v>
      </c>
      <c r="AW378">
        <v>2</v>
      </c>
      <c r="AX378">
        <v>74987909</v>
      </c>
      <c r="AY378">
        <v>1</v>
      </c>
      <c r="AZ378">
        <v>0</v>
      </c>
      <c r="BA378">
        <v>388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CU378">
        <f>ROUND(AT378*Source!I273*AH378*AL378,0)</f>
        <v>29719</v>
      </c>
      <c r="CV378">
        <f>ROUND(Y378*Source!I273,7)</f>
        <v>106.92864</v>
      </c>
      <c r="CW378">
        <v>0</v>
      </c>
      <c r="CX378">
        <f>ROUND(Y378*Source!I273,7)</f>
        <v>106.92864</v>
      </c>
      <c r="CY378">
        <f>AD378</f>
        <v>291.83</v>
      </c>
      <c r="CZ378">
        <f>AH378</f>
        <v>8.74</v>
      </c>
      <c r="DA378">
        <f>AL378</f>
        <v>33.39</v>
      </c>
      <c r="DB378">
        <f t="shared" ref="DB378:DB384" si="156">ROUND((ROUND(AT378*CZ378,2)*ROUND(1.05,7)),2)</f>
        <v>572.65</v>
      </c>
      <c r="DC378">
        <f t="shared" ref="DC378:DC384" si="157">ROUND((ROUND(AT378*AG378,2)*ROUND(1.05,7)),2)</f>
        <v>0</v>
      </c>
      <c r="DD378" t="s">
        <v>6</v>
      </c>
      <c r="DE378" t="s">
        <v>6</v>
      </c>
      <c r="DF378">
        <f t="shared" ref="DF378:DF384" si="158">ROUND(ROUND(AE378,0)*CX378,0)</f>
        <v>0</v>
      </c>
      <c r="DG378">
        <f t="shared" si="154"/>
        <v>0</v>
      </c>
      <c r="DH378">
        <f>Source!I273*SmtRes!Y378</f>
        <v>106.92863999999999</v>
      </c>
      <c r="DI378">
        <f>AD378</f>
        <v>291.83</v>
      </c>
      <c r="DJ378">
        <f>EtalonRes!AB388</f>
        <v>8.74</v>
      </c>
      <c r="DK378">
        <f>Source!BA273</f>
        <v>33.39</v>
      </c>
      <c r="DL378" t="s">
        <v>6</v>
      </c>
      <c r="DM378">
        <v>0</v>
      </c>
      <c r="DN378" t="s">
        <v>6</v>
      </c>
      <c r="DO378">
        <v>0</v>
      </c>
      <c r="GQ378">
        <v>-1</v>
      </c>
      <c r="GR378">
        <v>-1</v>
      </c>
    </row>
    <row r="379" spans="1:200" x14ac:dyDescent="0.2">
      <c r="A379">
        <f>ROW(Source!A273)</f>
        <v>273</v>
      </c>
      <c r="B379">
        <v>74764386</v>
      </c>
      <c r="C379">
        <v>74987896</v>
      </c>
      <c r="D379">
        <v>31709492</v>
      </c>
      <c r="E379">
        <v>70</v>
      </c>
      <c r="F379">
        <v>1</v>
      </c>
      <c r="G379">
        <v>1</v>
      </c>
      <c r="H379">
        <v>1</v>
      </c>
      <c r="I379" t="s">
        <v>449</v>
      </c>
      <c r="J379" t="s">
        <v>6</v>
      </c>
      <c r="K379" t="s">
        <v>450</v>
      </c>
      <c r="L379">
        <v>1191</v>
      </c>
      <c r="N379">
        <v>1013</v>
      </c>
      <c r="O379" t="s">
        <v>448</v>
      </c>
      <c r="P379" t="s">
        <v>448</v>
      </c>
      <c r="Q379">
        <v>1</v>
      </c>
      <c r="W379">
        <v>0</v>
      </c>
      <c r="X379">
        <v>-1417349443</v>
      </c>
      <c r="Y379">
        <f t="shared" si="155"/>
        <v>0.69300000000000006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1</v>
      </c>
      <c r="AJ379">
        <v>1</v>
      </c>
      <c r="AK379">
        <v>33.39</v>
      </c>
      <c r="AL379">
        <v>1</v>
      </c>
      <c r="AM379">
        <v>4</v>
      </c>
      <c r="AN379">
        <v>0</v>
      </c>
      <c r="AO379">
        <v>1</v>
      </c>
      <c r="AP379">
        <v>1</v>
      </c>
      <c r="AQ379">
        <v>0</v>
      </c>
      <c r="AR379">
        <v>0</v>
      </c>
      <c r="AS379" t="s">
        <v>6</v>
      </c>
      <c r="AT379">
        <v>0.66</v>
      </c>
      <c r="AU379" t="s">
        <v>78</v>
      </c>
      <c r="AV379">
        <v>2</v>
      </c>
      <c r="AW379">
        <v>2</v>
      </c>
      <c r="AX379">
        <v>74987910</v>
      </c>
      <c r="AY379">
        <v>1</v>
      </c>
      <c r="AZ379">
        <v>0</v>
      </c>
      <c r="BA379">
        <v>389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CV379">
        <v>0</v>
      </c>
      <c r="CW379">
        <v>0</v>
      </c>
      <c r="CX379">
        <f>ROUND(Y379*Source!I273,7)</f>
        <v>1.130976</v>
      </c>
      <c r="CY379">
        <f>AD379</f>
        <v>0</v>
      </c>
      <c r="CZ379">
        <f>AH379</f>
        <v>0</v>
      </c>
      <c r="DA379">
        <f>AL379</f>
        <v>1</v>
      </c>
      <c r="DB379">
        <f t="shared" si="156"/>
        <v>0</v>
      </c>
      <c r="DC379">
        <f t="shared" si="157"/>
        <v>0</v>
      </c>
      <c r="DD379" t="s">
        <v>6</v>
      </c>
      <c r="DE379" t="s">
        <v>6</v>
      </c>
      <c r="DF379">
        <f t="shared" si="158"/>
        <v>0</v>
      </c>
      <c r="DG379">
        <f t="shared" si="154"/>
        <v>0</v>
      </c>
      <c r="DH379">
        <f>Source!I273*SmtRes!Y379</f>
        <v>1.130976</v>
      </c>
      <c r="DI379">
        <f>AD379</f>
        <v>0</v>
      </c>
      <c r="DJ379">
        <f>EtalonRes!AB389</f>
        <v>0</v>
      </c>
      <c r="DK379">
        <f>Source!BA273</f>
        <v>33.39</v>
      </c>
      <c r="DL379" t="s">
        <v>6</v>
      </c>
      <c r="DM379">
        <v>0</v>
      </c>
      <c r="DN379" t="s">
        <v>6</v>
      </c>
      <c r="DO379">
        <v>0</v>
      </c>
      <c r="GQ379">
        <v>-1</v>
      </c>
      <c r="GR379">
        <v>-1</v>
      </c>
    </row>
    <row r="380" spans="1:200" x14ac:dyDescent="0.2">
      <c r="A380">
        <f>ROW(Source!A273)</f>
        <v>273</v>
      </c>
      <c r="B380">
        <v>74764386</v>
      </c>
      <c r="C380">
        <v>74987896</v>
      </c>
      <c r="D380">
        <v>49672573</v>
      </c>
      <c r="E380">
        <v>1</v>
      </c>
      <c r="F380">
        <v>1</v>
      </c>
      <c r="G380">
        <v>1</v>
      </c>
      <c r="H380">
        <v>2</v>
      </c>
      <c r="I380" t="s">
        <v>451</v>
      </c>
      <c r="J380" t="s">
        <v>452</v>
      </c>
      <c r="K380" t="s">
        <v>453</v>
      </c>
      <c r="L380">
        <v>1367</v>
      </c>
      <c r="N380">
        <v>1011</v>
      </c>
      <c r="O380" t="s">
        <v>454</v>
      </c>
      <c r="P380" t="s">
        <v>454</v>
      </c>
      <c r="Q380">
        <v>1</v>
      </c>
      <c r="W380">
        <v>0</v>
      </c>
      <c r="X380">
        <v>-430484415</v>
      </c>
      <c r="Y380">
        <f t="shared" si="155"/>
        <v>0.28350000000000003</v>
      </c>
      <c r="AA380">
        <v>0</v>
      </c>
      <c r="AB380">
        <v>1530.2</v>
      </c>
      <c r="AC380">
        <v>450.77</v>
      </c>
      <c r="AD380">
        <v>0</v>
      </c>
      <c r="AE380">
        <v>0</v>
      </c>
      <c r="AF380">
        <v>115.4</v>
      </c>
      <c r="AG380">
        <v>13.5</v>
      </c>
      <c r="AH380">
        <v>0</v>
      </c>
      <c r="AI380">
        <v>1</v>
      </c>
      <c r="AJ380">
        <v>13.26</v>
      </c>
      <c r="AK380">
        <v>33.39</v>
      </c>
      <c r="AL380">
        <v>1</v>
      </c>
      <c r="AM380">
        <v>4</v>
      </c>
      <c r="AN380">
        <v>0</v>
      </c>
      <c r="AO380">
        <v>1</v>
      </c>
      <c r="AP380">
        <v>1</v>
      </c>
      <c r="AQ380">
        <v>0</v>
      </c>
      <c r="AR380">
        <v>0</v>
      </c>
      <c r="AS380" t="s">
        <v>6</v>
      </c>
      <c r="AT380">
        <v>0.27</v>
      </c>
      <c r="AU380" t="s">
        <v>26</v>
      </c>
      <c r="AV380">
        <v>0</v>
      </c>
      <c r="AW380">
        <v>2</v>
      </c>
      <c r="AX380">
        <v>74987911</v>
      </c>
      <c r="AY380">
        <v>1</v>
      </c>
      <c r="AZ380">
        <v>0</v>
      </c>
      <c r="BA380">
        <v>390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CV380">
        <v>0</v>
      </c>
      <c r="CW380">
        <f>ROUND(Y380*Source!I273*DO380,7)</f>
        <v>0</v>
      </c>
      <c r="CX380">
        <f>ROUND(Y380*Source!I273,7)</f>
        <v>0.46267200000000003</v>
      </c>
      <c r="CY380">
        <f>AB380</f>
        <v>1530.2</v>
      </c>
      <c r="CZ380">
        <f>AF380</f>
        <v>115.4</v>
      </c>
      <c r="DA380">
        <f>AJ380</f>
        <v>13.26</v>
      </c>
      <c r="DB380">
        <f t="shared" si="156"/>
        <v>32.72</v>
      </c>
      <c r="DC380">
        <f t="shared" si="157"/>
        <v>3.83</v>
      </c>
      <c r="DD380" t="s">
        <v>6</v>
      </c>
      <c r="DE380" t="s">
        <v>6</v>
      </c>
      <c r="DF380">
        <f t="shared" si="158"/>
        <v>0</v>
      </c>
      <c r="DG380">
        <f>ROUND(ROUND(AF380*AJ380,0)*CX380,0)</f>
        <v>708</v>
      </c>
      <c r="DH380">
        <f>Source!I273*SmtRes!Y380</f>
        <v>0.46267200000000003</v>
      </c>
      <c r="DI380">
        <f>AB380</f>
        <v>1530.2</v>
      </c>
      <c r="DJ380">
        <f>EtalonRes!Z390</f>
        <v>115.4</v>
      </c>
      <c r="DK380">
        <f>Source!BB273</f>
        <v>13.26</v>
      </c>
      <c r="DL380" t="s">
        <v>6</v>
      </c>
      <c r="DM380">
        <v>0</v>
      </c>
      <c r="DN380" t="s">
        <v>6</v>
      </c>
      <c r="DO380">
        <v>0</v>
      </c>
      <c r="GQ380">
        <v>-1</v>
      </c>
      <c r="GR380">
        <v>-1</v>
      </c>
    </row>
    <row r="381" spans="1:200" x14ac:dyDescent="0.2">
      <c r="A381">
        <f>ROW(Source!A273)</f>
        <v>273</v>
      </c>
      <c r="B381">
        <v>74764386</v>
      </c>
      <c r="C381">
        <v>74987896</v>
      </c>
      <c r="D381">
        <v>49672695</v>
      </c>
      <c r="E381">
        <v>1</v>
      </c>
      <c r="F381">
        <v>1</v>
      </c>
      <c r="G381">
        <v>1</v>
      </c>
      <c r="H381">
        <v>2</v>
      </c>
      <c r="I381" t="s">
        <v>455</v>
      </c>
      <c r="J381" t="s">
        <v>456</v>
      </c>
      <c r="K381" t="s">
        <v>457</v>
      </c>
      <c r="L381">
        <v>1367</v>
      </c>
      <c r="N381">
        <v>1011</v>
      </c>
      <c r="O381" t="s">
        <v>454</v>
      </c>
      <c r="P381" t="s">
        <v>454</v>
      </c>
      <c r="Q381">
        <v>1</v>
      </c>
      <c r="W381">
        <v>0</v>
      </c>
      <c r="X381">
        <v>1063590936</v>
      </c>
      <c r="Y381">
        <f t="shared" si="155"/>
        <v>9.1244999999999994</v>
      </c>
      <c r="AA381">
        <v>0</v>
      </c>
      <c r="AB381">
        <v>41.37</v>
      </c>
      <c r="AC381">
        <v>0</v>
      </c>
      <c r="AD381">
        <v>0</v>
      </c>
      <c r="AE381">
        <v>0</v>
      </c>
      <c r="AF381">
        <v>3.12</v>
      </c>
      <c r="AG381">
        <v>0</v>
      </c>
      <c r="AH381">
        <v>0</v>
      </c>
      <c r="AI381">
        <v>1</v>
      </c>
      <c r="AJ381">
        <v>13.26</v>
      </c>
      <c r="AK381">
        <v>33.39</v>
      </c>
      <c r="AL381">
        <v>1</v>
      </c>
      <c r="AM381">
        <v>4</v>
      </c>
      <c r="AN381">
        <v>0</v>
      </c>
      <c r="AO381">
        <v>1</v>
      </c>
      <c r="AP381">
        <v>1</v>
      </c>
      <c r="AQ381">
        <v>0</v>
      </c>
      <c r="AR381">
        <v>0</v>
      </c>
      <c r="AS381" t="s">
        <v>6</v>
      </c>
      <c r="AT381">
        <v>8.69</v>
      </c>
      <c r="AU381" t="s">
        <v>26</v>
      </c>
      <c r="AV381">
        <v>0</v>
      </c>
      <c r="AW381">
        <v>2</v>
      </c>
      <c r="AX381">
        <v>74987912</v>
      </c>
      <c r="AY381">
        <v>1</v>
      </c>
      <c r="AZ381">
        <v>0</v>
      </c>
      <c r="BA381">
        <v>391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CV381">
        <v>0</v>
      </c>
      <c r="CW381">
        <f>ROUND(Y381*Source!I273*DO381,7)</f>
        <v>0</v>
      </c>
      <c r="CX381">
        <f>ROUND(Y381*Source!I273,7)</f>
        <v>14.891184000000001</v>
      </c>
      <c r="CY381">
        <f>AB381</f>
        <v>41.37</v>
      </c>
      <c r="CZ381">
        <f>AF381</f>
        <v>3.12</v>
      </c>
      <c r="DA381">
        <f>AJ381</f>
        <v>13.26</v>
      </c>
      <c r="DB381">
        <f t="shared" si="156"/>
        <v>28.47</v>
      </c>
      <c r="DC381">
        <f t="shared" si="157"/>
        <v>0</v>
      </c>
      <c r="DD381" t="s">
        <v>6</v>
      </c>
      <c r="DE381" t="s">
        <v>6</v>
      </c>
      <c r="DF381">
        <f t="shared" si="158"/>
        <v>0</v>
      </c>
      <c r="DG381">
        <f>ROUND(ROUND(AF381*AJ381,0)*CX381,0)</f>
        <v>611</v>
      </c>
      <c r="DH381">
        <f>Source!I273*SmtRes!Y381</f>
        <v>14.891183999999997</v>
      </c>
      <c r="DI381">
        <f>AB381</f>
        <v>41.37</v>
      </c>
      <c r="DJ381">
        <f>EtalonRes!Z391</f>
        <v>3.12</v>
      </c>
      <c r="DK381">
        <f>Source!BB273</f>
        <v>13.26</v>
      </c>
      <c r="DL381" t="s">
        <v>6</v>
      </c>
      <c r="DM381">
        <v>0</v>
      </c>
      <c r="DN381" t="s">
        <v>6</v>
      </c>
      <c r="DO381">
        <v>0</v>
      </c>
      <c r="GQ381">
        <v>-1</v>
      </c>
      <c r="GR381">
        <v>-1</v>
      </c>
    </row>
    <row r="382" spans="1:200" x14ac:dyDescent="0.2">
      <c r="A382">
        <f>ROW(Source!A273)</f>
        <v>273</v>
      </c>
      <c r="B382">
        <v>74764386</v>
      </c>
      <c r="C382">
        <v>74987896</v>
      </c>
      <c r="D382">
        <v>49672703</v>
      </c>
      <c r="E382">
        <v>1</v>
      </c>
      <c r="F382">
        <v>1</v>
      </c>
      <c r="G382">
        <v>1</v>
      </c>
      <c r="H382">
        <v>2</v>
      </c>
      <c r="I382" t="s">
        <v>489</v>
      </c>
      <c r="J382" t="s">
        <v>490</v>
      </c>
      <c r="K382" t="s">
        <v>491</v>
      </c>
      <c r="L382">
        <v>1367</v>
      </c>
      <c r="N382">
        <v>1011</v>
      </c>
      <c r="O382" t="s">
        <v>454</v>
      </c>
      <c r="P382" t="s">
        <v>454</v>
      </c>
      <c r="Q382">
        <v>1</v>
      </c>
      <c r="W382">
        <v>0</v>
      </c>
      <c r="X382">
        <v>-1424865896</v>
      </c>
      <c r="Y382">
        <f t="shared" si="155"/>
        <v>0.1575</v>
      </c>
      <c r="AA382">
        <v>0</v>
      </c>
      <c r="AB382">
        <v>88.31</v>
      </c>
      <c r="AC382">
        <v>0</v>
      </c>
      <c r="AD382">
        <v>0</v>
      </c>
      <c r="AE382">
        <v>0</v>
      </c>
      <c r="AF382">
        <v>6.66</v>
      </c>
      <c r="AG382">
        <v>0</v>
      </c>
      <c r="AH382">
        <v>0</v>
      </c>
      <c r="AI382">
        <v>1</v>
      </c>
      <c r="AJ382">
        <v>13.26</v>
      </c>
      <c r="AK382">
        <v>33.39</v>
      </c>
      <c r="AL382">
        <v>1</v>
      </c>
      <c r="AM382">
        <v>4</v>
      </c>
      <c r="AN382">
        <v>0</v>
      </c>
      <c r="AO382">
        <v>1</v>
      </c>
      <c r="AP382">
        <v>1</v>
      </c>
      <c r="AQ382">
        <v>0</v>
      </c>
      <c r="AR382">
        <v>0</v>
      </c>
      <c r="AS382" t="s">
        <v>6</v>
      </c>
      <c r="AT382">
        <v>0.15</v>
      </c>
      <c r="AU382" t="s">
        <v>26</v>
      </c>
      <c r="AV382">
        <v>0</v>
      </c>
      <c r="AW382">
        <v>2</v>
      </c>
      <c r="AX382">
        <v>74987913</v>
      </c>
      <c r="AY382">
        <v>1</v>
      </c>
      <c r="AZ382">
        <v>0</v>
      </c>
      <c r="BA382">
        <v>392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CV382">
        <v>0</v>
      </c>
      <c r="CW382">
        <f>ROUND(Y382*Source!I273*DO382,7)</f>
        <v>0</v>
      </c>
      <c r="CX382">
        <f>ROUND(Y382*Source!I273,7)</f>
        <v>0.25703999999999999</v>
      </c>
      <c r="CY382">
        <f>AB382</f>
        <v>88.31</v>
      </c>
      <c r="CZ382">
        <f>AF382</f>
        <v>6.66</v>
      </c>
      <c r="DA382">
        <f>AJ382</f>
        <v>13.26</v>
      </c>
      <c r="DB382">
        <f t="shared" si="156"/>
        <v>1.05</v>
      </c>
      <c r="DC382">
        <f t="shared" si="157"/>
        <v>0</v>
      </c>
      <c r="DD382" t="s">
        <v>6</v>
      </c>
      <c r="DE382" t="s">
        <v>6</v>
      </c>
      <c r="DF382">
        <f t="shared" si="158"/>
        <v>0</v>
      </c>
      <c r="DG382">
        <f>ROUND(ROUND(AF382*AJ382,0)*CX382,0)</f>
        <v>23</v>
      </c>
      <c r="DH382">
        <f>Source!I273*SmtRes!Y382</f>
        <v>0.25703999999999999</v>
      </c>
      <c r="DI382">
        <f>AB382</f>
        <v>88.31</v>
      </c>
      <c r="DJ382">
        <f>EtalonRes!Z392</f>
        <v>6.66</v>
      </c>
      <c r="DK382">
        <f>Source!BB273</f>
        <v>13.26</v>
      </c>
      <c r="DL382" t="s">
        <v>6</v>
      </c>
      <c r="DM382">
        <v>0</v>
      </c>
      <c r="DN382" t="s">
        <v>6</v>
      </c>
      <c r="DO382">
        <v>0</v>
      </c>
      <c r="GQ382">
        <v>-1</v>
      </c>
      <c r="GR382">
        <v>-1</v>
      </c>
    </row>
    <row r="383" spans="1:200" x14ac:dyDescent="0.2">
      <c r="A383">
        <f>ROW(Source!A273)</f>
        <v>273</v>
      </c>
      <c r="B383">
        <v>74764386</v>
      </c>
      <c r="C383">
        <v>74987896</v>
      </c>
      <c r="D383">
        <v>49673503</v>
      </c>
      <c r="E383">
        <v>1</v>
      </c>
      <c r="F383">
        <v>1</v>
      </c>
      <c r="G383">
        <v>1</v>
      </c>
      <c r="H383">
        <v>2</v>
      </c>
      <c r="I383" t="s">
        <v>458</v>
      </c>
      <c r="J383" t="s">
        <v>459</v>
      </c>
      <c r="K383" t="s">
        <v>460</v>
      </c>
      <c r="L383">
        <v>1367</v>
      </c>
      <c r="N383">
        <v>1011</v>
      </c>
      <c r="O383" t="s">
        <v>454</v>
      </c>
      <c r="P383" t="s">
        <v>454</v>
      </c>
      <c r="Q383">
        <v>1</v>
      </c>
      <c r="W383">
        <v>0</v>
      </c>
      <c r="X383">
        <v>509054691</v>
      </c>
      <c r="Y383">
        <f t="shared" si="155"/>
        <v>0.40950000000000003</v>
      </c>
      <c r="AA383">
        <v>0</v>
      </c>
      <c r="AB383">
        <v>871.31</v>
      </c>
      <c r="AC383">
        <v>387.32</v>
      </c>
      <c r="AD383">
        <v>0</v>
      </c>
      <c r="AE383">
        <v>0</v>
      </c>
      <c r="AF383">
        <v>65.709999999999994</v>
      </c>
      <c r="AG383">
        <v>11.6</v>
      </c>
      <c r="AH383">
        <v>0</v>
      </c>
      <c r="AI383">
        <v>1</v>
      </c>
      <c r="AJ383">
        <v>13.26</v>
      </c>
      <c r="AK383">
        <v>33.39</v>
      </c>
      <c r="AL383">
        <v>1</v>
      </c>
      <c r="AM383">
        <v>4</v>
      </c>
      <c r="AN383">
        <v>0</v>
      </c>
      <c r="AO383">
        <v>1</v>
      </c>
      <c r="AP383">
        <v>1</v>
      </c>
      <c r="AQ383">
        <v>0</v>
      </c>
      <c r="AR383">
        <v>0</v>
      </c>
      <c r="AS383" t="s">
        <v>6</v>
      </c>
      <c r="AT383">
        <v>0.39</v>
      </c>
      <c r="AU383" t="s">
        <v>26</v>
      </c>
      <c r="AV383">
        <v>0</v>
      </c>
      <c r="AW383">
        <v>2</v>
      </c>
      <c r="AX383">
        <v>74987914</v>
      </c>
      <c r="AY383">
        <v>1</v>
      </c>
      <c r="AZ383">
        <v>0</v>
      </c>
      <c r="BA383">
        <v>393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CV383">
        <v>0</v>
      </c>
      <c r="CW383">
        <f>ROUND(Y383*Source!I273*DO383,7)</f>
        <v>0</v>
      </c>
      <c r="CX383">
        <f>ROUND(Y383*Source!I273,7)</f>
        <v>0.66830400000000001</v>
      </c>
      <c r="CY383">
        <f>AB383</f>
        <v>871.31</v>
      </c>
      <c r="CZ383">
        <f>AF383</f>
        <v>65.709999999999994</v>
      </c>
      <c r="DA383">
        <f>AJ383</f>
        <v>13.26</v>
      </c>
      <c r="DB383">
        <f t="shared" si="156"/>
        <v>26.91</v>
      </c>
      <c r="DC383">
        <f t="shared" si="157"/>
        <v>4.75</v>
      </c>
      <c r="DD383" t="s">
        <v>6</v>
      </c>
      <c r="DE383" t="s">
        <v>6</v>
      </c>
      <c r="DF383">
        <f t="shared" si="158"/>
        <v>0</v>
      </c>
      <c r="DG383">
        <f>ROUND(ROUND(AF383*AJ383,0)*CX383,0)</f>
        <v>582</v>
      </c>
      <c r="DH383">
        <f>Source!I273*SmtRes!Y383</f>
        <v>0.66830400000000001</v>
      </c>
      <c r="DI383">
        <f>AB383</f>
        <v>871.31</v>
      </c>
      <c r="DJ383">
        <f>EtalonRes!Z393</f>
        <v>65.709999999999994</v>
      </c>
      <c r="DK383">
        <f>Source!BB273</f>
        <v>13.26</v>
      </c>
      <c r="DL383" t="s">
        <v>6</v>
      </c>
      <c r="DM383">
        <v>0</v>
      </c>
      <c r="DN383" t="s">
        <v>6</v>
      </c>
      <c r="DO383">
        <v>0</v>
      </c>
      <c r="GQ383">
        <v>-1</v>
      </c>
      <c r="GR383">
        <v>-1</v>
      </c>
    </row>
    <row r="384" spans="1:200" x14ac:dyDescent="0.2">
      <c r="A384">
        <f>ROW(Source!A273)</f>
        <v>273</v>
      </c>
      <c r="B384">
        <v>74764386</v>
      </c>
      <c r="C384">
        <v>74987896</v>
      </c>
      <c r="D384">
        <v>49673715</v>
      </c>
      <c r="E384">
        <v>1</v>
      </c>
      <c r="F384">
        <v>1</v>
      </c>
      <c r="G384">
        <v>1</v>
      </c>
      <c r="H384">
        <v>2</v>
      </c>
      <c r="I384" t="s">
        <v>476</v>
      </c>
      <c r="J384" t="s">
        <v>477</v>
      </c>
      <c r="K384" t="s">
        <v>478</v>
      </c>
      <c r="L384">
        <v>1367</v>
      </c>
      <c r="N384">
        <v>1011</v>
      </c>
      <c r="O384" t="s">
        <v>454</v>
      </c>
      <c r="P384" t="s">
        <v>454</v>
      </c>
      <c r="Q384">
        <v>1</v>
      </c>
      <c r="W384">
        <v>0</v>
      </c>
      <c r="X384">
        <v>829370094</v>
      </c>
      <c r="Y384">
        <f t="shared" si="155"/>
        <v>1.0395000000000001</v>
      </c>
      <c r="AA384">
        <v>0</v>
      </c>
      <c r="AB384">
        <v>107.41</v>
      </c>
      <c r="AC384">
        <v>0</v>
      </c>
      <c r="AD384">
        <v>0</v>
      </c>
      <c r="AE384">
        <v>0</v>
      </c>
      <c r="AF384">
        <v>8.1</v>
      </c>
      <c r="AG384">
        <v>0</v>
      </c>
      <c r="AH384">
        <v>0</v>
      </c>
      <c r="AI384">
        <v>1</v>
      </c>
      <c r="AJ384">
        <v>13.26</v>
      </c>
      <c r="AK384">
        <v>33.39</v>
      </c>
      <c r="AL384">
        <v>1</v>
      </c>
      <c r="AM384">
        <v>4</v>
      </c>
      <c r="AN384">
        <v>0</v>
      </c>
      <c r="AO384">
        <v>1</v>
      </c>
      <c r="AP384">
        <v>1</v>
      </c>
      <c r="AQ384">
        <v>0</v>
      </c>
      <c r="AR384">
        <v>0</v>
      </c>
      <c r="AS384" t="s">
        <v>6</v>
      </c>
      <c r="AT384">
        <v>0.99</v>
      </c>
      <c r="AU384" t="s">
        <v>26</v>
      </c>
      <c r="AV384">
        <v>0</v>
      </c>
      <c r="AW384">
        <v>2</v>
      </c>
      <c r="AX384">
        <v>74987915</v>
      </c>
      <c r="AY384">
        <v>1</v>
      </c>
      <c r="AZ384">
        <v>0</v>
      </c>
      <c r="BA384">
        <v>394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CV384">
        <v>0</v>
      </c>
      <c r="CW384">
        <f>ROUND(Y384*Source!I273*DO384,7)</f>
        <v>0</v>
      </c>
      <c r="CX384">
        <f>ROUND(Y384*Source!I273,7)</f>
        <v>1.696464</v>
      </c>
      <c r="CY384">
        <f>AB384</f>
        <v>107.41</v>
      </c>
      <c r="CZ384">
        <f>AF384</f>
        <v>8.1</v>
      </c>
      <c r="DA384">
        <f>AJ384</f>
        <v>13.26</v>
      </c>
      <c r="DB384">
        <f t="shared" si="156"/>
        <v>8.42</v>
      </c>
      <c r="DC384">
        <f t="shared" si="157"/>
        <v>0</v>
      </c>
      <c r="DD384" t="s">
        <v>6</v>
      </c>
      <c r="DE384" t="s">
        <v>6</v>
      </c>
      <c r="DF384">
        <f t="shared" si="158"/>
        <v>0</v>
      </c>
      <c r="DG384">
        <f>ROUND(ROUND(AF384*AJ384,0)*CX384,0)</f>
        <v>182</v>
      </c>
      <c r="DH384">
        <f>Source!I273*SmtRes!Y384</f>
        <v>1.696464</v>
      </c>
      <c r="DI384">
        <f>AB384</f>
        <v>107.41</v>
      </c>
      <c r="DJ384">
        <f>EtalonRes!Z394</f>
        <v>8.1</v>
      </c>
      <c r="DK384">
        <f>Source!BB273</f>
        <v>13.26</v>
      </c>
      <c r="DL384" t="s">
        <v>6</v>
      </c>
      <c r="DM384">
        <v>0</v>
      </c>
      <c r="DN384" t="s">
        <v>6</v>
      </c>
      <c r="DO384">
        <v>0</v>
      </c>
      <c r="GQ384">
        <v>-1</v>
      </c>
      <c r="GR384">
        <v>-1</v>
      </c>
    </row>
    <row r="385" spans="1:200" x14ac:dyDescent="0.2">
      <c r="A385">
        <f>ROW(Source!A273)</f>
        <v>273</v>
      </c>
      <c r="B385">
        <v>74764386</v>
      </c>
      <c r="C385">
        <v>74987896</v>
      </c>
      <c r="D385">
        <v>49523464</v>
      </c>
      <c r="E385">
        <v>1</v>
      </c>
      <c r="F385">
        <v>1</v>
      </c>
      <c r="G385">
        <v>1</v>
      </c>
      <c r="H385">
        <v>3</v>
      </c>
      <c r="I385" t="s">
        <v>492</v>
      </c>
      <c r="J385" t="s">
        <v>493</v>
      </c>
      <c r="K385" t="s">
        <v>494</v>
      </c>
      <c r="L385">
        <v>1346</v>
      </c>
      <c r="N385">
        <v>1009</v>
      </c>
      <c r="O385" t="s">
        <v>468</v>
      </c>
      <c r="P385" t="s">
        <v>468</v>
      </c>
      <c r="Q385">
        <v>1</v>
      </c>
      <c r="W385">
        <v>0</v>
      </c>
      <c r="X385">
        <v>1376506601</v>
      </c>
      <c r="Y385" s="181" t="e">
        <f>#REF!</f>
        <v>#REF!</v>
      </c>
      <c r="AA385">
        <v>355.47</v>
      </c>
      <c r="AB385">
        <v>0</v>
      </c>
      <c r="AC385">
        <v>0</v>
      </c>
      <c r="AD385">
        <v>0</v>
      </c>
      <c r="AE385">
        <v>39.020000000000003</v>
      </c>
      <c r="AF385">
        <v>0</v>
      </c>
      <c r="AG385">
        <v>0</v>
      </c>
      <c r="AH385">
        <v>0</v>
      </c>
      <c r="AI385">
        <v>9.11</v>
      </c>
      <c r="AJ385">
        <v>1</v>
      </c>
      <c r="AK385">
        <v>1</v>
      </c>
      <c r="AL385">
        <v>1</v>
      </c>
      <c r="AM385">
        <v>4</v>
      </c>
      <c r="AN385">
        <v>0</v>
      </c>
      <c r="AO385">
        <v>1</v>
      </c>
      <c r="AP385">
        <v>1</v>
      </c>
      <c r="AQ385">
        <v>0</v>
      </c>
      <c r="AR385">
        <v>0</v>
      </c>
      <c r="AS385" t="s">
        <v>6</v>
      </c>
      <c r="AT385">
        <v>6.99</v>
      </c>
      <c r="AU385" t="s">
        <v>6</v>
      </c>
      <c r="AV385">
        <v>0</v>
      </c>
      <c r="AW385">
        <v>2</v>
      </c>
      <c r="AX385">
        <v>74987916</v>
      </c>
      <c r="AY385">
        <v>1</v>
      </c>
      <c r="AZ385">
        <v>0</v>
      </c>
      <c r="BA385">
        <v>395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 t="e">
        <f>ROUND(Y385*Source!I273,7)</f>
        <v>#REF!</v>
      </c>
      <c r="CY385">
        <f t="shared" ref="CY385:CY390" si="159">AA385</f>
        <v>355.47</v>
      </c>
      <c r="CZ385">
        <f t="shared" ref="CZ385:CZ390" si="160">AE385</f>
        <v>39.020000000000003</v>
      </c>
      <c r="DA385">
        <f t="shared" ref="DA385:DA390" si="161">AI385</f>
        <v>9.11</v>
      </c>
      <c r="DB385">
        <f t="shared" ref="DB385:DB390" si="162">ROUND(ROUND(AT385*CZ385,2),2)</f>
        <v>272.75</v>
      </c>
      <c r="DC385">
        <f t="shared" ref="DC385:DC390" si="163">ROUND(ROUND(AT385*AG385,2),2)</f>
        <v>0</v>
      </c>
      <c r="DD385" t="s">
        <v>6</v>
      </c>
      <c r="DE385" t="s">
        <v>6</v>
      </c>
      <c r="DF385" t="e">
        <f t="shared" ref="DF385:DF390" si="164">ROUND(ROUND(AE385*AI385,0)*CX385,0)</f>
        <v>#REF!</v>
      </c>
      <c r="DG385" t="e">
        <f t="shared" ref="DG385:DG392" si="165">ROUND(ROUND(AF385,0)*CX385,0)</f>
        <v>#REF!</v>
      </c>
      <c r="DH385" t="e">
        <f>Source!I273*SmtRes!Y385</f>
        <v>#REF!</v>
      </c>
      <c r="DI385">
        <f t="shared" ref="DI385:DI390" si="166">AA385</f>
        <v>355.47</v>
      </c>
      <c r="DJ385">
        <f>EtalonRes!Y395</f>
        <v>39.020000000000003</v>
      </c>
      <c r="DK385">
        <f>Source!BC273</f>
        <v>9.11</v>
      </c>
      <c r="DL385" t="s">
        <v>6</v>
      </c>
      <c r="DM385">
        <v>0</v>
      </c>
      <c r="DN385" t="s">
        <v>6</v>
      </c>
      <c r="DO385">
        <v>0</v>
      </c>
      <c r="GQ385">
        <v>-1</v>
      </c>
      <c r="GR385">
        <v>-1</v>
      </c>
    </row>
    <row r="386" spans="1:200" x14ac:dyDescent="0.2">
      <c r="A386">
        <f>ROW(Source!A273)</f>
        <v>273</v>
      </c>
      <c r="B386">
        <v>74764386</v>
      </c>
      <c r="C386">
        <v>74987896</v>
      </c>
      <c r="D386">
        <v>49524301</v>
      </c>
      <c r="E386">
        <v>1</v>
      </c>
      <c r="F386">
        <v>1</v>
      </c>
      <c r="G386">
        <v>1</v>
      </c>
      <c r="H386">
        <v>3</v>
      </c>
      <c r="I386" t="s">
        <v>479</v>
      </c>
      <c r="J386" t="s">
        <v>480</v>
      </c>
      <c r="K386" t="s">
        <v>481</v>
      </c>
      <c r="L386">
        <v>1348</v>
      </c>
      <c r="N386">
        <v>1009</v>
      </c>
      <c r="O386" t="s">
        <v>464</v>
      </c>
      <c r="P386" t="s">
        <v>464</v>
      </c>
      <c r="Q386">
        <v>1000</v>
      </c>
      <c r="W386">
        <v>0</v>
      </c>
      <c r="X386">
        <v>1824693337</v>
      </c>
      <c r="Y386" s="181" t="e">
        <f>#REF!</f>
        <v>#REF!</v>
      </c>
      <c r="AA386">
        <v>94397.82</v>
      </c>
      <c r="AB386">
        <v>0</v>
      </c>
      <c r="AC386">
        <v>0</v>
      </c>
      <c r="AD386">
        <v>0</v>
      </c>
      <c r="AE386">
        <v>10362</v>
      </c>
      <c r="AF386">
        <v>0</v>
      </c>
      <c r="AG386">
        <v>0</v>
      </c>
      <c r="AH386">
        <v>0</v>
      </c>
      <c r="AI386">
        <v>9.11</v>
      </c>
      <c r="AJ386">
        <v>1</v>
      </c>
      <c r="AK386">
        <v>1</v>
      </c>
      <c r="AL386">
        <v>1</v>
      </c>
      <c r="AM386">
        <v>4</v>
      </c>
      <c r="AN386">
        <v>0</v>
      </c>
      <c r="AO386">
        <v>1</v>
      </c>
      <c r="AP386">
        <v>1</v>
      </c>
      <c r="AQ386">
        <v>0</v>
      </c>
      <c r="AR386">
        <v>0</v>
      </c>
      <c r="AS386" t="s">
        <v>6</v>
      </c>
      <c r="AT386">
        <v>2.9E-4</v>
      </c>
      <c r="AU386" t="s">
        <v>6</v>
      </c>
      <c r="AV386">
        <v>0</v>
      </c>
      <c r="AW386">
        <v>2</v>
      </c>
      <c r="AX386">
        <v>74987917</v>
      </c>
      <c r="AY386">
        <v>1</v>
      </c>
      <c r="AZ386">
        <v>0</v>
      </c>
      <c r="BA386">
        <v>396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CV386">
        <v>0</v>
      </c>
      <c r="CW386">
        <v>0</v>
      </c>
      <c r="CX386" t="e">
        <f>ROUND(Y386*Source!I273,7)</f>
        <v>#REF!</v>
      </c>
      <c r="CY386">
        <f t="shared" si="159"/>
        <v>94397.82</v>
      </c>
      <c r="CZ386">
        <f t="shared" si="160"/>
        <v>10362</v>
      </c>
      <c r="DA386">
        <f t="shared" si="161"/>
        <v>9.11</v>
      </c>
      <c r="DB386">
        <f t="shared" si="162"/>
        <v>3</v>
      </c>
      <c r="DC386">
        <f t="shared" si="163"/>
        <v>0</v>
      </c>
      <c r="DD386" t="s">
        <v>6</v>
      </c>
      <c r="DE386" t="s">
        <v>6</v>
      </c>
      <c r="DF386" t="e">
        <f t="shared" si="164"/>
        <v>#REF!</v>
      </c>
      <c r="DG386" t="e">
        <f t="shared" si="165"/>
        <v>#REF!</v>
      </c>
      <c r="DH386" t="e">
        <f>Source!I273*SmtRes!Y386</f>
        <v>#REF!</v>
      </c>
      <c r="DI386">
        <f t="shared" si="166"/>
        <v>94397.82</v>
      </c>
      <c r="DJ386">
        <f>EtalonRes!Y396</f>
        <v>10362</v>
      </c>
      <c r="DK386">
        <f>Source!BC273</f>
        <v>9.11</v>
      </c>
      <c r="DL386" t="s">
        <v>6</v>
      </c>
      <c r="DM386">
        <v>0</v>
      </c>
      <c r="DN386" t="s">
        <v>6</v>
      </c>
      <c r="DO386">
        <v>0</v>
      </c>
      <c r="GQ386">
        <v>-1</v>
      </c>
      <c r="GR386">
        <v>-1</v>
      </c>
    </row>
    <row r="387" spans="1:200" x14ac:dyDescent="0.2">
      <c r="A387">
        <f>ROW(Source!A273)</f>
        <v>273</v>
      </c>
      <c r="B387">
        <v>74764386</v>
      </c>
      <c r="C387">
        <v>74987896</v>
      </c>
      <c r="D387">
        <v>49525488</v>
      </c>
      <c r="E387">
        <v>1</v>
      </c>
      <c r="F387">
        <v>1</v>
      </c>
      <c r="G387">
        <v>1</v>
      </c>
      <c r="H387">
        <v>3</v>
      </c>
      <c r="I387" t="s">
        <v>465</v>
      </c>
      <c r="J387" t="s">
        <v>466</v>
      </c>
      <c r="K387" t="s">
        <v>467</v>
      </c>
      <c r="L387">
        <v>1346</v>
      </c>
      <c r="N387">
        <v>1009</v>
      </c>
      <c r="O387" t="s">
        <v>468</v>
      </c>
      <c r="P387" t="s">
        <v>468</v>
      </c>
      <c r="Q387">
        <v>1</v>
      </c>
      <c r="W387">
        <v>0</v>
      </c>
      <c r="X387">
        <v>-1864341761</v>
      </c>
      <c r="Y387" s="181" t="e">
        <f>#REF!</f>
        <v>#REF!</v>
      </c>
      <c r="AA387">
        <v>82.35</v>
      </c>
      <c r="AB387">
        <v>0</v>
      </c>
      <c r="AC387">
        <v>0</v>
      </c>
      <c r="AD387">
        <v>0</v>
      </c>
      <c r="AE387">
        <v>9.0399999999999991</v>
      </c>
      <c r="AF387">
        <v>0</v>
      </c>
      <c r="AG387">
        <v>0</v>
      </c>
      <c r="AH387">
        <v>0</v>
      </c>
      <c r="AI387">
        <v>9.11</v>
      </c>
      <c r="AJ387">
        <v>1</v>
      </c>
      <c r="AK387">
        <v>1</v>
      </c>
      <c r="AL387">
        <v>1</v>
      </c>
      <c r="AM387">
        <v>4</v>
      </c>
      <c r="AN387">
        <v>0</v>
      </c>
      <c r="AO387">
        <v>1</v>
      </c>
      <c r="AP387">
        <v>1</v>
      </c>
      <c r="AQ387">
        <v>0</v>
      </c>
      <c r="AR387">
        <v>0</v>
      </c>
      <c r="AS387" t="s">
        <v>6</v>
      </c>
      <c r="AT387">
        <v>7</v>
      </c>
      <c r="AU387" t="s">
        <v>6</v>
      </c>
      <c r="AV387">
        <v>0</v>
      </c>
      <c r="AW387">
        <v>2</v>
      </c>
      <c r="AX387">
        <v>74987918</v>
      </c>
      <c r="AY387">
        <v>1</v>
      </c>
      <c r="AZ387">
        <v>0</v>
      </c>
      <c r="BA387">
        <v>397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CV387">
        <v>0</v>
      </c>
      <c r="CW387">
        <v>0</v>
      </c>
      <c r="CX387" t="e">
        <f>ROUND(Y387*Source!I273,7)</f>
        <v>#REF!</v>
      </c>
      <c r="CY387">
        <f t="shared" si="159"/>
        <v>82.35</v>
      </c>
      <c r="CZ387">
        <f t="shared" si="160"/>
        <v>9.0399999999999991</v>
      </c>
      <c r="DA387">
        <f t="shared" si="161"/>
        <v>9.11</v>
      </c>
      <c r="DB387">
        <f t="shared" si="162"/>
        <v>63.28</v>
      </c>
      <c r="DC387">
        <f t="shared" si="163"/>
        <v>0</v>
      </c>
      <c r="DD387" t="s">
        <v>6</v>
      </c>
      <c r="DE387" t="s">
        <v>6</v>
      </c>
      <c r="DF387" t="e">
        <f t="shared" si="164"/>
        <v>#REF!</v>
      </c>
      <c r="DG387" t="e">
        <f t="shared" si="165"/>
        <v>#REF!</v>
      </c>
      <c r="DH387" t="e">
        <f>Source!I273*SmtRes!Y387</f>
        <v>#REF!</v>
      </c>
      <c r="DI387">
        <f t="shared" si="166"/>
        <v>82.35</v>
      </c>
      <c r="DJ387">
        <f>EtalonRes!Y397</f>
        <v>9.0399999999999991</v>
      </c>
      <c r="DK387">
        <f>Source!BC273</f>
        <v>9.11</v>
      </c>
      <c r="DL387" t="s">
        <v>6</v>
      </c>
      <c r="DM387">
        <v>0</v>
      </c>
      <c r="DN387" t="s">
        <v>6</v>
      </c>
      <c r="DO387">
        <v>0</v>
      </c>
      <c r="GQ387">
        <v>-1</v>
      </c>
      <c r="GR387">
        <v>-1</v>
      </c>
    </row>
    <row r="388" spans="1:200" x14ac:dyDescent="0.2">
      <c r="A388">
        <f>ROW(Source!A273)</f>
        <v>273</v>
      </c>
      <c r="B388">
        <v>74764386</v>
      </c>
      <c r="C388">
        <v>74987896</v>
      </c>
      <c r="D388">
        <v>49526492</v>
      </c>
      <c r="E388">
        <v>1</v>
      </c>
      <c r="F388">
        <v>1</v>
      </c>
      <c r="G388">
        <v>1</v>
      </c>
      <c r="H388">
        <v>3</v>
      </c>
      <c r="I388" t="s">
        <v>469</v>
      </c>
      <c r="J388" t="s">
        <v>470</v>
      </c>
      <c r="K388" t="s">
        <v>471</v>
      </c>
      <c r="L388">
        <v>1346</v>
      </c>
      <c r="N388">
        <v>1009</v>
      </c>
      <c r="O388" t="s">
        <v>468</v>
      </c>
      <c r="P388" t="s">
        <v>468</v>
      </c>
      <c r="Q388">
        <v>1</v>
      </c>
      <c r="W388">
        <v>0</v>
      </c>
      <c r="X388">
        <v>497341279</v>
      </c>
      <c r="Y388" s="181" t="e">
        <f>#REF!</f>
        <v>#REF!</v>
      </c>
      <c r="AA388">
        <v>210.35</v>
      </c>
      <c r="AB388">
        <v>0</v>
      </c>
      <c r="AC388">
        <v>0</v>
      </c>
      <c r="AD388">
        <v>0</v>
      </c>
      <c r="AE388">
        <v>23.09</v>
      </c>
      <c r="AF388">
        <v>0</v>
      </c>
      <c r="AG388">
        <v>0</v>
      </c>
      <c r="AH388">
        <v>0</v>
      </c>
      <c r="AI388">
        <v>9.11</v>
      </c>
      <c r="AJ388">
        <v>1</v>
      </c>
      <c r="AK388">
        <v>1</v>
      </c>
      <c r="AL388">
        <v>1</v>
      </c>
      <c r="AM388">
        <v>4</v>
      </c>
      <c r="AN388">
        <v>0</v>
      </c>
      <c r="AO388">
        <v>1</v>
      </c>
      <c r="AP388">
        <v>1</v>
      </c>
      <c r="AQ388">
        <v>0</v>
      </c>
      <c r="AR388">
        <v>0</v>
      </c>
      <c r="AS388" t="s">
        <v>6</v>
      </c>
      <c r="AT388">
        <v>9.91</v>
      </c>
      <c r="AU388" t="s">
        <v>6</v>
      </c>
      <c r="AV388">
        <v>0</v>
      </c>
      <c r="AW388">
        <v>2</v>
      </c>
      <c r="AX388">
        <v>74987919</v>
      </c>
      <c r="AY388">
        <v>1</v>
      </c>
      <c r="AZ388">
        <v>0</v>
      </c>
      <c r="BA388">
        <v>398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CV388">
        <v>0</v>
      </c>
      <c r="CW388">
        <v>0</v>
      </c>
      <c r="CX388" t="e">
        <f>ROUND(Y388*Source!I273,7)</f>
        <v>#REF!</v>
      </c>
      <c r="CY388">
        <f t="shared" si="159"/>
        <v>210.35</v>
      </c>
      <c r="CZ388">
        <f t="shared" si="160"/>
        <v>23.09</v>
      </c>
      <c r="DA388">
        <f t="shared" si="161"/>
        <v>9.11</v>
      </c>
      <c r="DB388">
        <f t="shared" si="162"/>
        <v>228.82</v>
      </c>
      <c r="DC388">
        <f t="shared" si="163"/>
        <v>0</v>
      </c>
      <c r="DD388" t="s">
        <v>6</v>
      </c>
      <c r="DE388" t="s">
        <v>6</v>
      </c>
      <c r="DF388" t="e">
        <f t="shared" si="164"/>
        <v>#REF!</v>
      </c>
      <c r="DG388" t="e">
        <f t="shared" si="165"/>
        <v>#REF!</v>
      </c>
      <c r="DH388" t="e">
        <f>Source!I273*SmtRes!Y388</f>
        <v>#REF!</v>
      </c>
      <c r="DI388">
        <f t="shared" si="166"/>
        <v>210.35</v>
      </c>
      <c r="DJ388">
        <f>EtalonRes!Y398</f>
        <v>23.09</v>
      </c>
      <c r="DK388">
        <f>Source!BC273</f>
        <v>9.11</v>
      </c>
      <c r="DL388" t="s">
        <v>6</v>
      </c>
      <c r="DM388">
        <v>0</v>
      </c>
      <c r="DN388" t="s">
        <v>6</v>
      </c>
      <c r="DO388">
        <v>0</v>
      </c>
      <c r="GQ388">
        <v>-1</v>
      </c>
      <c r="GR388">
        <v>-1</v>
      </c>
    </row>
    <row r="389" spans="1:200" x14ac:dyDescent="0.2">
      <c r="A389">
        <f>ROW(Source!A273)</f>
        <v>273</v>
      </c>
      <c r="B389">
        <v>74764386</v>
      </c>
      <c r="C389">
        <v>74987896</v>
      </c>
      <c r="D389">
        <v>0</v>
      </c>
      <c r="E389">
        <v>0</v>
      </c>
      <c r="F389">
        <v>1</v>
      </c>
      <c r="G389">
        <v>1</v>
      </c>
      <c r="H389">
        <v>3</v>
      </c>
      <c r="I389" t="s">
        <v>35</v>
      </c>
      <c r="J389" t="s">
        <v>120</v>
      </c>
      <c r="K389" t="s">
        <v>368</v>
      </c>
      <c r="L389">
        <v>1327</v>
      </c>
      <c r="N389">
        <v>1005</v>
      </c>
      <c r="O389" t="s">
        <v>52</v>
      </c>
      <c r="P389" t="s">
        <v>52</v>
      </c>
      <c r="Q389">
        <v>1</v>
      </c>
      <c r="W389">
        <v>0</v>
      </c>
      <c r="X389">
        <v>-1508444275</v>
      </c>
      <c r="Y389">
        <f t="shared" ref="Y389:Y390" si="167">AT389</f>
        <v>95.588235299999994</v>
      </c>
      <c r="AA389">
        <v>1380.5</v>
      </c>
      <c r="AB389">
        <v>0</v>
      </c>
      <c r="AC389">
        <v>0</v>
      </c>
      <c r="AD389">
        <v>0</v>
      </c>
      <c r="AE389">
        <v>1451.77</v>
      </c>
      <c r="AF389">
        <v>0</v>
      </c>
      <c r="AG389">
        <v>0</v>
      </c>
      <c r="AH389">
        <v>0</v>
      </c>
      <c r="AI389">
        <v>9.11</v>
      </c>
      <c r="AJ389">
        <v>1</v>
      </c>
      <c r="AK389">
        <v>1</v>
      </c>
      <c r="AL389">
        <v>1</v>
      </c>
      <c r="AM389">
        <v>0</v>
      </c>
      <c r="AN389">
        <v>0</v>
      </c>
      <c r="AO389">
        <v>0</v>
      </c>
      <c r="AP389">
        <v>1</v>
      </c>
      <c r="AQ389">
        <v>0</v>
      </c>
      <c r="AR389">
        <v>0</v>
      </c>
      <c r="AS389" t="s">
        <v>6</v>
      </c>
      <c r="AT389">
        <v>95.588235299999994</v>
      </c>
      <c r="AU389" t="s">
        <v>6</v>
      </c>
      <c r="AV389">
        <v>0</v>
      </c>
      <c r="AW389">
        <v>1</v>
      </c>
      <c r="AX389">
        <v>-1</v>
      </c>
      <c r="AY389">
        <v>0</v>
      </c>
      <c r="AZ389">
        <v>0</v>
      </c>
      <c r="BA389" t="s">
        <v>6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CV389">
        <v>0</v>
      </c>
      <c r="CW389">
        <v>0</v>
      </c>
      <c r="CX389">
        <f>ROUND(Y389*Source!I273,7)</f>
        <v>156</v>
      </c>
      <c r="CY389">
        <f t="shared" si="159"/>
        <v>1380.5</v>
      </c>
      <c r="CZ389">
        <f t="shared" si="160"/>
        <v>1451.77</v>
      </c>
      <c r="DA389">
        <f t="shared" si="161"/>
        <v>9.11</v>
      </c>
      <c r="DB389">
        <f t="shared" si="162"/>
        <v>138772.13</v>
      </c>
      <c r="DC389">
        <f t="shared" si="163"/>
        <v>0</v>
      </c>
      <c r="DD389" t="s">
        <v>6</v>
      </c>
      <c r="DE389" t="s">
        <v>6</v>
      </c>
      <c r="DF389">
        <f t="shared" si="164"/>
        <v>2063256</v>
      </c>
      <c r="DG389">
        <f t="shared" si="165"/>
        <v>0</v>
      </c>
      <c r="DH389">
        <f>Source!I273*SmtRes!Y389</f>
        <v>156.00000000959997</v>
      </c>
      <c r="DI389">
        <f t="shared" si="166"/>
        <v>1380.5</v>
      </c>
      <c r="DJ389">
        <f t="shared" ref="DJ389:DJ390" si="168">DF389</f>
        <v>2063256</v>
      </c>
      <c r="DK389">
        <f>Source!BC273</f>
        <v>9.11</v>
      </c>
      <c r="DL389" t="s">
        <v>6</v>
      </c>
      <c r="DM389">
        <v>0</v>
      </c>
      <c r="DN389" t="s">
        <v>6</v>
      </c>
      <c r="DO389">
        <v>0</v>
      </c>
      <c r="GP389">
        <v>1</v>
      </c>
      <c r="GQ389">
        <v>-1</v>
      </c>
      <c r="GR389">
        <v>-1</v>
      </c>
    </row>
    <row r="390" spans="1:200" x14ac:dyDescent="0.2">
      <c r="A390">
        <f>ROW(Source!A273)</f>
        <v>273</v>
      </c>
      <c r="B390">
        <v>74764386</v>
      </c>
      <c r="C390">
        <v>74987896</v>
      </c>
      <c r="D390">
        <v>0</v>
      </c>
      <c r="E390">
        <v>0</v>
      </c>
      <c r="F390">
        <v>1</v>
      </c>
      <c r="G390">
        <v>1</v>
      </c>
      <c r="H390">
        <v>3</v>
      </c>
      <c r="I390" t="s">
        <v>35</v>
      </c>
      <c r="J390" t="s">
        <v>120</v>
      </c>
      <c r="K390" t="s">
        <v>371</v>
      </c>
      <c r="L390">
        <v>1327</v>
      </c>
      <c r="N390">
        <v>1005</v>
      </c>
      <c r="O390" t="s">
        <v>52</v>
      </c>
      <c r="P390" t="s">
        <v>52</v>
      </c>
      <c r="Q390">
        <v>1</v>
      </c>
      <c r="W390">
        <v>0</v>
      </c>
      <c r="X390">
        <v>1179688111</v>
      </c>
      <c r="Y390">
        <f t="shared" si="167"/>
        <v>4.4117647</v>
      </c>
      <c r="AA390">
        <v>1355.2</v>
      </c>
      <c r="AB390">
        <v>0</v>
      </c>
      <c r="AC390">
        <v>0</v>
      </c>
      <c r="AD390">
        <v>0</v>
      </c>
      <c r="AE390">
        <v>1425.15</v>
      </c>
      <c r="AF390">
        <v>0</v>
      </c>
      <c r="AG390">
        <v>0</v>
      </c>
      <c r="AH390">
        <v>0</v>
      </c>
      <c r="AI390">
        <v>9.11</v>
      </c>
      <c r="AJ390">
        <v>1</v>
      </c>
      <c r="AK390">
        <v>1</v>
      </c>
      <c r="AL390">
        <v>1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 t="s">
        <v>6</v>
      </c>
      <c r="AT390">
        <v>4.4117647</v>
      </c>
      <c r="AU390" t="s">
        <v>6</v>
      </c>
      <c r="AV390">
        <v>0</v>
      </c>
      <c r="AW390">
        <v>1</v>
      </c>
      <c r="AX390">
        <v>-1</v>
      </c>
      <c r="AY390">
        <v>0</v>
      </c>
      <c r="AZ390">
        <v>0</v>
      </c>
      <c r="BA390" t="s">
        <v>6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CV390">
        <v>0</v>
      </c>
      <c r="CW390">
        <v>0</v>
      </c>
      <c r="CX390">
        <f>ROUND(Y390*Source!I273,7)</f>
        <v>7.2</v>
      </c>
      <c r="CY390">
        <f t="shared" si="159"/>
        <v>1355.2</v>
      </c>
      <c r="CZ390">
        <f t="shared" si="160"/>
        <v>1425.15</v>
      </c>
      <c r="DA390">
        <f t="shared" si="161"/>
        <v>9.11</v>
      </c>
      <c r="DB390">
        <f t="shared" si="162"/>
        <v>6287.43</v>
      </c>
      <c r="DC390">
        <f t="shared" si="163"/>
        <v>0</v>
      </c>
      <c r="DD390" t="s">
        <v>6</v>
      </c>
      <c r="DE390" t="s">
        <v>6</v>
      </c>
      <c r="DF390">
        <f t="shared" si="164"/>
        <v>93478</v>
      </c>
      <c r="DG390">
        <f t="shared" si="165"/>
        <v>0</v>
      </c>
      <c r="DH390">
        <f>Source!I273*SmtRes!Y390</f>
        <v>7.1999999903999994</v>
      </c>
      <c r="DI390">
        <f t="shared" si="166"/>
        <v>1355.2</v>
      </c>
      <c r="DJ390">
        <f t="shared" si="168"/>
        <v>93478</v>
      </c>
      <c r="DK390">
        <f>Source!BC273</f>
        <v>9.11</v>
      </c>
      <c r="DL390" t="s">
        <v>6</v>
      </c>
      <c r="DM390">
        <v>0</v>
      </c>
      <c r="DN390" t="s">
        <v>6</v>
      </c>
      <c r="DO390">
        <v>0</v>
      </c>
      <c r="GP390">
        <v>1</v>
      </c>
      <c r="GQ390">
        <v>-1</v>
      </c>
      <c r="GR390">
        <v>-1</v>
      </c>
    </row>
    <row r="391" spans="1:200" x14ac:dyDescent="0.2">
      <c r="A391">
        <f>ROW(Source!A276)</f>
        <v>276</v>
      </c>
      <c r="B391">
        <v>74764386</v>
      </c>
      <c r="C391">
        <v>74987930</v>
      </c>
      <c r="D391">
        <v>31715109</v>
      </c>
      <c r="E391">
        <v>70</v>
      </c>
      <c r="F391">
        <v>1</v>
      </c>
      <c r="G391">
        <v>1</v>
      </c>
      <c r="H391">
        <v>1</v>
      </c>
      <c r="I391" t="s">
        <v>472</v>
      </c>
      <c r="J391" t="s">
        <v>6</v>
      </c>
      <c r="K391" t="s">
        <v>473</v>
      </c>
      <c r="L391">
        <v>1191</v>
      </c>
      <c r="N391">
        <v>1013</v>
      </c>
      <c r="O391" t="s">
        <v>448</v>
      </c>
      <c r="P391" t="s">
        <v>448</v>
      </c>
      <c r="Q391">
        <v>1</v>
      </c>
      <c r="W391">
        <v>0</v>
      </c>
      <c r="X391">
        <v>784619160</v>
      </c>
      <c r="Y391">
        <f t="shared" ref="Y391:Y397" si="169">(AT391*ROUND(1.05,7))</f>
        <v>77.910000000000011</v>
      </c>
      <c r="AA391">
        <v>0</v>
      </c>
      <c r="AB391">
        <v>0</v>
      </c>
      <c r="AC391">
        <v>0</v>
      </c>
      <c r="AD391">
        <v>291.83</v>
      </c>
      <c r="AE391">
        <v>0</v>
      </c>
      <c r="AF391">
        <v>0</v>
      </c>
      <c r="AG391">
        <v>0</v>
      </c>
      <c r="AH391">
        <v>8.74</v>
      </c>
      <c r="AI391">
        <v>1</v>
      </c>
      <c r="AJ391">
        <v>1</v>
      </c>
      <c r="AK391">
        <v>1</v>
      </c>
      <c r="AL391">
        <v>33.39</v>
      </c>
      <c r="AM391">
        <v>4</v>
      </c>
      <c r="AN391">
        <v>0</v>
      </c>
      <c r="AO391">
        <v>1</v>
      </c>
      <c r="AP391">
        <v>1</v>
      </c>
      <c r="AQ391">
        <v>0</v>
      </c>
      <c r="AR391">
        <v>0</v>
      </c>
      <c r="AS391" t="s">
        <v>6</v>
      </c>
      <c r="AT391">
        <v>74.2</v>
      </c>
      <c r="AU391" t="s">
        <v>78</v>
      </c>
      <c r="AV391">
        <v>1</v>
      </c>
      <c r="AW391">
        <v>2</v>
      </c>
      <c r="AX391">
        <v>74987944</v>
      </c>
      <c r="AY391">
        <v>1</v>
      </c>
      <c r="AZ391">
        <v>0</v>
      </c>
      <c r="BA391">
        <v>404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CU391">
        <f>ROUND(AT391*Source!I276*AH391*AL391,0)</f>
        <v>851</v>
      </c>
      <c r="CV391">
        <f>ROUND(Y391*Source!I276,7)</f>
        <v>3.0618629999999998</v>
      </c>
      <c r="CW391">
        <v>0</v>
      </c>
      <c r="CX391">
        <f>ROUND(Y391*Source!I276,7)</f>
        <v>3.0618629999999998</v>
      </c>
      <c r="CY391">
        <f>AD391</f>
        <v>291.83</v>
      </c>
      <c r="CZ391">
        <f>AH391</f>
        <v>8.74</v>
      </c>
      <c r="DA391">
        <f>AL391</f>
        <v>33.39</v>
      </c>
      <c r="DB391">
        <f t="shared" ref="DB391:DB397" si="170">ROUND((ROUND(AT391*CZ391,2)*ROUND(1.05,7)),2)</f>
        <v>680.94</v>
      </c>
      <c r="DC391">
        <f t="shared" ref="DC391:DC397" si="171">ROUND((ROUND(AT391*AG391,2)*ROUND(1.05,7)),2)</f>
        <v>0</v>
      </c>
      <c r="DD391" t="s">
        <v>6</v>
      </c>
      <c r="DE391" t="s">
        <v>6</v>
      </c>
      <c r="DF391">
        <f t="shared" ref="DF391:DF397" si="172">ROUND(ROUND(AE391,0)*CX391,0)</f>
        <v>0</v>
      </c>
      <c r="DG391">
        <f t="shared" si="165"/>
        <v>0</v>
      </c>
      <c r="DH391">
        <f>Source!I276*SmtRes!Y391</f>
        <v>3.0618630000000007</v>
      </c>
      <c r="DI391">
        <f>AD391</f>
        <v>291.83</v>
      </c>
      <c r="DJ391">
        <f>EtalonRes!AB404</f>
        <v>8.74</v>
      </c>
      <c r="DK391">
        <f>Source!BA276</f>
        <v>33.39</v>
      </c>
      <c r="DL391" t="s">
        <v>6</v>
      </c>
      <c r="DM391">
        <v>0</v>
      </c>
      <c r="DN391" t="s">
        <v>6</v>
      </c>
      <c r="DO391">
        <v>0</v>
      </c>
      <c r="GQ391">
        <v>-1</v>
      </c>
      <c r="GR391">
        <v>-1</v>
      </c>
    </row>
    <row r="392" spans="1:200" x14ac:dyDescent="0.2">
      <c r="A392">
        <f>ROW(Source!A276)</f>
        <v>276</v>
      </c>
      <c r="B392">
        <v>74764386</v>
      </c>
      <c r="C392">
        <v>74987930</v>
      </c>
      <c r="D392">
        <v>31709492</v>
      </c>
      <c r="E392">
        <v>70</v>
      </c>
      <c r="F392">
        <v>1</v>
      </c>
      <c r="G392">
        <v>1</v>
      </c>
      <c r="H392">
        <v>1</v>
      </c>
      <c r="I392" t="s">
        <v>449</v>
      </c>
      <c r="J392" t="s">
        <v>6</v>
      </c>
      <c r="K392" t="s">
        <v>450</v>
      </c>
      <c r="L392">
        <v>1191</v>
      </c>
      <c r="N392">
        <v>1013</v>
      </c>
      <c r="O392" t="s">
        <v>448</v>
      </c>
      <c r="P392" t="s">
        <v>448</v>
      </c>
      <c r="Q392">
        <v>1</v>
      </c>
      <c r="W392">
        <v>0</v>
      </c>
      <c r="X392">
        <v>-1417349443</v>
      </c>
      <c r="Y392">
        <f t="shared" si="169"/>
        <v>0.67200000000000004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1</v>
      </c>
      <c r="AJ392">
        <v>1</v>
      </c>
      <c r="AK392">
        <v>33.39</v>
      </c>
      <c r="AL392">
        <v>1</v>
      </c>
      <c r="AM392">
        <v>4</v>
      </c>
      <c r="AN392">
        <v>0</v>
      </c>
      <c r="AO392">
        <v>1</v>
      </c>
      <c r="AP392">
        <v>1</v>
      </c>
      <c r="AQ392">
        <v>0</v>
      </c>
      <c r="AR392">
        <v>0</v>
      </c>
      <c r="AS392" t="s">
        <v>6</v>
      </c>
      <c r="AT392">
        <v>0.64</v>
      </c>
      <c r="AU392" t="s">
        <v>78</v>
      </c>
      <c r="AV392">
        <v>2</v>
      </c>
      <c r="AW392">
        <v>2</v>
      </c>
      <c r="AX392">
        <v>74987945</v>
      </c>
      <c r="AY392">
        <v>1</v>
      </c>
      <c r="AZ392">
        <v>0</v>
      </c>
      <c r="BA392">
        <v>405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CV392">
        <v>0</v>
      </c>
      <c r="CW392">
        <v>0</v>
      </c>
      <c r="CX392">
        <f>ROUND(Y392*Source!I276,7)</f>
        <v>2.6409599999999998E-2</v>
      </c>
      <c r="CY392">
        <f>AD392</f>
        <v>0</v>
      </c>
      <c r="CZ392">
        <f>AH392</f>
        <v>0</v>
      </c>
      <c r="DA392">
        <f>AL392</f>
        <v>1</v>
      </c>
      <c r="DB392">
        <f t="shared" si="170"/>
        <v>0</v>
      </c>
      <c r="DC392">
        <f t="shared" si="171"/>
        <v>0</v>
      </c>
      <c r="DD392" t="s">
        <v>6</v>
      </c>
      <c r="DE392" t="s">
        <v>6</v>
      </c>
      <c r="DF392">
        <f t="shared" si="172"/>
        <v>0</v>
      </c>
      <c r="DG392">
        <f t="shared" si="165"/>
        <v>0</v>
      </c>
      <c r="DH392">
        <f>Source!I276*SmtRes!Y392</f>
        <v>2.6409600000000002E-2</v>
      </c>
      <c r="DI392">
        <f>AD392</f>
        <v>0</v>
      </c>
      <c r="DJ392">
        <f>EtalonRes!AB405</f>
        <v>0</v>
      </c>
      <c r="DK392">
        <f>Source!BA276</f>
        <v>33.39</v>
      </c>
      <c r="DL392" t="s">
        <v>6</v>
      </c>
      <c r="DM392">
        <v>0</v>
      </c>
      <c r="DN392" t="s">
        <v>6</v>
      </c>
      <c r="DO392">
        <v>0</v>
      </c>
      <c r="GQ392">
        <v>-1</v>
      </c>
      <c r="GR392">
        <v>-1</v>
      </c>
    </row>
    <row r="393" spans="1:200" x14ac:dyDescent="0.2">
      <c r="A393">
        <f>ROW(Source!A276)</f>
        <v>276</v>
      </c>
      <c r="B393">
        <v>74764386</v>
      </c>
      <c r="C393">
        <v>74987930</v>
      </c>
      <c r="D393">
        <v>49672573</v>
      </c>
      <c r="E393">
        <v>1</v>
      </c>
      <c r="F393">
        <v>1</v>
      </c>
      <c r="G393">
        <v>1</v>
      </c>
      <c r="H393">
        <v>2</v>
      </c>
      <c r="I393" t="s">
        <v>451</v>
      </c>
      <c r="J393" t="s">
        <v>452</v>
      </c>
      <c r="K393" t="s">
        <v>453</v>
      </c>
      <c r="L393">
        <v>1367</v>
      </c>
      <c r="N393">
        <v>1011</v>
      </c>
      <c r="O393" t="s">
        <v>454</v>
      </c>
      <c r="P393" t="s">
        <v>454</v>
      </c>
      <c r="Q393">
        <v>1</v>
      </c>
      <c r="W393">
        <v>0</v>
      </c>
      <c r="X393">
        <v>-430484415</v>
      </c>
      <c r="Y393">
        <f t="shared" si="169"/>
        <v>0.27300000000000002</v>
      </c>
      <c r="AA393">
        <v>0</v>
      </c>
      <c r="AB393">
        <v>1530.2</v>
      </c>
      <c r="AC393">
        <v>450.77</v>
      </c>
      <c r="AD393">
        <v>0</v>
      </c>
      <c r="AE393">
        <v>0</v>
      </c>
      <c r="AF393">
        <v>115.4</v>
      </c>
      <c r="AG393">
        <v>13.5</v>
      </c>
      <c r="AH393">
        <v>0</v>
      </c>
      <c r="AI393">
        <v>1</v>
      </c>
      <c r="AJ393">
        <v>13.26</v>
      </c>
      <c r="AK393">
        <v>33.39</v>
      </c>
      <c r="AL393">
        <v>1</v>
      </c>
      <c r="AM393">
        <v>4</v>
      </c>
      <c r="AN393">
        <v>0</v>
      </c>
      <c r="AO393">
        <v>1</v>
      </c>
      <c r="AP393">
        <v>1</v>
      </c>
      <c r="AQ393">
        <v>0</v>
      </c>
      <c r="AR393">
        <v>0</v>
      </c>
      <c r="AS393" t="s">
        <v>6</v>
      </c>
      <c r="AT393">
        <v>0.26</v>
      </c>
      <c r="AU393" t="s">
        <v>26</v>
      </c>
      <c r="AV393">
        <v>0</v>
      </c>
      <c r="AW393">
        <v>2</v>
      </c>
      <c r="AX393">
        <v>74987946</v>
      </c>
      <c r="AY393">
        <v>1</v>
      </c>
      <c r="AZ393">
        <v>0</v>
      </c>
      <c r="BA393">
        <v>406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CV393">
        <v>0</v>
      </c>
      <c r="CW393">
        <f>ROUND(Y393*Source!I276*DO393,7)</f>
        <v>0</v>
      </c>
      <c r="CX393">
        <f>ROUND(Y393*Source!I276,7)</f>
        <v>1.07289E-2</v>
      </c>
      <c r="CY393">
        <f>AB393</f>
        <v>1530.2</v>
      </c>
      <c r="CZ393">
        <f>AF393</f>
        <v>115.4</v>
      </c>
      <c r="DA393">
        <f>AJ393</f>
        <v>13.26</v>
      </c>
      <c r="DB393">
        <f t="shared" si="170"/>
        <v>31.5</v>
      </c>
      <c r="DC393">
        <f t="shared" si="171"/>
        <v>3.69</v>
      </c>
      <c r="DD393" t="s">
        <v>6</v>
      </c>
      <c r="DE393" t="s">
        <v>6</v>
      </c>
      <c r="DF393">
        <f t="shared" si="172"/>
        <v>0</v>
      </c>
      <c r="DG393">
        <f>ROUND(ROUND(AF393*AJ393,0)*CX393,0)</f>
        <v>16</v>
      </c>
      <c r="DH393">
        <f>Source!I276*SmtRes!Y393</f>
        <v>1.0728900000000001E-2</v>
      </c>
      <c r="DI393">
        <f>AB393</f>
        <v>1530.2</v>
      </c>
      <c r="DJ393">
        <f>EtalonRes!Z406</f>
        <v>115.4</v>
      </c>
      <c r="DK393">
        <f>Source!BB276</f>
        <v>13.26</v>
      </c>
      <c r="DL393" t="s">
        <v>6</v>
      </c>
      <c r="DM393">
        <v>0</v>
      </c>
      <c r="DN393" t="s">
        <v>6</v>
      </c>
      <c r="DO393">
        <v>0</v>
      </c>
      <c r="GQ393">
        <v>-1</v>
      </c>
      <c r="GR393">
        <v>-1</v>
      </c>
    </row>
    <row r="394" spans="1:200" x14ac:dyDescent="0.2">
      <c r="A394">
        <f>ROW(Source!A276)</f>
        <v>276</v>
      </c>
      <c r="B394">
        <v>74764386</v>
      </c>
      <c r="C394">
        <v>74987930</v>
      </c>
      <c r="D394">
        <v>49672695</v>
      </c>
      <c r="E394">
        <v>1</v>
      </c>
      <c r="F394">
        <v>1</v>
      </c>
      <c r="G394">
        <v>1</v>
      </c>
      <c r="H394">
        <v>2</v>
      </c>
      <c r="I394" t="s">
        <v>455</v>
      </c>
      <c r="J394" t="s">
        <v>456</v>
      </c>
      <c r="K394" t="s">
        <v>457</v>
      </c>
      <c r="L394">
        <v>1367</v>
      </c>
      <c r="N394">
        <v>1011</v>
      </c>
      <c r="O394" t="s">
        <v>454</v>
      </c>
      <c r="P394" t="s">
        <v>454</v>
      </c>
      <c r="Q394">
        <v>1</v>
      </c>
      <c r="W394">
        <v>0</v>
      </c>
      <c r="X394">
        <v>1063590936</v>
      </c>
      <c r="Y394">
        <f t="shared" si="169"/>
        <v>10.552500000000002</v>
      </c>
      <c r="AA394">
        <v>0</v>
      </c>
      <c r="AB394">
        <v>41.37</v>
      </c>
      <c r="AC394">
        <v>0</v>
      </c>
      <c r="AD394">
        <v>0</v>
      </c>
      <c r="AE394">
        <v>0</v>
      </c>
      <c r="AF394">
        <v>3.12</v>
      </c>
      <c r="AG394">
        <v>0</v>
      </c>
      <c r="AH394">
        <v>0</v>
      </c>
      <c r="AI394">
        <v>1</v>
      </c>
      <c r="AJ394">
        <v>13.26</v>
      </c>
      <c r="AK394">
        <v>33.39</v>
      </c>
      <c r="AL394">
        <v>1</v>
      </c>
      <c r="AM394">
        <v>4</v>
      </c>
      <c r="AN394">
        <v>0</v>
      </c>
      <c r="AO394">
        <v>1</v>
      </c>
      <c r="AP394">
        <v>1</v>
      </c>
      <c r="AQ394">
        <v>0</v>
      </c>
      <c r="AR394">
        <v>0</v>
      </c>
      <c r="AS394" t="s">
        <v>6</v>
      </c>
      <c r="AT394">
        <v>10.050000000000001</v>
      </c>
      <c r="AU394" t="s">
        <v>26</v>
      </c>
      <c r="AV394">
        <v>0</v>
      </c>
      <c r="AW394">
        <v>2</v>
      </c>
      <c r="AX394">
        <v>74987947</v>
      </c>
      <c r="AY394">
        <v>1</v>
      </c>
      <c r="AZ394">
        <v>0</v>
      </c>
      <c r="BA394">
        <v>407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CV394">
        <v>0</v>
      </c>
      <c r="CW394">
        <f>ROUND(Y394*Source!I276*DO394,7)</f>
        <v>0</v>
      </c>
      <c r="CX394">
        <f>ROUND(Y394*Source!I276,7)</f>
        <v>0.41471330000000001</v>
      </c>
      <c r="CY394">
        <f>AB394</f>
        <v>41.37</v>
      </c>
      <c r="CZ394">
        <f>AF394</f>
        <v>3.12</v>
      </c>
      <c r="DA394">
        <f>AJ394</f>
        <v>13.26</v>
      </c>
      <c r="DB394">
        <f t="shared" si="170"/>
        <v>32.93</v>
      </c>
      <c r="DC394">
        <f t="shared" si="171"/>
        <v>0</v>
      </c>
      <c r="DD394" t="s">
        <v>6</v>
      </c>
      <c r="DE394" t="s">
        <v>6</v>
      </c>
      <c r="DF394">
        <f t="shared" si="172"/>
        <v>0</v>
      </c>
      <c r="DG394">
        <f>ROUND(ROUND(AF394*AJ394,0)*CX394,0)</f>
        <v>17</v>
      </c>
      <c r="DH394">
        <f>Source!I276*SmtRes!Y394</f>
        <v>0.41471325000000009</v>
      </c>
      <c r="DI394">
        <f>AB394</f>
        <v>41.37</v>
      </c>
      <c r="DJ394">
        <f>EtalonRes!Z407</f>
        <v>3.12</v>
      </c>
      <c r="DK394">
        <f>Source!BB276</f>
        <v>13.26</v>
      </c>
      <c r="DL394" t="s">
        <v>6</v>
      </c>
      <c r="DM394">
        <v>0</v>
      </c>
      <c r="DN394" t="s">
        <v>6</v>
      </c>
      <c r="DO394">
        <v>0</v>
      </c>
      <c r="GQ394">
        <v>-1</v>
      </c>
      <c r="GR394">
        <v>-1</v>
      </c>
    </row>
    <row r="395" spans="1:200" x14ac:dyDescent="0.2">
      <c r="A395">
        <f>ROW(Source!A276)</f>
        <v>276</v>
      </c>
      <c r="B395">
        <v>74764386</v>
      </c>
      <c r="C395">
        <v>74987930</v>
      </c>
      <c r="D395">
        <v>49672703</v>
      </c>
      <c r="E395">
        <v>1</v>
      </c>
      <c r="F395">
        <v>1</v>
      </c>
      <c r="G395">
        <v>1</v>
      </c>
      <c r="H395">
        <v>2</v>
      </c>
      <c r="I395" t="s">
        <v>489</v>
      </c>
      <c r="J395" t="s">
        <v>490</v>
      </c>
      <c r="K395" t="s">
        <v>491</v>
      </c>
      <c r="L395">
        <v>1367</v>
      </c>
      <c r="N395">
        <v>1011</v>
      </c>
      <c r="O395" t="s">
        <v>454</v>
      </c>
      <c r="P395" t="s">
        <v>454</v>
      </c>
      <c r="Q395">
        <v>1</v>
      </c>
      <c r="W395">
        <v>0</v>
      </c>
      <c r="X395">
        <v>-1424865896</v>
      </c>
      <c r="Y395">
        <f t="shared" si="169"/>
        <v>0.13650000000000001</v>
      </c>
      <c r="AA395">
        <v>0</v>
      </c>
      <c r="AB395">
        <v>88.31</v>
      </c>
      <c r="AC395">
        <v>0</v>
      </c>
      <c r="AD395">
        <v>0</v>
      </c>
      <c r="AE395">
        <v>0</v>
      </c>
      <c r="AF395">
        <v>6.66</v>
      </c>
      <c r="AG395">
        <v>0</v>
      </c>
      <c r="AH395">
        <v>0</v>
      </c>
      <c r="AI395">
        <v>1</v>
      </c>
      <c r="AJ395">
        <v>13.26</v>
      </c>
      <c r="AK395">
        <v>33.39</v>
      </c>
      <c r="AL395">
        <v>1</v>
      </c>
      <c r="AM395">
        <v>4</v>
      </c>
      <c r="AN395">
        <v>0</v>
      </c>
      <c r="AO395">
        <v>1</v>
      </c>
      <c r="AP395">
        <v>1</v>
      </c>
      <c r="AQ395">
        <v>0</v>
      </c>
      <c r="AR395">
        <v>0</v>
      </c>
      <c r="AS395" t="s">
        <v>6</v>
      </c>
      <c r="AT395">
        <v>0.13</v>
      </c>
      <c r="AU395" t="s">
        <v>26</v>
      </c>
      <c r="AV395">
        <v>0</v>
      </c>
      <c r="AW395">
        <v>2</v>
      </c>
      <c r="AX395">
        <v>74987948</v>
      </c>
      <c r="AY395">
        <v>1</v>
      </c>
      <c r="AZ395">
        <v>0</v>
      </c>
      <c r="BA395">
        <v>408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f>ROUND(Y395*Source!I276*DO395,7)</f>
        <v>0</v>
      </c>
      <c r="CX395">
        <f>ROUND(Y395*Source!I276,7)</f>
        <v>5.3645000000000003E-3</v>
      </c>
      <c r="CY395">
        <f>AB395</f>
        <v>88.31</v>
      </c>
      <c r="CZ395">
        <f>AF395</f>
        <v>6.66</v>
      </c>
      <c r="DA395">
        <f>AJ395</f>
        <v>13.26</v>
      </c>
      <c r="DB395">
        <f t="shared" si="170"/>
        <v>0.91</v>
      </c>
      <c r="DC395">
        <f t="shared" si="171"/>
        <v>0</v>
      </c>
      <c r="DD395" t="s">
        <v>6</v>
      </c>
      <c r="DE395" t="s">
        <v>6</v>
      </c>
      <c r="DF395">
        <f t="shared" si="172"/>
        <v>0</v>
      </c>
      <c r="DG395">
        <f>ROUND(ROUND(AF395*AJ395,0)*CX395,0)</f>
        <v>0</v>
      </c>
      <c r="DH395">
        <f>Source!I276*SmtRes!Y395</f>
        <v>5.3644500000000006E-3</v>
      </c>
      <c r="DI395">
        <f>AB395</f>
        <v>88.31</v>
      </c>
      <c r="DJ395">
        <f>EtalonRes!Z408</f>
        <v>6.66</v>
      </c>
      <c r="DK395">
        <f>Source!BB276</f>
        <v>13.26</v>
      </c>
      <c r="DL395" t="s">
        <v>6</v>
      </c>
      <c r="DM395">
        <v>0</v>
      </c>
      <c r="DN395" t="s">
        <v>6</v>
      </c>
      <c r="DO395">
        <v>0</v>
      </c>
      <c r="GQ395">
        <v>-1</v>
      </c>
      <c r="GR395">
        <v>-1</v>
      </c>
    </row>
    <row r="396" spans="1:200" x14ac:dyDescent="0.2">
      <c r="A396">
        <f>ROW(Source!A276)</f>
        <v>276</v>
      </c>
      <c r="B396">
        <v>74764386</v>
      </c>
      <c r="C396">
        <v>74987930</v>
      </c>
      <c r="D396">
        <v>49673503</v>
      </c>
      <c r="E396">
        <v>1</v>
      </c>
      <c r="F396">
        <v>1</v>
      </c>
      <c r="G396">
        <v>1</v>
      </c>
      <c r="H396">
        <v>2</v>
      </c>
      <c r="I396" t="s">
        <v>458</v>
      </c>
      <c r="J396" t="s">
        <v>459</v>
      </c>
      <c r="K396" t="s">
        <v>460</v>
      </c>
      <c r="L396">
        <v>1367</v>
      </c>
      <c r="N396">
        <v>1011</v>
      </c>
      <c r="O396" t="s">
        <v>454</v>
      </c>
      <c r="P396" t="s">
        <v>454</v>
      </c>
      <c r="Q396">
        <v>1</v>
      </c>
      <c r="W396">
        <v>0</v>
      </c>
      <c r="X396">
        <v>509054691</v>
      </c>
      <c r="Y396">
        <f t="shared" si="169"/>
        <v>0.39900000000000002</v>
      </c>
      <c r="AA396">
        <v>0</v>
      </c>
      <c r="AB396">
        <v>871.31</v>
      </c>
      <c r="AC396">
        <v>387.32</v>
      </c>
      <c r="AD396">
        <v>0</v>
      </c>
      <c r="AE396">
        <v>0</v>
      </c>
      <c r="AF396">
        <v>65.709999999999994</v>
      </c>
      <c r="AG396">
        <v>11.6</v>
      </c>
      <c r="AH396">
        <v>0</v>
      </c>
      <c r="AI396">
        <v>1</v>
      </c>
      <c r="AJ396">
        <v>13.26</v>
      </c>
      <c r="AK396">
        <v>33.39</v>
      </c>
      <c r="AL396">
        <v>1</v>
      </c>
      <c r="AM396">
        <v>4</v>
      </c>
      <c r="AN396">
        <v>0</v>
      </c>
      <c r="AO396">
        <v>1</v>
      </c>
      <c r="AP396">
        <v>1</v>
      </c>
      <c r="AQ396">
        <v>0</v>
      </c>
      <c r="AR396">
        <v>0</v>
      </c>
      <c r="AS396" t="s">
        <v>6</v>
      </c>
      <c r="AT396">
        <v>0.38</v>
      </c>
      <c r="AU396" t="s">
        <v>26</v>
      </c>
      <c r="AV396">
        <v>0</v>
      </c>
      <c r="AW396">
        <v>2</v>
      </c>
      <c r="AX396">
        <v>74987949</v>
      </c>
      <c r="AY396">
        <v>1</v>
      </c>
      <c r="AZ396">
        <v>0</v>
      </c>
      <c r="BA396">
        <v>409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CV396">
        <v>0</v>
      </c>
      <c r="CW396">
        <f>ROUND(Y396*Source!I276*DO396,7)</f>
        <v>0</v>
      </c>
      <c r="CX396">
        <f>ROUND(Y396*Source!I276,7)</f>
        <v>1.5680699999999999E-2</v>
      </c>
      <c r="CY396">
        <f>AB396</f>
        <v>871.31</v>
      </c>
      <c r="CZ396">
        <f>AF396</f>
        <v>65.709999999999994</v>
      </c>
      <c r="DA396">
        <f>AJ396</f>
        <v>13.26</v>
      </c>
      <c r="DB396">
        <f t="shared" si="170"/>
        <v>26.22</v>
      </c>
      <c r="DC396">
        <f t="shared" si="171"/>
        <v>4.63</v>
      </c>
      <c r="DD396" t="s">
        <v>6</v>
      </c>
      <c r="DE396" t="s">
        <v>6</v>
      </c>
      <c r="DF396">
        <f t="shared" si="172"/>
        <v>0</v>
      </c>
      <c r="DG396">
        <f>ROUND(ROUND(AF396*AJ396,0)*CX396,0)</f>
        <v>14</v>
      </c>
      <c r="DH396">
        <f>Source!I276*SmtRes!Y396</f>
        <v>1.5680700000000002E-2</v>
      </c>
      <c r="DI396">
        <f>AB396</f>
        <v>871.31</v>
      </c>
      <c r="DJ396">
        <f>EtalonRes!Z409</f>
        <v>65.709999999999994</v>
      </c>
      <c r="DK396">
        <f>Source!BB276</f>
        <v>13.26</v>
      </c>
      <c r="DL396" t="s">
        <v>6</v>
      </c>
      <c r="DM396">
        <v>0</v>
      </c>
      <c r="DN396" t="s">
        <v>6</v>
      </c>
      <c r="DO396">
        <v>0</v>
      </c>
      <c r="GQ396">
        <v>-1</v>
      </c>
      <c r="GR396">
        <v>-1</v>
      </c>
    </row>
    <row r="397" spans="1:200" x14ac:dyDescent="0.2">
      <c r="A397">
        <f>ROW(Source!A276)</f>
        <v>276</v>
      </c>
      <c r="B397">
        <v>74764386</v>
      </c>
      <c r="C397">
        <v>74987930</v>
      </c>
      <c r="D397">
        <v>49673715</v>
      </c>
      <c r="E397">
        <v>1</v>
      </c>
      <c r="F397">
        <v>1</v>
      </c>
      <c r="G397">
        <v>1</v>
      </c>
      <c r="H397">
        <v>2</v>
      </c>
      <c r="I397" t="s">
        <v>476</v>
      </c>
      <c r="J397" t="s">
        <v>477</v>
      </c>
      <c r="K397" t="s">
        <v>478</v>
      </c>
      <c r="L397">
        <v>1367</v>
      </c>
      <c r="N397">
        <v>1011</v>
      </c>
      <c r="O397" t="s">
        <v>454</v>
      </c>
      <c r="P397" t="s">
        <v>454</v>
      </c>
      <c r="Q397">
        <v>1</v>
      </c>
      <c r="W397">
        <v>0</v>
      </c>
      <c r="X397">
        <v>829370094</v>
      </c>
      <c r="Y397">
        <f t="shared" si="169"/>
        <v>1.1864999999999999</v>
      </c>
      <c r="AA397">
        <v>0</v>
      </c>
      <c r="AB397">
        <v>107.41</v>
      </c>
      <c r="AC397">
        <v>0</v>
      </c>
      <c r="AD397">
        <v>0</v>
      </c>
      <c r="AE397">
        <v>0</v>
      </c>
      <c r="AF397">
        <v>8.1</v>
      </c>
      <c r="AG397">
        <v>0</v>
      </c>
      <c r="AH397">
        <v>0</v>
      </c>
      <c r="AI397">
        <v>1</v>
      </c>
      <c r="AJ397">
        <v>13.26</v>
      </c>
      <c r="AK397">
        <v>33.39</v>
      </c>
      <c r="AL397">
        <v>1</v>
      </c>
      <c r="AM397">
        <v>4</v>
      </c>
      <c r="AN397">
        <v>0</v>
      </c>
      <c r="AO397">
        <v>1</v>
      </c>
      <c r="AP397">
        <v>1</v>
      </c>
      <c r="AQ397">
        <v>0</v>
      </c>
      <c r="AR397">
        <v>0</v>
      </c>
      <c r="AS397" t="s">
        <v>6</v>
      </c>
      <c r="AT397">
        <v>1.1299999999999999</v>
      </c>
      <c r="AU397" t="s">
        <v>26</v>
      </c>
      <c r="AV397">
        <v>0</v>
      </c>
      <c r="AW397">
        <v>2</v>
      </c>
      <c r="AX397">
        <v>74987950</v>
      </c>
      <c r="AY397">
        <v>1</v>
      </c>
      <c r="AZ397">
        <v>0</v>
      </c>
      <c r="BA397">
        <v>410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CV397">
        <v>0</v>
      </c>
      <c r="CW397">
        <f>ROUND(Y397*Source!I276*DO397,7)</f>
        <v>0</v>
      </c>
      <c r="CX397">
        <f>ROUND(Y397*Source!I276,7)</f>
        <v>4.6629499999999997E-2</v>
      </c>
      <c r="CY397">
        <f>AB397</f>
        <v>107.41</v>
      </c>
      <c r="CZ397">
        <f>AF397</f>
        <v>8.1</v>
      </c>
      <c r="DA397">
        <f>AJ397</f>
        <v>13.26</v>
      </c>
      <c r="DB397">
        <f t="shared" si="170"/>
        <v>9.61</v>
      </c>
      <c r="DC397">
        <f t="shared" si="171"/>
        <v>0</v>
      </c>
      <c r="DD397" t="s">
        <v>6</v>
      </c>
      <c r="DE397" t="s">
        <v>6</v>
      </c>
      <c r="DF397">
        <f t="shared" si="172"/>
        <v>0</v>
      </c>
      <c r="DG397">
        <f>ROUND(ROUND(AF397*AJ397,0)*CX397,0)</f>
        <v>5</v>
      </c>
      <c r="DH397">
        <f>Source!I276*SmtRes!Y397</f>
        <v>4.6629449999999996E-2</v>
      </c>
      <c r="DI397">
        <f>AB397</f>
        <v>107.41</v>
      </c>
      <c r="DJ397">
        <f>EtalonRes!Z410</f>
        <v>8.1</v>
      </c>
      <c r="DK397">
        <f>Source!BB276</f>
        <v>13.26</v>
      </c>
      <c r="DL397" t="s">
        <v>6</v>
      </c>
      <c r="DM397">
        <v>0</v>
      </c>
      <c r="DN397" t="s">
        <v>6</v>
      </c>
      <c r="DO397">
        <v>0</v>
      </c>
      <c r="GQ397">
        <v>-1</v>
      </c>
      <c r="GR397">
        <v>-1</v>
      </c>
    </row>
    <row r="398" spans="1:200" x14ac:dyDescent="0.2">
      <c r="A398">
        <f>ROW(Source!A276)</f>
        <v>276</v>
      </c>
      <c r="B398">
        <v>74764386</v>
      </c>
      <c r="C398">
        <v>74987930</v>
      </c>
      <c r="D398">
        <v>49523464</v>
      </c>
      <c r="E398">
        <v>1</v>
      </c>
      <c r="F398">
        <v>1</v>
      </c>
      <c r="G398">
        <v>1</v>
      </c>
      <c r="H398">
        <v>3</v>
      </c>
      <c r="I398" t="s">
        <v>492</v>
      </c>
      <c r="J398" t="s">
        <v>493</v>
      </c>
      <c r="K398" t="s">
        <v>494</v>
      </c>
      <c r="L398">
        <v>1346</v>
      </c>
      <c r="N398">
        <v>1009</v>
      </c>
      <c r="O398" t="s">
        <v>468</v>
      </c>
      <c r="P398" t="s">
        <v>468</v>
      </c>
      <c r="Q398">
        <v>1</v>
      </c>
      <c r="W398">
        <v>0</v>
      </c>
      <c r="X398">
        <v>1376506601</v>
      </c>
      <c r="Y398" s="181" t="e">
        <f>#REF!</f>
        <v>#REF!</v>
      </c>
      <c r="AA398">
        <v>355.47</v>
      </c>
      <c r="AB398">
        <v>0</v>
      </c>
      <c r="AC398">
        <v>0</v>
      </c>
      <c r="AD398">
        <v>0</v>
      </c>
      <c r="AE398">
        <v>39.020000000000003</v>
      </c>
      <c r="AF398">
        <v>0</v>
      </c>
      <c r="AG398">
        <v>0</v>
      </c>
      <c r="AH398">
        <v>0</v>
      </c>
      <c r="AI398">
        <v>9.11</v>
      </c>
      <c r="AJ398">
        <v>1</v>
      </c>
      <c r="AK398">
        <v>1</v>
      </c>
      <c r="AL398">
        <v>1</v>
      </c>
      <c r="AM398">
        <v>4</v>
      </c>
      <c r="AN398">
        <v>0</v>
      </c>
      <c r="AO398">
        <v>1</v>
      </c>
      <c r="AP398">
        <v>1</v>
      </c>
      <c r="AQ398">
        <v>0</v>
      </c>
      <c r="AR398">
        <v>0</v>
      </c>
      <c r="AS398" t="s">
        <v>6</v>
      </c>
      <c r="AT398">
        <v>7.95</v>
      </c>
      <c r="AU398" t="s">
        <v>6</v>
      </c>
      <c r="AV398">
        <v>0</v>
      </c>
      <c r="AW398">
        <v>2</v>
      </c>
      <c r="AX398">
        <v>74987951</v>
      </c>
      <c r="AY398">
        <v>1</v>
      </c>
      <c r="AZ398">
        <v>0</v>
      </c>
      <c r="BA398">
        <v>411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CV398">
        <v>0</v>
      </c>
      <c r="CW398">
        <v>0</v>
      </c>
      <c r="CX398" t="e">
        <f>ROUND(Y398*Source!I276,7)</f>
        <v>#REF!</v>
      </c>
      <c r="CY398">
        <f t="shared" ref="CY398:CY403" si="173">AA398</f>
        <v>355.47</v>
      </c>
      <c r="CZ398">
        <f t="shared" ref="CZ398:CZ403" si="174">AE398</f>
        <v>39.020000000000003</v>
      </c>
      <c r="DA398">
        <f t="shared" ref="DA398:DA403" si="175">AI398</f>
        <v>9.11</v>
      </c>
      <c r="DB398">
        <f t="shared" ref="DB398:DB403" si="176">ROUND(ROUND(AT398*CZ398,2),2)</f>
        <v>310.20999999999998</v>
      </c>
      <c r="DC398">
        <f t="shared" ref="DC398:DC403" si="177">ROUND(ROUND(AT398*AG398,2),2)</f>
        <v>0</v>
      </c>
      <c r="DD398" t="s">
        <v>6</v>
      </c>
      <c r="DE398" t="s">
        <v>6</v>
      </c>
      <c r="DF398" t="e">
        <f t="shared" ref="DF398:DF403" si="178">ROUND(ROUND(AE398*AI398,0)*CX398,0)</f>
        <v>#REF!</v>
      </c>
      <c r="DG398" t="e">
        <f t="shared" ref="DG398:DG403" si="179">ROUND(ROUND(AF398,0)*CX398,0)</f>
        <v>#REF!</v>
      </c>
      <c r="DH398" t="e">
        <f>Source!I276*SmtRes!Y398</f>
        <v>#REF!</v>
      </c>
      <c r="DI398">
        <f t="shared" ref="DI398:DI403" si="180">AA398</f>
        <v>355.47</v>
      </c>
      <c r="DJ398">
        <f>EtalonRes!Y411</f>
        <v>39.020000000000003</v>
      </c>
      <c r="DK398">
        <f>Source!BC276</f>
        <v>9.11</v>
      </c>
      <c r="DL398" t="s">
        <v>6</v>
      </c>
      <c r="DM398">
        <v>0</v>
      </c>
      <c r="DN398" t="s">
        <v>6</v>
      </c>
      <c r="DO398">
        <v>0</v>
      </c>
      <c r="GQ398">
        <v>-1</v>
      </c>
      <c r="GR398">
        <v>-1</v>
      </c>
    </row>
    <row r="399" spans="1:200" x14ac:dyDescent="0.2">
      <c r="A399">
        <f>ROW(Source!A276)</f>
        <v>276</v>
      </c>
      <c r="B399">
        <v>74764386</v>
      </c>
      <c r="C399">
        <v>74987930</v>
      </c>
      <c r="D399">
        <v>49524301</v>
      </c>
      <c r="E399">
        <v>1</v>
      </c>
      <c r="F399">
        <v>1</v>
      </c>
      <c r="G399">
        <v>1</v>
      </c>
      <c r="H399">
        <v>3</v>
      </c>
      <c r="I399" t="s">
        <v>479</v>
      </c>
      <c r="J399" t="s">
        <v>480</v>
      </c>
      <c r="K399" t="s">
        <v>481</v>
      </c>
      <c r="L399">
        <v>1348</v>
      </c>
      <c r="N399">
        <v>1009</v>
      </c>
      <c r="O399" t="s">
        <v>464</v>
      </c>
      <c r="P399" t="s">
        <v>464</v>
      </c>
      <c r="Q399">
        <v>1000</v>
      </c>
      <c r="W399">
        <v>0</v>
      </c>
      <c r="X399">
        <v>1824693337</v>
      </c>
      <c r="Y399" s="181" t="e">
        <f>#REF!</f>
        <v>#REF!</v>
      </c>
      <c r="AA399">
        <v>94397.82</v>
      </c>
      <c r="AB399">
        <v>0</v>
      </c>
      <c r="AC399">
        <v>0</v>
      </c>
      <c r="AD399">
        <v>0</v>
      </c>
      <c r="AE399">
        <v>10362</v>
      </c>
      <c r="AF399">
        <v>0</v>
      </c>
      <c r="AG399">
        <v>0</v>
      </c>
      <c r="AH399">
        <v>0</v>
      </c>
      <c r="AI399">
        <v>9.11</v>
      </c>
      <c r="AJ399">
        <v>1</v>
      </c>
      <c r="AK399">
        <v>1</v>
      </c>
      <c r="AL399">
        <v>1</v>
      </c>
      <c r="AM399">
        <v>4</v>
      </c>
      <c r="AN399">
        <v>0</v>
      </c>
      <c r="AO399">
        <v>1</v>
      </c>
      <c r="AP399">
        <v>1</v>
      </c>
      <c r="AQ399">
        <v>0</v>
      </c>
      <c r="AR399">
        <v>0</v>
      </c>
      <c r="AS399" t="s">
        <v>6</v>
      </c>
      <c r="AT399">
        <v>3.3E-4</v>
      </c>
      <c r="AU399" t="s">
        <v>6</v>
      </c>
      <c r="AV399">
        <v>0</v>
      </c>
      <c r="AW399">
        <v>2</v>
      </c>
      <c r="AX399">
        <v>74987952</v>
      </c>
      <c r="AY399">
        <v>1</v>
      </c>
      <c r="AZ399">
        <v>0</v>
      </c>
      <c r="BA399">
        <v>412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CV399">
        <v>0</v>
      </c>
      <c r="CW399">
        <v>0</v>
      </c>
      <c r="CX399" t="e">
        <f>ROUND(Y399*Source!I276,7)</f>
        <v>#REF!</v>
      </c>
      <c r="CY399">
        <f t="shared" si="173"/>
        <v>94397.82</v>
      </c>
      <c r="CZ399">
        <f t="shared" si="174"/>
        <v>10362</v>
      </c>
      <c r="DA399">
        <f t="shared" si="175"/>
        <v>9.11</v>
      </c>
      <c r="DB399">
        <f t="shared" si="176"/>
        <v>3.42</v>
      </c>
      <c r="DC399">
        <f t="shared" si="177"/>
        <v>0</v>
      </c>
      <c r="DD399" t="s">
        <v>6</v>
      </c>
      <c r="DE399" t="s">
        <v>6</v>
      </c>
      <c r="DF399" t="e">
        <f t="shared" si="178"/>
        <v>#REF!</v>
      </c>
      <c r="DG399" t="e">
        <f t="shared" si="179"/>
        <v>#REF!</v>
      </c>
      <c r="DH399" t="e">
        <f>Source!I276*SmtRes!Y399</f>
        <v>#REF!</v>
      </c>
      <c r="DI399">
        <f t="shared" si="180"/>
        <v>94397.82</v>
      </c>
      <c r="DJ399">
        <f>EtalonRes!Y412</f>
        <v>10362</v>
      </c>
      <c r="DK399">
        <f>Source!BC276</f>
        <v>9.11</v>
      </c>
      <c r="DL399" t="s">
        <v>6</v>
      </c>
      <c r="DM399">
        <v>0</v>
      </c>
      <c r="DN399" t="s">
        <v>6</v>
      </c>
      <c r="DO399">
        <v>0</v>
      </c>
      <c r="GQ399">
        <v>-1</v>
      </c>
      <c r="GR399">
        <v>-1</v>
      </c>
    </row>
    <row r="400" spans="1:200" x14ac:dyDescent="0.2">
      <c r="A400">
        <f>ROW(Source!A276)</f>
        <v>276</v>
      </c>
      <c r="B400">
        <v>74764386</v>
      </c>
      <c r="C400">
        <v>74987930</v>
      </c>
      <c r="D400">
        <v>49525488</v>
      </c>
      <c r="E400">
        <v>1</v>
      </c>
      <c r="F400">
        <v>1</v>
      </c>
      <c r="G400">
        <v>1</v>
      </c>
      <c r="H400">
        <v>3</v>
      </c>
      <c r="I400" t="s">
        <v>465</v>
      </c>
      <c r="J400" t="s">
        <v>466</v>
      </c>
      <c r="K400" t="s">
        <v>467</v>
      </c>
      <c r="L400">
        <v>1346</v>
      </c>
      <c r="N400">
        <v>1009</v>
      </c>
      <c r="O400" t="s">
        <v>468</v>
      </c>
      <c r="P400" t="s">
        <v>468</v>
      </c>
      <c r="Q400">
        <v>1</v>
      </c>
      <c r="W400">
        <v>0</v>
      </c>
      <c r="X400">
        <v>-1864341761</v>
      </c>
      <c r="Y400" s="181" t="e">
        <f>#REF!</f>
        <v>#REF!</v>
      </c>
      <c r="AA400">
        <v>82.35</v>
      </c>
      <c r="AB400">
        <v>0</v>
      </c>
      <c r="AC400">
        <v>0</v>
      </c>
      <c r="AD400">
        <v>0</v>
      </c>
      <c r="AE400">
        <v>9.0399999999999991</v>
      </c>
      <c r="AF400">
        <v>0</v>
      </c>
      <c r="AG400">
        <v>0</v>
      </c>
      <c r="AH400">
        <v>0</v>
      </c>
      <c r="AI400">
        <v>9.11</v>
      </c>
      <c r="AJ400">
        <v>1</v>
      </c>
      <c r="AK400">
        <v>1</v>
      </c>
      <c r="AL400">
        <v>1</v>
      </c>
      <c r="AM400">
        <v>4</v>
      </c>
      <c r="AN400">
        <v>0</v>
      </c>
      <c r="AO400">
        <v>1</v>
      </c>
      <c r="AP400">
        <v>1</v>
      </c>
      <c r="AQ400">
        <v>0</v>
      </c>
      <c r="AR400">
        <v>0</v>
      </c>
      <c r="AS400" t="s">
        <v>6</v>
      </c>
      <c r="AT400">
        <v>6</v>
      </c>
      <c r="AU400" t="s">
        <v>6</v>
      </c>
      <c r="AV400">
        <v>0</v>
      </c>
      <c r="AW400">
        <v>2</v>
      </c>
      <c r="AX400">
        <v>74987953</v>
      </c>
      <c r="AY400">
        <v>1</v>
      </c>
      <c r="AZ400">
        <v>0</v>
      </c>
      <c r="BA400">
        <v>413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CV400">
        <v>0</v>
      </c>
      <c r="CW400">
        <v>0</v>
      </c>
      <c r="CX400" t="e">
        <f>ROUND(Y400*Source!I276,7)</f>
        <v>#REF!</v>
      </c>
      <c r="CY400">
        <f t="shared" si="173"/>
        <v>82.35</v>
      </c>
      <c r="CZ400">
        <f t="shared" si="174"/>
        <v>9.0399999999999991</v>
      </c>
      <c r="DA400">
        <f t="shared" si="175"/>
        <v>9.11</v>
      </c>
      <c r="DB400">
        <f t="shared" si="176"/>
        <v>54.24</v>
      </c>
      <c r="DC400">
        <f t="shared" si="177"/>
        <v>0</v>
      </c>
      <c r="DD400" t="s">
        <v>6</v>
      </c>
      <c r="DE400" t="s">
        <v>6</v>
      </c>
      <c r="DF400" t="e">
        <f t="shared" si="178"/>
        <v>#REF!</v>
      </c>
      <c r="DG400" t="e">
        <f t="shared" si="179"/>
        <v>#REF!</v>
      </c>
      <c r="DH400" t="e">
        <f>Source!I276*SmtRes!Y400</f>
        <v>#REF!</v>
      </c>
      <c r="DI400">
        <f t="shared" si="180"/>
        <v>82.35</v>
      </c>
      <c r="DJ400">
        <f>EtalonRes!Y413</f>
        <v>9.0399999999999991</v>
      </c>
      <c r="DK400">
        <f>Source!BC276</f>
        <v>9.11</v>
      </c>
      <c r="DL400" t="s">
        <v>6</v>
      </c>
      <c r="DM400">
        <v>0</v>
      </c>
      <c r="DN400" t="s">
        <v>6</v>
      </c>
      <c r="DO400">
        <v>0</v>
      </c>
      <c r="GQ400">
        <v>-1</v>
      </c>
      <c r="GR400">
        <v>-1</v>
      </c>
    </row>
    <row r="401" spans="1:200" x14ac:dyDescent="0.2">
      <c r="A401">
        <f>ROW(Source!A276)</f>
        <v>276</v>
      </c>
      <c r="B401">
        <v>74764386</v>
      </c>
      <c r="C401">
        <v>74987930</v>
      </c>
      <c r="D401">
        <v>49526492</v>
      </c>
      <c r="E401">
        <v>1</v>
      </c>
      <c r="F401">
        <v>1</v>
      </c>
      <c r="G401">
        <v>1</v>
      </c>
      <c r="H401">
        <v>3</v>
      </c>
      <c r="I401" t="s">
        <v>469</v>
      </c>
      <c r="J401" t="s">
        <v>470</v>
      </c>
      <c r="K401" t="s">
        <v>471</v>
      </c>
      <c r="L401">
        <v>1346</v>
      </c>
      <c r="N401">
        <v>1009</v>
      </c>
      <c r="O401" t="s">
        <v>468</v>
      </c>
      <c r="P401" t="s">
        <v>468</v>
      </c>
      <c r="Q401">
        <v>1</v>
      </c>
      <c r="W401">
        <v>0</v>
      </c>
      <c r="X401">
        <v>497341279</v>
      </c>
      <c r="Y401" s="181" t="e">
        <f>#REF!</f>
        <v>#REF!</v>
      </c>
      <c r="AA401">
        <v>210.35</v>
      </c>
      <c r="AB401">
        <v>0</v>
      </c>
      <c r="AC401">
        <v>0</v>
      </c>
      <c r="AD401">
        <v>0</v>
      </c>
      <c r="AE401">
        <v>23.09</v>
      </c>
      <c r="AF401">
        <v>0</v>
      </c>
      <c r="AG401">
        <v>0</v>
      </c>
      <c r="AH401">
        <v>0</v>
      </c>
      <c r="AI401">
        <v>9.11</v>
      </c>
      <c r="AJ401">
        <v>1</v>
      </c>
      <c r="AK401">
        <v>1</v>
      </c>
      <c r="AL401">
        <v>1</v>
      </c>
      <c r="AM401">
        <v>4</v>
      </c>
      <c r="AN401">
        <v>0</v>
      </c>
      <c r="AO401">
        <v>1</v>
      </c>
      <c r="AP401">
        <v>1</v>
      </c>
      <c r="AQ401">
        <v>0</v>
      </c>
      <c r="AR401">
        <v>0</v>
      </c>
      <c r="AS401" t="s">
        <v>6</v>
      </c>
      <c r="AT401">
        <v>9.09</v>
      </c>
      <c r="AU401" t="s">
        <v>6</v>
      </c>
      <c r="AV401">
        <v>0</v>
      </c>
      <c r="AW401">
        <v>2</v>
      </c>
      <c r="AX401">
        <v>74987954</v>
      </c>
      <c r="AY401">
        <v>1</v>
      </c>
      <c r="AZ401">
        <v>0</v>
      </c>
      <c r="BA401">
        <v>414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CV401">
        <v>0</v>
      </c>
      <c r="CW401">
        <v>0</v>
      </c>
      <c r="CX401" t="e">
        <f>ROUND(Y401*Source!I276,7)</f>
        <v>#REF!</v>
      </c>
      <c r="CY401">
        <f t="shared" si="173"/>
        <v>210.35</v>
      </c>
      <c r="CZ401">
        <f t="shared" si="174"/>
        <v>23.09</v>
      </c>
      <c r="DA401">
        <f t="shared" si="175"/>
        <v>9.11</v>
      </c>
      <c r="DB401">
        <f t="shared" si="176"/>
        <v>209.89</v>
      </c>
      <c r="DC401">
        <f t="shared" si="177"/>
        <v>0</v>
      </c>
      <c r="DD401" t="s">
        <v>6</v>
      </c>
      <c r="DE401" t="s">
        <v>6</v>
      </c>
      <c r="DF401" t="e">
        <f t="shared" si="178"/>
        <v>#REF!</v>
      </c>
      <c r="DG401" t="e">
        <f t="shared" si="179"/>
        <v>#REF!</v>
      </c>
      <c r="DH401" t="e">
        <f>Source!I276*SmtRes!Y401</f>
        <v>#REF!</v>
      </c>
      <c r="DI401">
        <f t="shared" si="180"/>
        <v>210.35</v>
      </c>
      <c r="DJ401">
        <f>EtalonRes!Y414</f>
        <v>23.09</v>
      </c>
      <c r="DK401">
        <f>Source!BC276</f>
        <v>9.11</v>
      </c>
      <c r="DL401" t="s">
        <v>6</v>
      </c>
      <c r="DM401">
        <v>0</v>
      </c>
      <c r="DN401" t="s">
        <v>6</v>
      </c>
      <c r="DO401">
        <v>0</v>
      </c>
      <c r="GQ401">
        <v>-1</v>
      </c>
      <c r="GR401">
        <v>-1</v>
      </c>
    </row>
    <row r="402" spans="1:200" x14ac:dyDescent="0.2">
      <c r="A402">
        <f>ROW(Source!A276)</f>
        <v>276</v>
      </c>
      <c r="B402">
        <v>74764386</v>
      </c>
      <c r="C402">
        <v>74987930</v>
      </c>
      <c r="D402">
        <v>49541437</v>
      </c>
      <c r="E402">
        <v>1</v>
      </c>
      <c r="F402">
        <v>1</v>
      </c>
      <c r="G402">
        <v>1</v>
      </c>
      <c r="H402">
        <v>3</v>
      </c>
      <c r="I402" t="s">
        <v>111</v>
      </c>
      <c r="J402" t="s">
        <v>113</v>
      </c>
      <c r="K402" t="s">
        <v>112</v>
      </c>
      <c r="L402">
        <v>1327</v>
      </c>
      <c r="N402">
        <v>1005</v>
      </c>
      <c r="O402" t="s">
        <v>52</v>
      </c>
      <c r="P402" t="s">
        <v>52</v>
      </c>
      <c r="Q402">
        <v>1</v>
      </c>
      <c r="W402">
        <v>0</v>
      </c>
      <c r="X402">
        <v>2073721092</v>
      </c>
      <c r="Y402">
        <f t="shared" ref="Y402:Y403" si="181">AT402</f>
        <v>25.445292599999998</v>
      </c>
      <c r="AA402">
        <v>311.56</v>
      </c>
      <c r="AB402">
        <v>0</v>
      </c>
      <c r="AC402">
        <v>0</v>
      </c>
      <c r="AD402">
        <v>0</v>
      </c>
      <c r="AE402">
        <v>34.200000000000003</v>
      </c>
      <c r="AF402">
        <v>0</v>
      </c>
      <c r="AG402">
        <v>0</v>
      </c>
      <c r="AH402">
        <v>0</v>
      </c>
      <c r="AI402">
        <v>9.11</v>
      </c>
      <c r="AJ402">
        <v>1</v>
      </c>
      <c r="AK402">
        <v>1</v>
      </c>
      <c r="AL402">
        <v>1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 t="s">
        <v>6</v>
      </c>
      <c r="AT402">
        <v>25.445292599999998</v>
      </c>
      <c r="AU402" t="s">
        <v>6</v>
      </c>
      <c r="AV402">
        <v>0</v>
      </c>
      <c r="AW402">
        <v>1</v>
      </c>
      <c r="AX402">
        <v>-1</v>
      </c>
      <c r="AY402">
        <v>0</v>
      </c>
      <c r="AZ402">
        <v>0</v>
      </c>
      <c r="BA402" t="s">
        <v>6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CV402">
        <v>0</v>
      </c>
      <c r="CW402">
        <v>0</v>
      </c>
      <c r="CX402">
        <f>ROUND(Y402*Source!I276,7)</f>
        <v>1</v>
      </c>
      <c r="CY402">
        <f t="shared" si="173"/>
        <v>311.56</v>
      </c>
      <c r="CZ402">
        <f t="shared" si="174"/>
        <v>34.200000000000003</v>
      </c>
      <c r="DA402">
        <f t="shared" si="175"/>
        <v>9.11</v>
      </c>
      <c r="DB402">
        <f t="shared" si="176"/>
        <v>870.23</v>
      </c>
      <c r="DC402">
        <f t="shared" si="177"/>
        <v>0</v>
      </c>
      <c r="DD402" t="s">
        <v>6</v>
      </c>
      <c r="DE402" t="s">
        <v>6</v>
      </c>
      <c r="DF402">
        <f t="shared" si="178"/>
        <v>312</v>
      </c>
      <c r="DG402">
        <f t="shared" si="179"/>
        <v>0</v>
      </c>
      <c r="DH402">
        <f>Source!I276*SmtRes!Y402</f>
        <v>0.99999999917999993</v>
      </c>
      <c r="DI402">
        <f t="shared" si="180"/>
        <v>311.56</v>
      </c>
      <c r="DJ402">
        <f t="shared" ref="DJ402:DJ403" si="182">DF402</f>
        <v>312</v>
      </c>
      <c r="DK402">
        <f>Source!BC276</f>
        <v>9.11</v>
      </c>
      <c r="DL402" t="s">
        <v>6</v>
      </c>
      <c r="DM402">
        <v>0</v>
      </c>
      <c r="DN402" t="s">
        <v>6</v>
      </c>
      <c r="DO402">
        <v>0</v>
      </c>
      <c r="GP402">
        <v>1</v>
      </c>
      <c r="GQ402">
        <v>-1</v>
      </c>
      <c r="GR402">
        <v>-1</v>
      </c>
    </row>
    <row r="403" spans="1:200" x14ac:dyDescent="0.2">
      <c r="A403">
        <f>ROW(Source!A276)</f>
        <v>276</v>
      </c>
      <c r="B403">
        <v>74764386</v>
      </c>
      <c r="C403">
        <v>74987930</v>
      </c>
      <c r="D403">
        <v>0</v>
      </c>
      <c r="E403">
        <v>0</v>
      </c>
      <c r="F403">
        <v>1</v>
      </c>
      <c r="G403">
        <v>1</v>
      </c>
      <c r="H403">
        <v>3</v>
      </c>
      <c r="I403" t="s">
        <v>35</v>
      </c>
      <c r="J403" t="s">
        <v>105</v>
      </c>
      <c r="K403" t="s">
        <v>375</v>
      </c>
      <c r="L403">
        <v>1327</v>
      </c>
      <c r="N403">
        <v>1005</v>
      </c>
      <c r="O403" t="s">
        <v>52</v>
      </c>
      <c r="P403" t="s">
        <v>52</v>
      </c>
      <c r="Q403">
        <v>1</v>
      </c>
      <c r="W403">
        <v>0</v>
      </c>
      <c r="X403">
        <v>1677635040</v>
      </c>
      <c r="Y403">
        <f t="shared" si="181"/>
        <v>100</v>
      </c>
      <c r="AA403">
        <v>1186.76</v>
      </c>
      <c r="AB403">
        <v>0</v>
      </c>
      <c r="AC403">
        <v>0</v>
      </c>
      <c r="AD403">
        <v>0</v>
      </c>
      <c r="AE403">
        <v>1248.02</v>
      </c>
      <c r="AF403">
        <v>0</v>
      </c>
      <c r="AG403">
        <v>0</v>
      </c>
      <c r="AH403">
        <v>0</v>
      </c>
      <c r="AI403">
        <v>9.11</v>
      </c>
      <c r="AJ403">
        <v>1</v>
      </c>
      <c r="AK403">
        <v>1</v>
      </c>
      <c r="AL403">
        <v>1</v>
      </c>
      <c r="AM403">
        <v>0</v>
      </c>
      <c r="AN403">
        <v>0</v>
      </c>
      <c r="AO403">
        <v>0</v>
      </c>
      <c r="AP403">
        <v>1</v>
      </c>
      <c r="AQ403">
        <v>0</v>
      </c>
      <c r="AR403">
        <v>0</v>
      </c>
      <c r="AS403" t="s">
        <v>6</v>
      </c>
      <c r="AT403">
        <v>100</v>
      </c>
      <c r="AU403" t="s">
        <v>6</v>
      </c>
      <c r="AV403">
        <v>0</v>
      </c>
      <c r="AW403">
        <v>1</v>
      </c>
      <c r="AX403">
        <v>-1</v>
      </c>
      <c r="AY403">
        <v>0</v>
      </c>
      <c r="AZ403">
        <v>0</v>
      </c>
      <c r="BA403" t="s">
        <v>6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CV403">
        <v>0</v>
      </c>
      <c r="CW403">
        <v>0</v>
      </c>
      <c r="CX403">
        <f>ROUND(Y403*Source!I276,7)</f>
        <v>3.93</v>
      </c>
      <c r="CY403">
        <f t="shared" si="173"/>
        <v>1186.76</v>
      </c>
      <c r="CZ403">
        <f t="shared" si="174"/>
        <v>1248.02</v>
      </c>
      <c r="DA403">
        <f t="shared" si="175"/>
        <v>9.11</v>
      </c>
      <c r="DB403">
        <f t="shared" si="176"/>
        <v>124802</v>
      </c>
      <c r="DC403">
        <f t="shared" si="177"/>
        <v>0</v>
      </c>
      <c r="DD403" t="s">
        <v>6</v>
      </c>
      <c r="DE403" t="s">
        <v>6</v>
      </c>
      <c r="DF403">
        <f t="shared" si="178"/>
        <v>44680</v>
      </c>
      <c r="DG403">
        <f t="shared" si="179"/>
        <v>0</v>
      </c>
      <c r="DH403">
        <f>Source!I276*SmtRes!Y403</f>
        <v>3.93</v>
      </c>
      <c r="DI403">
        <f t="shared" si="180"/>
        <v>1186.76</v>
      </c>
      <c r="DJ403">
        <f t="shared" si="182"/>
        <v>44680</v>
      </c>
      <c r="DK403">
        <f>Source!BC276</f>
        <v>9.11</v>
      </c>
      <c r="DL403" t="s">
        <v>6</v>
      </c>
      <c r="DM403">
        <v>0</v>
      </c>
      <c r="DN403" t="s">
        <v>6</v>
      </c>
      <c r="DO403">
        <v>0</v>
      </c>
      <c r="GP403">
        <v>1</v>
      </c>
      <c r="GQ403">
        <v>-1</v>
      </c>
      <c r="GR403">
        <v>-1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19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44" x14ac:dyDescent="0.2">
      <c r="A1">
        <f>ROW(Source!A28)</f>
        <v>28</v>
      </c>
      <c r="B1">
        <v>74765357</v>
      </c>
      <c r="C1">
        <v>74765347</v>
      </c>
      <c r="D1">
        <v>49510757</v>
      </c>
      <c r="E1">
        <v>70</v>
      </c>
      <c r="F1">
        <v>1</v>
      </c>
      <c r="G1">
        <v>1</v>
      </c>
      <c r="H1">
        <v>1</v>
      </c>
      <c r="I1" t="s">
        <v>446</v>
      </c>
      <c r="J1" t="s">
        <v>6</v>
      </c>
      <c r="K1" t="s">
        <v>447</v>
      </c>
      <c r="L1">
        <v>1191</v>
      </c>
      <c r="N1">
        <v>1013</v>
      </c>
      <c r="O1" t="s">
        <v>448</v>
      </c>
      <c r="P1" t="s">
        <v>448</v>
      </c>
      <c r="Q1">
        <v>1</v>
      </c>
      <c r="X1">
        <v>10.8</v>
      </c>
      <c r="Y1">
        <v>0</v>
      </c>
      <c r="Z1">
        <v>0</v>
      </c>
      <c r="AA1">
        <v>0</v>
      </c>
      <c r="AB1">
        <v>9.6199999999999992</v>
      </c>
      <c r="AC1">
        <v>0</v>
      </c>
      <c r="AD1">
        <v>1</v>
      </c>
      <c r="AE1">
        <v>1</v>
      </c>
      <c r="AF1" t="s">
        <v>26</v>
      </c>
      <c r="AG1">
        <v>11.340000000000002</v>
      </c>
      <c r="AH1">
        <v>2</v>
      </c>
      <c r="AI1">
        <v>74765348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 x14ac:dyDescent="0.2">
      <c r="A2">
        <f>ROW(Source!A28)</f>
        <v>28</v>
      </c>
      <c r="B2">
        <v>74765358</v>
      </c>
      <c r="C2">
        <v>74765347</v>
      </c>
      <c r="D2">
        <v>49510905</v>
      </c>
      <c r="E2">
        <v>70</v>
      </c>
      <c r="F2">
        <v>1</v>
      </c>
      <c r="G2">
        <v>1</v>
      </c>
      <c r="H2">
        <v>1</v>
      </c>
      <c r="I2" t="s">
        <v>449</v>
      </c>
      <c r="J2" t="s">
        <v>6</v>
      </c>
      <c r="K2" t="s">
        <v>450</v>
      </c>
      <c r="L2">
        <v>1191</v>
      </c>
      <c r="N2">
        <v>1013</v>
      </c>
      <c r="O2" t="s">
        <v>448</v>
      </c>
      <c r="P2" t="s">
        <v>448</v>
      </c>
      <c r="Q2">
        <v>1</v>
      </c>
      <c r="X2">
        <v>0.83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26</v>
      </c>
      <c r="AG2">
        <v>0.87149999999999994</v>
      </c>
      <c r="AH2">
        <v>2</v>
      </c>
      <c r="AI2">
        <v>74765349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 x14ac:dyDescent="0.2">
      <c r="A3">
        <f>ROW(Source!A28)</f>
        <v>28</v>
      </c>
      <c r="B3">
        <v>74765359</v>
      </c>
      <c r="C3">
        <v>74765347</v>
      </c>
      <c r="D3">
        <v>49672573</v>
      </c>
      <c r="E3">
        <v>1</v>
      </c>
      <c r="F3">
        <v>1</v>
      </c>
      <c r="G3">
        <v>1</v>
      </c>
      <c r="H3">
        <v>2</v>
      </c>
      <c r="I3" t="s">
        <v>451</v>
      </c>
      <c r="J3" t="s">
        <v>452</v>
      </c>
      <c r="K3" t="s">
        <v>453</v>
      </c>
      <c r="L3">
        <v>1367</v>
      </c>
      <c r="N3">
        <v>1011</v>
      </c>
      <c r="O3" t="s">
        <v>454</v>
      </c>
      <c r="P3" t="s">
        <v>454</v>
      </c>
      <c r="Q3">
        <v>1</v>
      </c>
      <c r="X3">
        <v>0.33</v>
      </c>
      <c r="Y3">
        <v>0</v>
      </c>
      <c r="Z3">
        <v>115.4</v>
      </c>
      <c r="AA3">
        <v>13.5</v>
      </c>
      <c r="AB3">
        <v>0</v>
      </c>
      <c r="AC3">
        <v>0</v>
      </c>
      <c r="AD3">
        <v>1</v>
      </c>
      <c r="AE3">
        <v>0</v>
      </c>
      <c r="AF3" t="s">
        <v>26</v>
      </c>
      <c r="AG3">
        <v>0.34650000000000003</v>
      </c>
      <c r="AH3">
        <v>2</v>
      </c>
      <c r="AI3">
        <v>74765350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 x14ac:dyDescent="0.2">
      <c r="A4">
        <f>ROW(Source!A28)</f>
        <v>28</v>
      </c>
      <c r="B4">
        <v>74765360</v>
      </c>
      <c r="C4">
        <v>74765347</v>
      </c>
      <c r="D4">
        <v>49672695</v>
      </c>
      <c r="E4">
        <v>1</v>
      </c>
      <c r="F4">
        <v>1</v>
      </c>
      <c r="G4">
        <v>1</v>
      </c>
      <c r="H4">
        <v>2</v>
      </c>
      <c r="I4" t="s">
        <v>455</v>
      </c>
      <c r="J4" t="s">
        <v>456</v>
      </c>
      <c r="K4" t="s">
        <v>457</v>
      </c>
      <c r="L4">
        <v>1367</v>
      </c>
      <c r="N4">
        <v>1011</v>
      </c>
      <c r="O4" t="s">
        <v>454</v>
      </c>
      <c r="P4" t="s">
        <v>454</v>
      </c>
      <c r="Q4">
        <v>1</v>
      </c>
      <c r="X4">
        <v>3.55</v>
      </c>
      <c r="Y4">
        <v>0</v>
      </c>
      <c r="Z4">
        <v>3.12</v>
      </c>
      <c r="AA4">
        <v>0</v>
      </c>
      <c r="AB4">
        <v>0</v>
      </c>
      <c r="AC4">
        <v>0</v>
      </c>
      <c r="AD4">
        <v>1</v>
      </c>
      <c r="AE4">
        <v>0</v>
      </c>
      <c r="AF4" t="s">
        <v>26</v>
      </c>
      <c r="AG4">
        <v>3.7275</v>
      </c>
      <c r="AH4">
        <v>2</v>
      </c>
      <c r="AI4">
        <v>74765351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 x14ac:dyDescent="0.2">
      <c r="A5">
        <f>ROW(Source!A28)</f>
        <v>28</v>
      </c>
      <c r="B5">
        <v>74765361</v>
      </c>
      <c r="C5">
        <v>74765347</v>
      </c>
      <c r="D5">
        <v>49673503</v>
      </c>
      <c r="E5">
        <v>1</v>
      </c>
      <c r="F5">
        <v>1</v>
      </c>
      <c r="G5">
        <v>1</v>
      </c>
      <c r="H5">
        <v>2</v>
      </c>
      <c r="I5" t="s">
        <v>458</v>
      </c>
      <c r="J5" t="s">
        <v>459</v>
      </c>
      <c r="K5" t="s">
        <v>460</v>
      </c>
      <c r="L5">
        <v>1367</v>
      </c>
      <c r="N5">
        <v>1011</v>
      </c>
      <c r="O5" t="s">
        <v>454</v>
      </c>
      <c r="P5" t="s">
        <v>454</v>
      </c>
      <c r="Q5">
        <v>1</v>
      </c>
      <c r="X5">
        <v>0.5</v>
      </c>
      <c r="Y5">
        <v>0</v>
      </c>
      <c r="Z5">
        <v>65.709999999999994</v>
      </c>
      <c r="AA5">
        <v>11.6</v>
      </c>
      <c r="AB5">
        <v>0</v>
      </c>
      <c r="AC5">
        <v>0</v>
      </c>
      <c r="AD5">
        <v>1</v>
      </c>
      <c r="AE5">
        <v>0</v>
      </c>
      <c r="AF5" t="s">
        <v>26</v>
      </c>
      <c r="AG5">
        <v>0.52500000000000002</v>
      </c>
      <c r="AH5">
        <v>2</v>
      </c>
      <c r="AI5">
        <v>74765352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 x14ac:dyDescent="0.2">
      <c r="A6">
        <f>ROW(Source!A28)</f>
        <v>28</v>
      </c>
      <c r="B6">
        <v>74765362</v>
      </c>
      <c r="C6">
        <v>74765347</v>
      </c>
      <c r="D6">
        <v>49525443</v>
      </c>
      <c r="E6">
        <v>1</v>
      </c>
      <c r="F6">
        <v>1</v>
      </c>
      <c r="G6">
        <v>1</v>
      </c>
      <c r="H6">
        <v>3</v>
      </c>
      <c r="I6" t="s">
        <v>461</v>
      </c>
      <c r="J6" t="s">
        <v>462</v>
      </c>
      <c r="K6" t="s">
        <v>463</v>
      </c>
      <c r="L6">
        <v>1348</v>
      </c>
      <c r="N6">
        <v>1009</v>
      </c>
      <c r="O6" t="s">
        <v>464</v>
      </c>
      <c r="P6" t="s">
        <v>464</v>
      </c>
      <c r="Q6">
        <v>1000</v>
      </c>
      <c r="X6">
        <v>5.3E-3</v>
      </c>
      <c r="Y6">
        <v>10068</v>
      </c>
      <c r="Z6">
        <v>0</v>
      </c>
      <c r="AA6">
        <v>0</v>
      </c>
      <c r="AB6">
        <v>0</v>
      </c>
      <c r="AC6">
        <v>0</v>
      </c>
      <c r="AD6">
        <v>1</v>
      </c>
      <c r="AE6">
        <v>0</v>
      </c>
      <c r="AF6" t="s">
        <v>6</v>
      </c>
      <c r="AG6">
        <v>5.3E-3</v>
      </c>
      <c r="AH6">
        <v>2</v>
      </c>
      <c r="AI6">
        <v>74765353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 x14ac:dyDescent="0.2">
      <c r="A7">
        <f>ROW(Source!A28)</f>
        <v>28</v>
      </c>
      <c r="B7">
        <v>74765363</v>
      </c>
      <c r="C7">
        <v>74765347</v>
      </c>
      <c r="D7">
        <v>49525488</v>
      </c>
      <c r="E7">
        <v>1</v>
      </c>
      <c r="F7">
        <v>1</v>
      </c>
      <c r="G7">
        <v>1</v>
      </c>
      <c r="H7">
        <v>3</v>
      </c>
      <c r="I7" t="s">
        <v>465</v>
      </c>
      <c r="J7" t="s">
        <v>466</v>
      </c>
      <c r="K7" t="s">
        <v>467</v>
      </c>
      <c r="L7">
        <v>1346</v>
      </c>
      <c r="N7">
        <v>1009</v>
      </c>
      <c r="O7" t="s">
        <v>468</v>
      </c>
      <c r="P7" t="s">
        <v>468</v>
      </c>
      <c r="Q7">
        <v>1</v>
      </c>
      <c r="X7">
        <v>0.24</v>
      </c>
      <c r="Y7">
        <v>9.0399999999999991</v>
      </c>
      <c r="Z7">
        <v>0</v>
      </c>
      <c r="AA7">
        <v>0</v>
      </c>
      <c r="AB7">
        <v>0</v>
      </c>
      <c r="AC7">
        <v>0</v>
      </c>
      <c r="AD7">
        <v>1</v>
      </c>
      <c r="AE7">
        <v>0</v>
      </c>
      <c r="AF7" t="s">
        <v>6</v>
      </c>
      <c r="AG7">
        <v>0.24</v>
      </c>
      <c r="AH7">
        <v>2</v>
      </c>
      <c r="AI7">
        <v>74765354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 x14ac:dyDescent="0.2">
      <c r="A8">
        <f>ROW(Source!A28)</f>
        <v>28</v>
      </c>
      <c r="B8">
        <v>74765364</v>
      </c>
      <c r="C8">
        <v>74765347</v>
      </c>
      <c r="D8">
        <v>49526492</v>
      </c>
      <c r="E8">
        <v>1</v>
      </c>
      <c r="F8">
        <v>1</v>
      </c>
      <c r="G8">
        <v>1</v>
      </c>
      <c r="H8">
        <v>3</v>
      </c>
      <c r="I8" t="s">
        <v>469</v>
      </c>
      <c r="J8" t="s">
        <v>470</v>
      </c>
      <c r="K8" t="s">
        <v>471</v>
      </c>
      <c r="L8">
        <v>1346</v>
      </c>
      <c r="N8">
        <v>1009</v>
      </c>
      <c r="O8" t="s">
        <v>468</v>
      </c>
      <c r="P8" t="s">
        <v>468</v>
      </c>
      <c r="Q8">
        <v>1</v>
      </c>
      <c r="X8">
        <v>0.88200000000000001</v>
      </c>
      <c r="Y8">
        <v>23.09</v>
      </c>
      <c r="Z8">
        <v>0</v>
      </c>
      <c r="AA8">
        <v>0</v>
      </c>
      <c r="AB8">
        <v>0</v>
      </c>
      <c r="AC8">
        <v>0</v>
      </c>
      <c r="AD8">
        <v>1</v>
      </c>
      <c r="AE8">
        <v>0</v>
      </c>
      <c r="AF8" t="s">
        <v>6</v>
      </c>
      <c r="AG8">
        <v>0.88200000000000001</v>
      </c>
      <c r="AH8">
        <v>2</v>
      </c>
      <c r="AI8">
        <v>74765355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 x14ac:dyDescent="0.2">
      <c r="A9">
        <f>ROW(Source!A30)</f>
        <v>30</v>
      </c>
      <c r="B9">
        <v>74765376</v>
      </c>
      <c r="C9">
        <v>74765366</v>
      </c>
      <c r="D9">
        <v>49510757</v>
      </c>
      <c r="E9">
        <v>70</v>
      </c>
      <c r="F9">
        <v>1</v>
      </c>
      <c r="G9">
        <v>1</v>
      </c>
      <c r="H9">
        <v>1</v>
      </c>
      <c r="I9" t="s">
        <v>446</v>
      </c>
      <c r="J9" t="s">
        <v>6</v>
      </c>
      <c r="K9" t="s">
        <v>447</v>
      </c>
      <c r="L9">
        <v>1191</v>
      </c>
      <c r="N9">
        <v>1013</v>
      </c>
      <c r="O9" t="s">
        <v>448</v>
      </c>
      <c r="P9" t="s">
        <v>448</v>
      </c>
      <c r="Q9">
        <v>1</v>
      </c>
      <c r="X9">
        <v>10.8</v>
      </c>
      <c r="Y9">
        <v>0</v>
      </c>
      <c r="Z9">
        <v>0</v>
      </c>
      <c r="AA9">
        <v>0</v>
      </c>
      <c r="AB9">
        <v>9.6199999999999992</v>
      </c>
      <c r="AC9">
        <v>0</v>
      </c>
      <c r="AD9">
        <v>1</v>
      </c>
      <c r="AE9">
        <v>1</v>
      </c>
      <c r="AF9" t="s">
        <v>26</v>
      </c>
      <c r="AG9">
        <v>11.340000000000002</v>
      </c>
      <c r="AH9">
        <v>2</v>
      </c>
      <c r="AI9">
        <v>74765367</v>
      </c>
      <c r="AJ9">
        <v>10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 x14ac:dyDescent="0.2">
      <c r="A10">
        <f>ROW(Source!A30)</f>
        <v>30</v>
      </c>
      <c r="B10">
        <v>74765377</v>
      </c>
      <c r="C10">
        <v>74765366</v>
      </c>
      <c r="D10">
        <v>49510905</v>
      </c>
      <c r="E10">
        <v>70</v>
      </c>
      <c r="F10">
        <v>1</v>
      </c>
      <c r="G10">
        <v>1</v>
      </c>
      <c r="H10">
        <v>1</v>
      </c>
      <c r="I10" t="s">
        <v>449</v>
      </c>
      <c r="J10" t="s">
        <v>6</v>
      </c>
      <c r="K10" t="s">
        <v>450</v>
      </c>
      <c r="L10">
        <v>1191</v>
      </c>
      <c r="N10">
        <v>1013</v>
      </c>
      <c r="O10" t="s">
        <v>448</v>
      </c>
      <c r="P10" t="s">
        <v>448</v>
      </c>
      <c r="Q10">
        <v>1</v>
      </c>
      <c r="X10">
        <v>0.83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26</v>
      </c>
      <c r="AG10">
        <v>0.87149999999999994</v>
      </c>
      <c r="AH10">
        <v>2</v>
      </c>
      <c r="AI10">
        <v>74765368</v>
      </c>
      <c r="AJ10">
        <v>11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 x14ac:dyDescent="0.2">
      <c r="A11">
        <f>ROW(Source!A30)</f>
        <v>30</v>
      </c>
      <c r="B11">
        <v>74765378</v>
      </c>
      <c r="C11">
        <v>74765366</v>
      </c>
      <c r="D11">
        <v>49672573</v>
      </c>
      <c r="E11">
        <v>1</v>
      </c>
      <c r="F11">
        <v>1</v>
      </c>
      <c r="G11">
        <v>1</v>
      </c>
      <c r="H11">
        <v>2</v>
      </c>
      <c r="I11" t="s">
        <v>451</v>
      </c>
      <c r="J11" t="s">
        <v>452</v>
      </c>
      <c r="K11" t="s">
        <v>453</v>
      </c>
      <c r="L11">
        <v>1367</v>
      </c>
      <c r="N11">
        <v>1011</v>
      </c>
      <c r="O11" t="s">
        <v>454</v>
      </c>
      <c r="P11" t="s">
        <v>454</v>
      </c>
      <c r="Q11">
        <v>1</v>
      </c>
      <c r="X11">
        <v>0.33</v>
      </c>
      <c r="Y11">
        <v>0</v>
      </c>
      <c r="Z11">
        <v>115.4</v>
      </c>
      <c r="AA11">
        <v>13.5</v>
      </c>
      <c r="AB11">
        <v>0</v>
      </c>
      <c r="AC11">
        <v>0</v>
      </c>
      <c r="AD11">
        <v>1</v>
      </c>
      <c r="AE11">
        <v>0</v>
      </c>
      <c r="AF11" t="s">
        <v>26</v>
      </c>
      <c r="AG11">
        <v>0.34650000000000003</v>
      </c>
      <c r="AH11">
        <v>2</v>
      </c>
      <c r="AI11">
        <v>74765369</v>
      </c>
      <c r="AJ11">
        <v>12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 x14ac:dyDescent="0.2">
      <c r="A12">
        <f>ROW(Source!A30)</f>
        <v>30</v>
      </c>
      <c r="B12">
        <v>74765379</v>
      </c>
      <c r="C12">
        <v>74765366</v>
      </c>
      <c r="D12">
        <v>49672695</v>
      </c>
      <c r="E12">
        <v>1</v>
      </c>
      <c r="F12">
        <v>1</v>
      </c>
      <c r="G12">
        <v>1</v>
      </c>
      <c r="H12">
        <v>2</v>
      </c>
      <c r="I12" t="s">
        <v>455</v>
      </c>
      <c r="J12" t="s">
        <v>456</v>
      </c>
      <c r="K12" t="s">
        <v>457</v>
      </c>
      <c r="L12">
        <v>1367</v>
      </c>
      <c r="N12">
        <v>1011</v>
      </c>
      <c r="O12" t="s">
        <v>454</v>
      </c>
      <c r="P12" t="s">
        <v>454</v>
      </c>
      <c r="Q12">
        <v>1</v>
      </c>
      <c r="X12">
        <v>3.55</v>
      </c>
      <c r="Y12">
        <v>0</v>
      </c>
      <c r="Z12">
        <v>3.12</v>
      </c>
      <c r="AA12">
        <v>0</v>
      </c>
      <c r="AB12">
        <v>0</v>
      </c>
      <c r="AC12">
        <v>0</v>
      </c>
      <c r="AD12">
        <v>1</v>
      </c>
      <c r="AE12">
        <v>0</v>
      </c>
      <c r="AF12" t="s">
        <v>26</v>
      </c>
      <c r="AG12">
        <v>3.7275</v>
      </c>
      <c r="AH12">
        <v>2</v>
      </c>
      <c r="AI12">
        <v>74765370</v>
      </c>
      <c r="AJ12">
        <v>13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 x14ac:dyDescent="0.2">
      <c r="A13">
        <f>ROW(Source!A30)</f>
        <v>30</v>
      </c>
      <c r="B13">
        <v>74765380</v>
      </c>
      <c r="C13">
        <v>74765366</v>
      </c>
      <c r="D13">
        <v>49673503</v>
      </c>
      <c r="E13">
        <v>1</v>
      </c>
      <c r="F13">
        <v>1</v>
      </c>
      <c r="G13">
        <v>1</v>
      </c>
      <c r="H13">
        <v>2</v>
      </c>
      <c r="I13" t="s">
        <v>458</v>
      </c>
      <c r="J13" t="s">
        <v>459</v>
      </c>
      <c r="K13" t="s">
        <v>460</v>
      </c>
      <c r="L13">
        <v>1367</v>
      </c>
      <c r="N13">
        <v>1011</v>
      </c>
      <c r="O13" t="s">
        <v>454</v>
      </c>
      <c r="P13" t="s">
        <v>454</v>
      </c>
      <c r="Q13">
        <v>1</v>
      </c>
      <c r="X13">
        <v>0.5</v>
      </c>
      <c r="Y13">
        <v>0</v>
      </c>
      <c r="Z13">
        <v>65.709999999999994</v>
      </c>
      <c r="AA13">
        <v>11.6</v>
      </c>
      <c r="AB13">
        <v>0</v>
      </c>
      <c r="AC13">
        <v>0</v>
      </c>
      <c r="AD13">
        <v>1</v>
      </c>
      <c r="AE13">
        <v>0</v>
      </c>
      <c r="AF13" t="s">
        <v>26</v>
      </c>
      <c r="AG13">
        <v>0.52500000000000002</v>
      </c>
      <c r="AH13">
        <v>2</v>
      </c>
      <c r="AI13">
        <v>74765371</v>
      </c>
      <c r="AJ13">
        <v>14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 x14ac:dyDescent="0.2">
      <c r="A14">
        <f>ROW(Source!A30)</f>
        <v>30</v>
      </c>
      <c r="B14">
        <v>74765381</v>
      </c>
      <c r="C14">
        <v>74765366</v>
      </c>
      <c r="D14">
        <v>49525443</v>
      </c>
      <c r="E14">
        <v>1</v>
      </c>
      <c r="F14">
        <v>1</v>
      </c>
      <c r="G14">
        <v>1</v>
      </c>
      <c r="H14">
        <v>3</v>
      </c>
      <c r="I14" t="s">
        <v>461</v>
      </c>
      <c r="J14" t="s">
        <v>462</v>
      </c>
      <c r="K14" t="s">
        <v>463</v>
      </c>
      <c r="L14">
        <v>1348</v>
      </c>
      <c r="N14">
        <v>1009</v>
      </c>
      <c r="O14" t="s">
        <v>464</v>
      </c>
      <c r="P14" t="s">
        <v>464</v>
      </c>
      <c r="Q14">
        <v>1000</v>
      </c>
      <c r="X14">
        <v>5.3E-3</v>
      </c>
      <c r="Y14">
        <v>10068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0</v>
      </c>
      <c r="AF14" t="s">
        <v>6</v>
      </c>
      <c r="AG14">
        <v>5.3E-3</v>
      </c>
      <c r="AH14">
        <v>2</v>
      </c>
      <c r="AI14">
        <v>74765372</v>
      </c>
      <c r="AJ14">
        <v>15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 x14ac:dyDescent="0.2">
      <c r="A15">
        <f>ROW(Source!A30)</f>
        <v>30</v>
      </c>
      <c r="B15">
        <v>74765382</v>
      </c>
      <c r="C15">
        <v>74765366</v>
      </c>
      <c r="D15">
        <v>49525488</v>
      </c>
      <c r="E15">
        <v>1</v>
      </c>
      <c r="F15">
        <v>1</v>
      </c>
      <c r="G15">
        <v>1</v>
      </c>
      <c r="H15">
        <v>3</v>
      </c>
      <c r="I15" t="s">
        <v>465</v>
      </c>
      <c r="J15" t="s">
        <v>466</v>
      </c>
      <c r="K15" t="s">
        <v>467</v>
      </c>
      <c r="L15">
        <v>1346</v>
      </c>
      <c r="N15">
        <v>1009</v>
      </c>
      <c r="O15" t="s">
        <v>468</v>
      </c>
      <c r="P15" t="s">
        <v>468</v>
      </c>
      <c r="Q15">
        <v>1</v>
      </c>
      <c r="X15">
        <v>0.24</v>
      </c>
      <c r="Y15">
        <v>9.0399999999999991</v>
      </c>
      <c r="Z15">
        <v>0</v>
      </c>
      <c r="AA15">
        <v>0</v>
      </c>
      <c r="AB15">
        <v>0</v>
      </c>
      <c r="AC15">
        <v>0</v>
      </c>
      <c r="AD15">
        <v>1</v>
      </c>
      <c r="AE15">
        <v>0</v>
      </c>
      <c r="AF15" t="s">
        <v>6</v>
      </c>
      <c r="AG15">
        <v>0.24</v>
      </c>
      <c r="AH15">
        <v>2</v>
      </c>
      <c r="AI15">
        <v>74765373</v>
      </c>
      <c r="AJ15">
        <v>16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 x14ac:dyDescent="0.2">
      <c r="A16">
        <f>ROW(Source!A30)</f>
        <v>30</v>
      </c>
      <c r="B16">
        <v>74765383</v>
      </c>
      <c r="C16">
        <v>74765366</v>
      </c>
      <c r="D16">
        <v>49526492</v>
      </c>
      <c r="E16">
        <v>1</v>
      </c>
      <c r="F16">
        <v>1</v>
      </c>
      <c r="G16">
        <v>1</v>
      </c>
      <c r="H16">
        <v>3</v>
      </c>
      <c r="I16" t="s">
        <v>469</v>
      </c>
      <c r="J16" t="s">
        <v>470</v>
      </c>
      <c r="K16" t="s">
        <v>471</v>
      </c>
      <c r="L16">
        <v>1346</v>
      </c>
      <c r="N16">
        <v>1009</v>
      </c>
      <c r="O16" t="s">
        <v>468</v>
      </c>
      <c r="P16" t="s">
        <v>468</v>
      </c>
      <c r="Q16">
        <v>1</v>
      </c>
      <c r="X16">
        <v>0.88200000000000001</v>
      </c>
      <c r="Y16">
        <v>23.09</v>
      </c>
      <c r="Z16">
        <v>0</v>
      </c>
      <c r="AA16">
        <v>0</v>
      </c>
      <c r="AB16">
        <v>0</v>
      </c>
      <c r="AC16">
        <v>0</v>
      </c>
      <c r="AD16">
        <v>1</v>
      </c>
      <c r="AE16">
        <v>0</v>
      </c>
      <c r="AF16" t="s">
        <v>6</v>
      </c>
      <c r="AG16">
        <v>0.88200000000000001</v>
      </c>
      <c r="AH16">
        <v>2</v>
      </c>
      <c r="AI16">
        <v>74765374</v>
      </c>
      <c r="AJ16">
        <v>17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 x14ac:dyDescent="0.2">
      <c r="A17">
        <f>ROW(Source!A32)</f>
        <v>32</v>
      </c>
      <c r="B17">
        <v>74786326</v>
      </c>
      <c r="C17">
        <v>74786316</v>
      </c>
      <c r="D17">
        <v>31715651</v>
      </c>
      <c r="E17">
        <v>70</v>
      </c>
      <c r="F17">
        <v>1</v>
      </c>
      <c r="G17">
        <v>1</v>
      </c>
      <c r="H17">
        <v>1</v>
      </c>
      <c r="I17" t="s">
        <v>446</v>
      </c>
      <c r="J17" t="s">
        <v>6</v>
      </c>
      <c r="K17" t="s">
        <v>447</v>
      </c>
      <c r="L17">
        <v>1191</v>
      </c>
      <c r="N17">
        <v>1013</v>
      </c>
      <c r="O17" t="s">
        <v>448</v>
      </c>
      <c r="P17" t="s">
        <v>448</v>
      </c>
      <c r="Q17">
        <v>1</v>
      </c>
      <c r="X17">
        <v>10.8</v>
      </c>
      <c r="Y17">
        <v>0</v>
      </c>
      <c r="Z17">
        <v>0</v>
      </c>
      <c r="AA17">
        <v>0</v>
      </c>
      <c r="AB17">
        <v>9.6199999999999992</v>
      </c>
      <c r="AC17">
        <v>0</v>
      </c>
      <c r="AD17">
        <v>1</v>
      </c>
      <c r="AE17">
        <v>1</v>
      </c>
      <c r="AF17" t="s">
        <v>26</v>
      </c>
      <c r="AG17">
        <v>11.340000000000002</v>
      </c>
      <c r="AH17">
        <v>2</v>
      </c>
      <c r="AI17">
        <v>74786317</v>
      </c>
      <c r="AJ17">
        <v>19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 x14ac:dyDescent="0.2">
      <c r="A18">
        <f>ROW(Source!A32)</f>
        <v>32</v>
      </c>
      <c r="B18">
        <v>74786327</v>
      </c>
      <c r="C18">
        <v>74786316</v>
      </c>
      <c r="D18">
        <v>31709492</v>
      </c>
      <c r="E18">
        <v>70</v>
      </c>
      <c r="F18">
        <v>1</v>
      </c>
      <c r="G18">
        <v>1</v>
      </c>
      <c r="H18">
        <v>1</v>
      </c>
      <c r="I18" t="s">
        <v>449</v>
      </c>
      <c r="J18" t="s">
        <v>6</v>
      </c>
      <c r="K18" t="s">
        <v>450</v>
      </c>
      <c r="L18">
        <v>1191</v>
      </c>
      <c r="N18">
        <v>1013</v>
      </c>
      <c r="O18" t="s">
        <v>448</v>
      </c>
      <c r="P18" t="s">
        <v>448</v>
      </c>
      <c r="Q18">
        <v>1</v>
      </c>
      <c r="X18">
        <v>0.83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26</v>
      </c>
      <c r="AG18">
        <v>0.87149999999999994</v>
      </c>
      <c r="AH18">
        <v>2</v>
      </c>
      <c r="AI18">
        <v>74786318</v>
      </c>
      <c r="AJ18">
        <v>20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 x14ac:dyDescent="0.2">
      <c r="A19">
        <f>ROW(Source!A32)</f>
        <v>32</v>
      </c>
      <c r="B19">
        <v>74786328</v>
      </c>
      <c r="C19">
        <v>74786316</v>
      </c>
      <c r="D19">
        <v>49672573</v>
      </c>
      <c r="E19">
        <v>1</v>
      </c>
      <c r="F19">
        <v>1</v>
      </c>
      <c r="G19">
        <v>1</v>
      </c>
      <c r="H19">
        <v>2</v>
      </c>
      <c r="I19" t="s">
        <v>451</v>
      </c>
      <c r="J19" t="s">
        <v>452</v>
      </c>
      <c r="K19" t="s">
        <v>453</v>
      </c>
      <c r="L19">
        <v>1367</v>
      </c>
      <c r="N19">
        <v>1011</v>
      </c>
      <c r="O19" t="s">
        <v>454</v>
      </c>
      <c r="P19" t="s">
        <v>454</v>
      </c>
      <c r="Q19">
        <v>1</v>
      </c>
      <c r="X19">
        <v>0.33</v>
      </c>
      <c r="Y19">
        <v>0</v>
      </c>
      <c r="Z19">
        <v>115.4</v>
      </c>
      <c r="AA19">
        <v>13.5</v>
      </c>
      <c r="AB19">
        <v>0</v>
      </c>
      <c r="AC19">
        <v>0</v>
      </c>
      <c r="AD19">
        <v>1</v>
      </c>
      <c r="AE19">
        <v>0</v>
      </c>
      <c r="AF19" t="s">
        <v>26</v>
      </c>
      <c r="AG19">
        <v>0.34650000000000003</v>
      </c>
      <c r="AH19">
        <v>2</v>
      </c>
      <c r="AI19">
        <v>74786319</v>
      </c>
      <c r="AJ19">
        <v>21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 x14ac:dyDescent="0.2">
      <c r="A20">
        <f>ROW(Source!A32)</f>
        <v>32</v>
      </c>
      <c r="B20">
        <v>74786329</v>
      </c>
      <c r="C20">
        <v>74786316</v>
      </c>
      <c r="D20">
        <v>49672695</v>
      </c>
      <c r="E20">
        <v>1</v>
      </c>
      <c r="F20">
        <v>1</v>
      </c>
      <c r="G20">
        <v>1</v>
      </c>
      <c r="H20">
        <v>2</v>
      </c>
      <c r="I20" t="s">
        <v>455</v>
      </c>
      <c r="J20" t="s">
        <v>456</v>
      </c>
      <c r="K20" t="s">
        <v>457</v>
      </c>
      <c r="L20">
        <v>1367</v>
      </c>
      <c r="N20">
        <v>1011</v>
      </c>
      <c r="O20" t="s">
        <v>454</v>
      </c>
      <c r="P20" t="s">
        <v>454</v>
      </c>
      <c r="Q20">
        <v>1</v>
      </c>
      <c r="X20">
        <v>3.55</v>
      </c>
      <c r="Y20">
        <v>0</v>
      </c>
      <c r="Z20">
        <v>3.12</v>
      </c>
      <c r="AA20">
        <v>0</v>
      </c>
      <c r="AB20">
        <v>0</v>
      </c>
      <c r="AC20">
        <v>0</v>
      </c>
      <c r="AD20">
        <v>1</v>
      </c>
      <c r="AE20">
        <v>0</v>
      </c>
      <c r="AF20" t="s">
        <v>26</v>
      </c>
      <c r="AG20">
        <v>3.7275</v>
      </c>
      <c r="AH20">
        <v>2</v>
      </c>
      <c r="AI20">
        <v>74786320</v>
      </c>
      <c r="AJ20">
        <v>22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 x14ac:dyDescent="0.2">
      <c r="A21">
        <f>ROW(Source!A32)</f>
        <v>32</v>
      </c>
      <c r="B21">
        <v>74786330</v>
      </c>
      <c r="C21">
        <v>74786316</v>
      </c>
      <c r="D21">
        <v>49673503</v>
      </c>
      <c r="E21">
        <v>1</v>
      </c>
      <c r="F21">
        <v>1</v>
      </c>
      <c r="G21">
        <v>1</v>
      </c>
      <c r="H21">
        <v>2</v>
      </c>
      <c r="I21" t="s">
        <v>458</v>
      </c>
      <c r="J21" t="s">
        <v>459</v>
      </c>
      <c r="K21" t="s">
        <v>460</v>
      </c>
      <c r="L21">
        <v>1367</v>
      </c>
      <c r="N21">
        <v>1011</v>
      </c>
      <c r="O21" t="s">
        <v>454</v>
      </c>
      <c r="P21" t="s">
        <v>454</v>
      </c>
      <c r="Q21">
        <v>1</v>
      </c>
      <c r="X21">
        <v>0.5</v>
      </c>
      <c r="Y21">
        <v>0</v>
      </c>
      <c r="Z21">
        <v>65.709999999999994</v>
      </c>
      <c r="AA21">
        <v>11.6</v>
      </c>
      <c r="AB21">
        <v>0</v>
      </c>
      <c r="AC21">
        <v>0</v>
      </c>
      <c r="AD21">
        <v>1</v>
      </c>
      <c r="AE21">
        <v>0</v>
      </c>
      <c r="AF21" t="s">
        <v>26</v>
      </c>
      <c r="AG21">
        <v>0.52500000000000002</v>
      </c>
      <c r="AH21">
        <v>2</v>
      </c>
      <c r="AI21">
        <v>74786321</v>
      </c>
      <c r="AJ21">
        <v>23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 x14ac:dyDescent="0.2">
      <c r="A22">
        <f>ROW(Source!A32)</f>
        <v>32</v>
      </c>
      <c r="B22">
        <v>74786331</v>
      </c>
      <c r="C22">
        <v>74786316</v>
      </c>
      <c r="D22">
        <v>49525443</v>
      </c>
      <c r="E22">
        <v>1</v>
      </c>
      <c r="F22">
        <v>1</v>
      </c>
      <c r="G22">
        <v>1</v>
      </c>
      <c r="H22">
        <v>3</v>
      </c>
      <c r="I22" t="s">
        <v>461</v>
      </c>
      <c r="J22" t="s">
        <v>462</v>
      </c>
      <c r="K22" t="s">
        <v>463</v>
      </c>
      <c r="L22">
        <v>1348</v>
      </c>
      <c r="N22">
        <v>1009</v>
      </c>
      <c r="O22" t="s">
        <v>464</v>
      </c>
      <c r="P22" t="s">
        <v>464</v>
      </c>
      <c r="Q22">
        <v>1000</v>
      </c>
      <c r="X22">
        <v>5.3E-3</v>
      </c>
      <c r="Y22">
        <v>10068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0</v>
      </c>
      <c r="AF22" t="s">
        <v>6</v>
      </c>
      <c r="AG22">
        <v>5.3E-3</v>
      </c>
      <c r="AH22">
        <v>2</v>
      </c>
      <c r="AI22">
        <v>74786322</v>
      </c>
      <c r="AJ22">
        <v>24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 x14ac:dyDescent="0.2">
      <c r="A23">
        <f>ROW(Source!A32)</f>
        <v>32</v>
      </c>
      <c r="B23">
        <v>74786332</v>
      </c>
      <c r="C23">
        <v>74786316</v>
      </c>
      <c r="D23">
        <v>49525488</v>
      </c>
      <c r="E23">
        <v>1</v>
      </c>
      <c r="F23">
        <v>1</v>
      </c>
      <c r="G23">
        <v>1</v>
      </c>
      <c r="H23">
        <v>3</v>
      </c>
      <c r="I23" t="s">
        <v>465</v>
      </c>
      <c r="J23" t="s">
        <v>466</v>
      </c>
      <c r="K23" t="s">
        <v>467</v>
      </c>
      <c r="L23">
        <v>1346</v>
      </c>
      <c r="N23">
        <v>1009</v>
      </c>
      <c r="O23" t="s">
        <v>468</v>
      </c>
      <c r="P23" t="s">
        <v>468</v>
      </c>
      <c r="Q23">
        <v>1</v>
      </c>
      <c r="X23">
        <v>0.24</v>
      </c>
      <c r="Y23">
        <v>9.0399999999999991</v>
      </c>
      <c r="Z23">
        <v>0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6</v>
      </c>
      <c r="AG23">
        <v>0.24</v>
      </c>
      <c r="AH23">
        <v>2</v>
      </c>
      <c r="AI23">
        <v>74786323</v>
      </c>
      <c r="AJ23">
        <v>25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 x14ac:dyDescent="0.2">
      <c r="A24">
        <f>ROW(Source!A32)</f>
        <v>32</v>
      </c>
      <c r="B24">
        <v>74786333</v>
      </c>
      <c r="C24">
        <v>74786316</v>
      </c>
      <c r="D24">
        <v>49526492</v>
      </c>
      <c r="E24">
        <v>1</v>
      </c>
      <c r="F24">
        <v>1</v>
      </c>
      <c r="G24">
        <v>1</v>
      </c>
      <c r="H24">
        <v>3</v>
      </c>
      <c r="I24" t="s">
        <v>469</v>
      </c>
      <c r="J24" t="s">
        <v>470</v>
      </c>
      <c r="K24" t="s">
        <v>471</v>
      </c>
      <c r="L24">
        <v>1346</v>
      </c>
      <c r="N24">
        <v>1009</v>
      </c>
      <c r="O24" t="s">
        <v>468</v>
      </c>
      <c r="P24" t="s">
        <v>468</v>
      </c>
      <c r="Q24">
        <v>1</v>
      </c>
      <c r="X24">
        <v>0.88200000000000001</v>
      </c>
      <c r="Y24">
        <v>23.09</v>
      </c>
      <c r="Z24">
        <v>0</v>
      </c>
      <c r="AA24">
        <v>0</v>
      </c>
      <c r="AB24">
        <v>0</v>
      </c>
      <c r="AC24">
        <v>0</v>
      </c>
      <c r="AD24">
        <v>1</v>
      </c>
      <c r="AE24">
        <v>0</v>
      </c>
      <c r="AF24" t="s">
        <v>6</v>
      </c>
      <c r="AG24">
        <v>0.88200000000000001</v>
      </c>
      <c r="AH24">
        <v>2</v>
      </c>
      <c r="AI24">
        <v>74786324</v>
      </c>
      <c r="AJ24">
        <v>26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 x14ac:dyDescent="0.2">
      <c r="A25">
        <f>ROW(Source!A34)</f>
        <v>34</v>
      </c>
      <c r="B25">
        <v>74765392</v>
      </c>
      <c r="C25">
        <v>74765385</v>
      </c>
      <c r="D25">
        <v>49510719</v>
      </c>
      <c r="E25">
        <v>70</v>
      </c>
      <c r="F25">
        <v>1</v>
      </c>
      <c r="G25">
        <v>1</v>
      </c>
      <c r="H25">
        <v>1</v>
      </c>
      <c r="I25" t="s">
        <v>472</v>
      </c>
      <c r="J25" t="s">
        <v>6</v>
      </c>
      <c r="K25" t="s">
        <v>473</v>
      </c>
      <c r="L25">
        <v>1191</v>
      </c>
      <c r="N25">
        <v>1013</v>
      </c>
      <c r="O25" t="s">
        <v>448</v>
      </c>
      <c r="P25" t="s">
        <v>448</v>
      </c>
      <c r="Q25">
        <v>1</v>
      </c>
      <c r="X25">
        <v>5.75</v>
      </c>
      <c r="Y25">
        <v>0</v>
      </c>
      <c r="Z25">
        <v>0</v>
      </c>
      <c r="AA25">
        <v>0</v>
      </c>
      <c r="AB25">
        <v>8.74</v>
      </c>
      <c r="AC25">
        <v>0</v>
      </c>
      <c r="AD25">
        <v>1</v>
      </c>
      <c r="AE25">
        <v>1</v>
      </c>
      <c r="AF25" t="s">
        <v>26</v>
      </c>
      <c r="AG25">
        <v>6.0375000000000005</v>
      </c>
      <c r="AH25">
        <v>2</v>
      </c>
      <c r="AI25">
        <v>74765386</v>
      </c>
      <c r="AJ25">
        <v>28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 x14ac:dyDescent="0.2">
      <c r="A26">
        <f>ROW(Source!A34)</f>
        <v>34</v>
      </c>
      <c r="B26">
        <v>74765393</v>
      </c>
      <c r="C26">
        <v>74765385</v>
      </c>
      <c r="D26">
        <v>49510905</v>
      </c>
      <c r="E26">
        <v>70</v>
      </c>
      <c r="F26">
        <v>1</v>
      </c>
      <c r="G26">
        <v>1</v>
      </c>
      <c r="H26">
        <v>1</v>
      </c>
      <c r="I26" t="s">
        <v>449</v>
      </c>
      <c r="J26" t="s">
        <v>6</v>
      </c>
      <c r="K26" t="s">
        <v>450</v>
      </c>
      <c r="L26">
        <v>1191</v>
      </c>
      <c r="N26">
        <v>1013</v>
      </c>
      <c r="O26" t="s">
        <v>448</v>
      </c>
      <c r="P26" t="s">
        <v>448</v>
      </c>
      <c r="Q26">
        <v>1</v>
      </c>
      <c r="X26">
        <v>0.01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26</v>
      </c>
      <c r="AG26">
        <v>1.0500000000000001E-2</v>
      </c>
      <c r="AH26">
        <v>2</v>
      </c>
      <c r="AI26">
        <v>74765387</v>
      </c>
      <c r="AJ26">
        <v>29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 x14ac:dyDescent="0.2">
      <c r="A27">
        <f>ROW(Source!A34)</f>
        <v>34</v>
      </c>
      <c r="B27">
        <v>74765394</v>
      </c>
      <c r="C27">
        <v>74765385</v>
      </c>
      <c r="D27">
        <v>49673503</v>
      </c>
      <c r="E27">
        <v>1</v>
      </c>
      <c r="F27">
        <v>1</v>
      </c>
      <c r="G27">
        <v>1</v>
      </c>
      <c r="H27">
        <v>2</v>
      </c>
      <c r="I27" t="s">
        <v>458</v>
      </c>
      <c r="J27" t="s">
        <v>459</v>
      </c>
      <c r="K27" t="s">
        <v>460</v>
      </c>
      <c r="L27">
        <v>1367</v>
      </c>
      <c r="N27">
        <v>1011</v>
      </c>
      <c r="O27" t="s">
        <v>454</v>
      </c>
      <c r="P27" t="s">
        <v>454</v>
      </c>
      <c r="Q27">
        <v>1</v>
      </c>
      <c r="X27">
        <v>0.01</v>
      </c>
      <c r="Y27">
        <v>0</v>
      </c>
      <c r="Z27">
        <v>65.709999999999994</v>
      </c>
      <c r="AA27">
        <v>11.6</v>
      </c>
      <c r="AB27">
        <v>0</v>
      </c>
      <c r="AC27">
        <v>0</v>
      </c>
      <c r="AD27">
        <v>1</v>
      </c>
      <c r="AE27">
        <v>0</v>
      </c>
      <c r="AF27" t="s">
        <v>26</v>
      </c>
      <c r="AG27">
        <v>1.0500000000000001E-2</v>
      </c>
      <c r="AH27">
        <v>2</v>
      </c>
      <c r="AI27">
        <v>74765388</v>
      </c>
      <c r="AJ27">
        <v>30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 x14ac:dyDescent="0.2">
      <c r="A28">
        <f>ROW(Source!A34)</f>
        <v>34</v>
      </c>
      <c r="B28">
        <v>74765395</v>
      </c>
      <c r="C28">
        <v>74765385</v>
      </c>
      <c r="D28">
        <v>49525488</v>
      </c>
      <c r="E28">
        <v>1</v>
      </c>
      <c r="F28">
        <v>1</v>
      </c>
      <c r="G28">
        <v>1</v>
      </c>
      <c r="H28">
        <v>3</v>
      </c>
      <c r="I28" t="s">
        <v>465</v>
      </c>
      <c r="J28" t="s">
        <v>466</v>
      </c>
      <c r="K28" t="s">
        <v>467</v>
      </c>
      <c r="L28">
        <v>1346</v>
      </c>
      <c r="N28">
        <v>1009</v>
      </c>
      <c r="O28" t="s">
        <v>468</v>
      </c>
      <c r="P28" t="s">
        <v>468</v>
      </c>
      <c r="Q28">
        <v>1</v>
      </c>
      <c r="X28">
        <v>0.06</v>
      </c>
      <c r="Y28">
        <v>9.0399999999999991</v>
      </c>
      <c r="Z28">
        <v>0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6</v>
      </c>
      <c r="AG28">
        <v>0.06</v>
      </c>
      <c r="AH28">
        <v>2</v>
      </c>
      <c r="AI28">
        <v>74765389</v>
      </c>
      <c r="AJ28">
        <v>31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 x14ac:dyDescent="0.2">
      <c r="A29">
        <f>ROW(Source!A34)</f>
        <v>34</v>
      </c>
      <c r="B29">
        <v>74765396</v>
      </c>
      <c r="C29">
        <v>74765385</v>
      </c>
      <c r="D29">
        <v>49526492</v>
      </c>
      <c r="E29">
        <v>1</v>
      </c>
      <c r="F29">
        <v>1</v>
      </c>
      <c r="G29">
        <v>1</v>
      </c>
      <c r="H29">
        <v>3</v>
      </c>
      <c r="I29" t="s">
        <v>469</v>
      </c>
      <c r="J29" t="s">
        <v>470</v>
      </c>
      <c r="K29" t="s">
        <v>471</v>
      </c>
      <c r="L29">
        <v>1346</v>
      </c>
      <c r="N29">
        <v>1009</v>
      </c>
      <c r="O29" t="s">
        <v>468</v>
      </c>
      <c r="P29" t="s">
        <v>468</v>
      </c>
      <c r="Q29">
        <v>1</v>
      </c>
      <c r="X29">
        <v>0.08</v>
      </c>
      <c r="Y29">
        <v>23.09</v>
      </c>
      <c r="Z29">
        <v>0</v>
      </c>
      <c r="AA29">
        <v>0</v>
      </c>
      <c r="AB29">
        <v>0</v>
      </c>
      <c r="AC29">
        <v>0</v>
      </c>
      <c r="AD29">
        <v>1</v>
      </c>
      <c r="AE29">
        <v>0</v>
      </c>
      <c r="AF29" t="s">
        <v>6</v>
      </c>
      <c r="AG29">
        <v>0.08</v>
      </c>
      <c r="AH29">
        <v>2</v>
      </c>
      <c r="AI29">
        <v>74765390</v>
      </c>
      <c r="AJ29">
        <v>32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 x14ac:dyDescent="0.2">
      <c r="A30">
        <f>ROW(Source!A34)</f>
        <v>34</v>
      </c>
      <c r="B30">
        <v>74765397</v>
      </c>
      <c r="C30">
        <v>74765385</v>
      </c>
      <c r="D30">
        <v>49514648</v>
      </c>
      <c r="E30">
        <v>70</v>
      </c>
      <c r="F30">
        <v>1</v>
      </c>
      <c r="G30">
        <v>1</v>
      </c>
      <c r="H30">
        <v>3</v>
      </c>
      <c r="I30" t="s">
        <v>508</v>
      </c>
      <c r="J30" t="s">
        <v>6</v>
      </c>
      <c r="K30" t="s">
        <v>509</v>
      </c>
      <c r="L30">
        <v>1327</v>
      </c>
      <c r="N30">
        <v>1005</v>
      </c>
      <c r="O30" t="s">
        <v>52</v>
      </c>
      <c r="P30" t="s">
        <v>52</v>
      </c>
      <c r="Q30">
        <v>1</v>
      </c>
      <c r="X30">
        <v>1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 t="s">
        <v>6</v>
      </c>
      <c r="AG30">
        <v>1</v>
      </c>
      <c r="AH30">
        <v>3</v>
      </c>
      <c r="AI30">
        <v>-1</v>
      </c>
      <c r="AJ30" t="s">
        <v>6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 x14ac:dyDescent="0.2">
      <c r="A31">
        <f>ROW(Source!A39)</f>
        <v>39</v>
      </c>
      <c r="B31">
        <v>74765422</v>
      </c>
      <c r="C31">
        <v>74765413</v>
      </c>
      <c r="D31">
        <v>49510723</v>
      </c>
      <c r="E31">
        <v>70</v>
      </c>
      <c r="F31">
        <v>1</v>
      </c>
      <c r="G31">
        <v>1</v>
      </c>
      <c r="H31">
        <v>1</v>
      </c>
      <c r="I31" t="s">
        <v>474</v>
      </c>
      <c r="J31" t="s">
        <v>6</v>
      </c>
      <c r="K31" t="s">
        <v>475</v>
      </c>
      <c r="L31">
        <v>1191</v>
      </c>
      <c r="N31">
        <v>1013</v>
      </c>
      <c r="O31" t="s">
        <v>448</v>
      </c>
      <c r="P31" t="s">
        <v>448</v>
      </c>
      <c r="Q31">
        <v>1</v>
      </c>
      <c r="X31">
        <v>3.12</v>
      </c>
      <c r="Y31">
        <v>0</v>
      </c>
      <c r="Z31">
        <v>0</v>
      </c>
      <c r="AA31">
        <v>0</v>
      </c>
      <c r="AB31">
        <v>8.9700000000000006</v>
      </c>
      <c r="AC31">
        <v>0</v>
      </c>
      <c r="AD31">
        <v>1</v>
      </c>
      <c r="AE31">
        <v>1</v>
      </c>
      <c r="AF31" t="s">
        <v>26</v>
      </c>
      <c r="AG31">
        <v>3.2760000000000002</v>
      </c>
      <c r="AH31">
        <v>2</v>
      </c>
      <c r="AI31">
        <v>74765414</v>
      </c>
      <c r="AJ31">
        <v>37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 x14ac:dyDescent="0.2">
      <c r="A32">
        <f>ROW(Source!A39)</f>
        <v>39</v>
      </c>
      <c r="B32">
        <v>74765423</v>
      </c>
      <c r="C32">
        <v>74765413</v>
      </c>
      <c r="D32">
        <v>49510905</v>
      </c>
      <c r="E32">
        <v>70</v>
      </c>
      <c r="F32">
        <v>1</v>
      </c>
      <c r="G32">
        <v>1</v>
      </c>
      <c r="H32">
        <v>1</v>
      </c>
      <c r="I32" t="s">
        <v>449</v>
      </c>
      <c r="J32" t="s">
        <v>6</v>
      </c>
      <c r="K32" t="s">
        <v>450</v>
      </c>
      <c r="L32">
        <v>1191</v>
      </c>
      <c r="N32">
        <v>1013</v>
      </c>
      <c r="O32" t="s">
        <v>448</v>
      </c>
      <c r="P32" t="s">
        <v>448</v>
      </c>
      <c r="Q32">
        <v>1</v>
      </c>
      <c r="X32">
        <v>0.05</v>
      </c>
      <c r="Y32">
        <v>0</v>
      </c>
      <c r="Z32">
        <v>0</v>
      </c>
      <c r="AA32">
        <v>0</v>
      </c>
      <c r="AB32">
        <v>0</v>
      </c>
      <c r="AC32">
        <v>0</v>
      </c>
      <c r="AD32">
        <v>1</v>
      </c>
      <c r="AE32">
        <v>2</v>
      </c>
      <c r="AF32" t="s">
        <v>26</v>
      </c>
      <c r="AG32">
        <v>5.2500000000000005E-2</v>
      </c>
      <c r="AH32">
        <v>2</v>
      </c>
      <c r="AI32">
        <v>74765415</v>
      </c>
      <c r="AJ32">
        <v>38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 x14ac:dyDescent="0.2">
      <c r="A33">
        <f>ROW(Source!A39)</f>
        <v>39</v>
      </c>
      <c r="B33">
        <v>74765424</v>
      </c>
      <c r="C33">
        <v>74765413</v>
      </c>
      <c r="D33">
        <v>49672573</v>
      </c>
      <c r="E33">
        <v>1</v>
      </c>
      <c r="F33">
        <v>1</v>
      </c>
      <c r="G33">
        <v>1</v>
      </c>
      <c r="H33">
        <v>2</v>
      </c>
      <c r="I33" t="s">
        <v>451</v>
      </c>
      <c r="J33" t="s">
        <v>452</v>
      </c>
      <c r="K33" t="s">
        <v>453</v>
      </c>
      <c r="L33">
        <v>1367</v>
      </c>
      <c r="N33">
        <v>1011</v>
      </c>
      <c r="O33" t="s">
        <v>454</v>
      </c>
      <c r="P33" t="s">
        <v>454</v>
      </c>
      <c r="Q33">
        <v>1</v>
      </c>
      <c r="X33">
        <v>0.02</v>
      </c>
      <c r="Y33">
        <v>0</v>
      </c>
      <c r="Z33">
        <v>115.4</v>
      </c>
      <c r="AA33">
        <v>13.5</v>
      </c>
      <c r="AB33">
        <v>0</v>
      </c>
      <c r="AC33">
        <v>0</v>
      </c>
      <c r="AD33">
        <v>1</v>
      </c>
      <c r="AE33">
        <v>0</v>
      </c>
      <c r="AF33" t="s">
        <v>26</v>
      </c>
      <c r="AG33">
        <v>2.1000000000000001E-2</v>
      </c>
      <c r="AH33">
        <v>2</v>
      </c>
      <c r="AI33">
        <v>74765416</v>
      </c>
      <c r="AJ33">
        <v>39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 x14ac:dyDescent="0.2">
      <c r="A34">
        <f>ROW(Source!A39)</f>
        <v>39</v>
      </c>
      <c r="B34">
        <v>74765425</v>
      </c>
      <c r="C34">
        <v>74765413</v>
      </c>
      <c r="D34">
        <v>49672695</v>
      </c>
      <c r="E34">
        <v>1</v>
      </c>
      <c r="F34">
        <v>1</v>
      </c>
      <c r="G34">
        <v>1</v>
      </c>
      <c r="H34">
        <v>2</v>
      </c>
      <c r="I34" t="s">
        <v>455</v>
      </c>
      <c r="J34" t="s">
        <v>456</v>
      </c>
      <c r="K34" t="s">
        <v>457</v>
      </c>
      <c r="L34">
        <v>1367</v>
      </c>
      <c r="N34">
        <v>1011</v>
      </c>
      <c r="O34" t="s">
        <v>454</v>
      </c>
      <c r="P34" t="s">
        <v>454</v>
      </c>
      <c r="Q34">
        <v>1</v>
      </c>
      <c r="X34">
        <v>0.78</v>
      </c>
      <c r="Y34">
        <v>0</v>
      </c>
      <c r="Z34">
        <v>3.12</v>
      </c>
      <c r="AA34">
        <v>0</v>
      </c>
      <c r="AB34">
        <v>0</v>
      </c>
      <c r="AC34">
        <v>0</v>
      </c>
      <c r="AD34">
        <v>1</v>
      </c>
      <c r="AE34">
        <v>0</v>
      </c>
      <c r="AF34" t="s">
        <v>26</v>
      </c>
      <c r="AG34">
        <v>0.81900000000000006</v>
      </c>
      <c r="AH34">
        <v>2</v>
      </c>
      <c r="AI34">
        <v>74765417</v>
      </c>
      <c r="AJ34">
        <v>40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 x14ac:dyDescent="0.2">
      <c r="A35">
        <f>ROW(Source!A39)</f>
        <v>39</v>
      </c>
      <c r="B35">
        <v>74765426</v>
      </c>
      <c r="C35">
        <v>74765413</v>
      </c>
      <c r="D35">
        <v>49673503</v>
      </c>
      <c r="E35">
        <v>1</v>
      </c>
      <c r="F35">
        <v>1</v>
      </c>
      <c r="G35">
        <v>1</v>
      </c>
      <c r="H35">
        <v>2</v>
      </c>
      <c r="I35" t="s">
        <v>458</v>
      </c>
      <c r="J35" t="s">
        <v>459</v>
      </c>
      <c r="K35" t="s">
        <v>460</v>
      </c>
      <c r="L35">
        <v>1367</v>
      </c>
      <c r="N35">
        <v>1011</v>
      </c>
      <c r="O35" t="s">
        <v>454</v>
      </c>
      <c r="P35" t="s">
        <v>454</v>
      </c>
      <c r="Q35">
        <v>1</v>
      </c>
      <c r="X35">
        <v>0.03</v>
      </c>
      <c r="Y35">
        <v>0</v>
      </c>
      <c r="Z35">
        <v>65.709999999999994</v>
      </c>
      <c r="AA35">
        <v>11.6</v>
      </c>
      <c r="AB35">
        <v>0</v>
      </c>
      <c r="AC35">
        <v>0</v>
      </c>
      <c r="AD35">
        <v>1</v>
      </c>
      <c r="AE35">
        <v>0</v>
      </c>
      <c r="AF35" t="s">
        <v>26</v>
      </c>
      <c r="AG35">
        <v>3.15E-2</v>
      </c>
      <c r="AH35">
        <v>2</v>
      </c>
      <c r="AI35">
        <v>74765418</v>
      </c>
      <c r="AJ35">
        <v>41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 x14ac:dyDescent="0.2">
      <c r="A36">
        <f>ROW(Source!A39)</f>
        <v>39</v>
      </c>
      <c r="B36">
        <v>74765427</v>
      </c>
      <c r="C36">
        <v>74765413</v>
      </c>
      <c r="D36">
        <v>49525488</v>
      </c>
      <c r="E36">
        <v>1</v>
      </c>
      <c r="F36">
        <v>1</v>
      </c>
      <c r="G36">
        <v>1</v>
      </c>
      <c r="H36">
        <v>3</v>
      </c>
      <c r="I36" t="s">
        <v>465</v>
      </c>
      <c r="J36" t="s">
        <v>466</v>
      </c>
      <c r="K36" t="s">
        <v>467</v>
      </c>
      <c r="L36">
        <v>1346</v>
      </c>
      <c r="N36">
        <v>1009</v>
      </c>
      <c r="O36" t="s">
        <v>468</v>
      </c>
      <c r="P36" t="s">
        <v>468</v>
      </c>
      <c r="Q36">
        <v>1</v>
      </c>
      <c r="X36">
        <v>0.6</v>
      </c>
      <c r="Y36">
        <v>9.0399999999999991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0</v>
      </c>
      <c r="AF36" t="s">
        <v>6</v>
      </c>
      <c r="AG36">
        <v>0.6</v>
      </c>
      <c r="AH36">
        <v>2</v>
      </c>
      <c r="AI36">
        <v>74765419</v>
      </c>
      <c r="AJ36">
        <v>42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 x14ac:dyDescent="0.2">
      <c r="A37">
        <f>ROW(Source!A39)</f>
        <v>39</v>
      </c>
      <c r="B37">
        <v>74765428</v>
      </c>
      <c r="C37">
        <v>74765413</v>
      </c>
      <c r="D37">
        <v>49526492</v>
      </c>
      <c r="E37">
        <v>1</v>
      </c>
      <c r="F37">
        <v>1</v>
      </c>
      <c r="G37">
        <v>1</v>
      </c>
      <c r="H37">
        <v>3</v>
      </c>
      <c r="I37" t="s">
        <v>469</v>
      </c>
      <c r="J37" t="s">
        <v>470</v>
      </c>
      <c r="K37" t="s">
        <v>471</v>
      </c>
      <c r="L37">
        <v>1346</v>
      </c>
      <c r="N37">
        <v>1009</v>
      </c>
      <c r="O37" t="s">
        <v>468</v>
      </c>
      <c r="P37" t="s">
        <v>468</v>
      </c>
      <c r="Q37">
        <v>1</v>
      </c>
      <c r="X37">
        <v>1.63</v>
      </c>
      <c r="Y37">
        <v>23.09</v>
      </c>
      <c r="Z37">
        <v>0</v>
      </c>
      <c r="AA37">
        <v>0</v>
      </c>
      <c r="AB37">
        <v>0</v>
      </c>
      <c r="AC37">
        <v>0</v>
      </c>
      <c r="AD37">
        <v>1</v>
      </c>
      <c r="AE37">
        <v>0</v>
      </c>
      <c r="AF37" t="s">
        <v>6</v>
      </c>
      <c r="AG37">
        <v>1.63</v>
      </c>
      <c r="AH37">
        <v>2</v>
      </c>
      <c r="AI37">
        <v>74765420</v>
      </c>
      <c r="AJ37">
        <v>43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 x14ac:dyDescent="0.2">
      <c r="A38">
        <f>ROW(Source!A39)</f>
        <v>39</v>
      </c>
      <c r="B38">
        <v>74765429</v>
      </c>
      <c r="C38">
        <v>74765413</v>
      </c>
      <c r="D38">
        <v>49514680</v>
      </c>
      <c r="E38">
        <v>70</v>
      </c>
      <c r="F38">
        <v>1</v>
      </c>
      <c r="G38">
        <v>1</v>
      </c>
      <c r="H38">
        <v>3</v>
      </c>
      <c r="I38" t="s">
        <v>510</v>
      </c>
      <c r="J38" t="s">
        <v>6</v>
      </c>
      <c r="K38" t="s">
        <v>511</v>
      </c>
      <c r="L38">
        <v>1371</v>
      </c>
      <c r="N38">
        <v>1013</v>
      </c>
      <c r="O38" t="s">
        <v>23</v>
      </c>
      <c r="P38" t="s">
        <v>23</v>
      </c>
      <c r="Q38">
        <v>1</v>
      </c>
      <c r="X38">
        <v>1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 t="s">
        <v>6</v>
      </c>
      <c r="AG38">
        <v>1</v>
      </c>
      <c r="AH38">
        <v>3</v>
      </c>
      <c r="AI38">
        <v>-1</v>
      </c>
      <c r="AJ38" t="s">
        <v>6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 x14ac:dyDescent="0.2">
      <c r="A39">
        <f>ROW(Source!A41)</f>
        <v>41</v>
      </c>
      <c r="B39">
        <v>74796415</v>
      </c>
      <c r="C39">
        <v>74796414</v>
      </c>
      <c r="D39">
        <v>49510723</v>
      </c>
      <c r="E39">
        <v>70</v>
      </c>
      <c r="F39">
        <v>1</v>
      </c>
      <c r="G39">
        <v>1</v>
      </c>
      <c r="H39">
        <v>1</v>
      </c>
      <c r="I39" t="s">
        <v>474</v>
      </c>
      <c r="J39" t="s">
        <v>6</v>
      </c>
      <c r="K39" t="s">
        <v>475</v>
      </c>
      <c r="L39">
        <v>1191</v>
      </c>
      <c r="N39">
        <v>1013</v>
      </c>
      <c r="O39" t="s">
        <v>448</v>
      </c>
      <c r="P39" t="s">
        <v>448</v>
      </c>
      <c r="Q39">
        <v>1</v>
      </c>
      <c r="X39">
        <v>3.6</v>
      </c>
      <c r="Y39">
        <v>0</v>
      </c>
      <c r="Z39">
        <v>0</v>
      </c>
      <c r="AA39">
        <v>0</v>
      </c>
      <c r="AB39">
        <v>8.9700000000000006</v>
      </c>
      <c r="AC39">
        <v>0</v>
      </c>
      <c r="AD39">
        <v>1</v>
      </c>
      <c r="AE39">
        <v>1</v>
      </c>
      <c r="AF39" t="s">
        <v>78</v>
      </c>
      <c r="AG39">
        <v>3.7800000000000002</v>
      </c>
      <c r="AH39">
        <v>2</v>
      </c>
      <c r="AI39">
        <v>74796415</v>
      </c>
      <c r="AJ39">
        <v>45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 x14ac:dyDescent="0.2">
      <c r="A40">
        <f>ROW(Source!A41)</f>
        <v>41</v>
      </c>
      <c r="B40">
        <v>74796416</v>
      </c>
      <c r="C40">
        <v>74796414</v>
      </c>
      <c r="D40">
        <v>49510905</v>
      </c>
      <c r="E40">
        <v>70</v>
      </c>
      <c r="F40">
        <v>1</v>
      </c>
      <c r="G40">
        <v>1</v>
      </c>
      <c r="H40">
        <v>1</v>
      </c>
      <c r="I40" t="s">
        <v>449</v>
      </c>
      <c r="J40" t="s">
        <v>6</v>
      </c>
      <c r="K40" t="s">
        <v>450</v>
      </c>
      <c r="L40">
        <v>1191</v>
      </c>
      <c r="N40">
        <v>1013</v>
      </c>
      <c r="O40" t="s">
        <v>448</v>
      </c>
      <c r="P40" t="s">
        <v>448</v>
      </c>
      <c r="Q40">
        <v>1</v>
      </c>
      <c r="X40">
        <v>0.03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78</v>
      </c>
      <c r="AG40">
        <v>3.15E-2</v>
      </c>
      <c r="AH40">
        <v>2</v>
      </c>
      <c r="AI40">
        <v>74796416</v>
      </c>
      <c r="AJ40">
        <v>46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 x14ac:dyDescent="0.2">
      <c r="A41">
        <f>ROW(Source!A41)</f>
        <v>41</v>
      </c>
      <c r="B41">
        <v>74796417</v>
      </c>
      <c r="C41">
        <v>74796414</v>
      </c>
      <c r="D41">
        <v>49672573</v>
      </c>
      <c r="E41">
        <v>1</v>
      </c>
      <c r="F41">
        <v>1</v>
      </c>
      <c r="G41">
        <v>1</v>
      </c>
      <c r="H41">
        <v>2</v>
      </c>
      <c r="I41" t="s">
        <v>451</v>
      </c>
      <c r="J41" t="s">
        <v>452</v>
      </c>
      <c r="K41" t="s">
        <v>453</v>
      </c>
      <c r="L41">
        <v>1367</v>
      </c>
      <c r="N41">
        <v>1011</v>
      </c>
      <c r="O41" t="s">
        <v>454</v>
      </c>
      <c r="P41" t="s">
        <v>454</v>
      </c>
      <c r="Q41">
        <v>1</v>
      </c>
      <c r="X41">
        <v>0.01</v>
      </c>
      <c r="Y41">
        <v>0</v>
      </c>
      <c r="Z41">
        <v>115.4</v>
      </c>
      <c r="AA41">
        <v>13.5</v>
      </c>
      <c r="AB41">
        <v>0</v>
      </c>
      <c r="AC41">
        <v>0</v>
      </c>
      <c r="AD41">
        <v>1</v>
      </c>
      <c r="AE41">
        <v>0</v>
      </c>
      <c r="AF41" t="s">
        <v>78</v>
      </c>
      <c r="AG41">
        <v>1.0500000000000001E-2</v>
      </c>
      <c r="AH41">
        <v>2</v>
      </c>
      <c r="AI41">
        <v>74796417</v>
      </c>
      <c r="AJ41">
        <v>47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 x14ac:dyDescent="0.2">
      <c r="A42">
        <f>ROW(Source!A41)</f>
        <v>41</v>
      </c>
      <c r="B42">
        <v>74796418</v>
      </c>
      <c r="C42">
        <v>74796414</v>
      </c>
      <c r="D42">
        <v>49672695</v>
      </c>
      <c r="E42">
        <v>1</v>
      </c>
      <c r="F42">
        <v>1</v>
      </c>
      <c r="G42">
        <v>1</v>
      </c>
      <c r="H42">
        <v>2</v>
      </c>
      <c r="I42" t="s">
        <v>455</v>
      </c>
      <c r="J42" t="s">
        <v>456</v>
      </c>
      <c r="K42" t="s">
        <v>457</v>
      </c>
      <c r="L42">
        <v>1367</v>
      </c>
      <c r="N42">
        <v>1011</v>
      </c>
      <c r="O42" t="s">
        <v>454</v>
      </c>
      <c r="P42" t="s">
        <v>454</v>
      </c>
      <c r="Q42">
        <v>1</v>
      </c>
      <c r="X42">
        <v>0.78</v>
      </c>
      <c r="Y42">
        <v>0</v>
      </c>
      <c r="Z42">
        <v>3.12</v>
      </c>
      <c r="AA42">
        <v>0</v>
      </c>
      <c r="AB42">
        <v>0</v>
      </c>
      <c r="AC42">
        <v>0</v>
      </c>
      <c r="AD42">
        <v>1</v>
      </c>
      <c r="AE42">
        <v>0</v>
      </c>
      <c r="AF42" t="s">
        <v>78</v>
      </c>
      <c r="AG42">
        <v>0.81900000000000006</v>
      </c>
      <c r="AH42">
        <v>2</v>
      </c>
      <c r="AI42">
        <v>74796418</v>
      </c>
      <c r="AJ42">
        <v>48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 x14ac:dyDescent="0.2">
      <c r="A43">
        <f>ROW(Source!A41)</f>
        <v>41</v>
      </c>
      <c r="B43">
        <v>74796419</v>
      </c>
      <c r="C43">
        <v>74796414</v>
      </c>
      <c r="D43">
        <v>49673503</v>
      </c>
      <c r="E43">
        <v>1</v>
      </c>
      <c r="F43">
        <v>1</v>
      </c>
      <c r="G43">
        <v>1</v>
      </c>
      <c r="H43">
        <v>2</v>
      </c>
      <c r="I43" t="s">
        <v>458</v>
      </c>
      <c r="J43" t="s">
        <v>459</v>
      </c>
      <c r="K43" t="s">
        <v>460</v>
      </c>
      <c r="L43">
        <v>1367</v>
      </c>
      <c r="N43">
        <v>1011</v>
      </c>
      <c r="O43" t="s">
        <v>454</v>
      </c>
      <c r="P43" t="s">
        <v>454</v>
      </c>
      <c r="Q43">
        <v>1</v>
      </c>
      <c r="X43">
        <v>0.02</v>
      </c>
      <c r="Y43">
        <v>0</v>
      </c>
      <c r="Z43">
        <v>65.709999999999994</v>
      </c>
      <c r="AA43">
        <v>11.6</v>
      </c>
      <c r="AB43">
        <v>0</v>
      </c>
      <c r="AC43">
        <v>0</v>
      </c>
      <c r="AD43">
        <v>1</v>
      </c>
      <c r="AE43">
        <v>0</v>
      </c>
      <c r="AF43" t="s">
        <v>78</v>
      </c>
      <c r="AG43">
        <v>2.1000000000000001E-2</v>
      </c>
      <c r="AH43">
        <v>2</v>
      </c>
      <c r="AI43">
        <v>74796419</v>
      </c>
      <c r="AJ43">
        <v>49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 x14ac:dyDescent="0.2">
      <c r="A44">
        <f>ROW(Source!A41)</f>
        <v>41</v>
      </c>
      <c r="B44">
        <v>74796420</v>
      </c>
      <c r="C44">
        <v>74796414</v>
      </c>
      <c r="D44">
        <v>49525488</v>
      </c>
      <c r="E44">
        <v>1</v>
      </c>
      <c r="F44">
        <v>1</v>
      </c>
      <c r="G44">
        <v>1</v>
      </c>
      <c r="H44">
        <v>3</v>
      </c>
      <c r="I44" t="s">
        <v>465</v>
      </c>
      <c r="J44" t="s">
        <v>466</v>
      </c>
      <c r="K44" t="s">
        <v>467</v>
      </c>
      <c r="L44">
        <v>1346</v>
      </c>
      <c r="N44">
        <v>1009</v>
      </c>
      <c r="O44" t="s">
        <v>468</v>
      </c>
      <c r="P44" t="s">
        <v>468</v>
      </c>
      <c r="Q44">
        <v>1</v>
      </c>
      <c r="X44">
        <v>0.6</v>
      </c>
      <c r="Y44">
        <v>9.0399999999999991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0</v>
      </c>
      <c r="AF44" t="s">
        <v>6</v>
      </c>
      <c r="AG44">
        <v>0.6</v>
      </c>
      <c r="AH44">
        <v>2</v>
      </c>
      <c r="AI44">
        <v>74796420</v>
      </c>
      <c r="AJ44">
        <v>50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 x14ac:dyDescent="0.2">
      <c r="A45">
        <f>ROW(Source!A41)</f>
        <v>41</v>
      </c>
      <c r="B45">
        <v>74796421</v>
      </c>
      <c r="C45">
        <v>74796414</v>
      </c>
      <c r="D45">
        <v>49526492</v>
      </c>
      <c r="E45">
        <v>1</v>
      </c>
      <c r="F45">
        <v>1</v>
      </c>
      <c r="G45">
        <v>1</v>
      </c>
      <c r="H45">
        <v>3</v>
      </c>
      <c r="I45" t="s">
        <v>469</v>
      </c>
      <c r="J45" t="s">
        <v>470</v>
      </c>
      <c r="K45" t="s">
        <v>471</v>
      </c>
      <c r="L45">
        <v>1346</v>
      </c>
      <c r="N45">
        <v>1009</v>
      </c>
      <c r="O45" t="s">
        <v>468</v>
      </c>
      <c r="P45" t="s">
        <v>468</v>
      </c>
      <c r="Q45">
        <v>1</v>
      </c>
      <c r="X45">
        <v>1.1399999999999999</v>
      </c>
      <c r="Y45">
        <v>23.09</v>
      </c>
      <c r="Z45">
        <v>0</v>
      </c>
      <c r="AA45">
        <v>0</v>
      </c>
      <c r="AB45">
        <v>0</v>
      </c>
      <c r="AC45">
        <v>0</v>
      </c>
      <c r="AD45">
        <v>1</v>
      </c>
      <c r="AE45">
        <v>0</v>
      </c>
      <c r="AF45" t="s">
        <v>6</v>
      </c>
      <c r="AG45">
        <v>1.1399999999999999</v>
      </c>
      <c r="AH45">
        <v>2</v>
      </c>
      <c r="AI45">
        <v>74796421</v>
      </c>
      <c r="AJ45">
        <v>51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 x14ac:dyDescent="0.2">
      <c r="A46">
        <f>ROW(Source!A41)</f>
        <v>41</v>
      </c>
      <c r="B46">
        <v>74796422</v>
      </c>
      <c r="C46">
        <v>74796414</v>
      </c>
      <c r="D46">
        <v>49514680</v>
      </c>
      <c r="E46">
        <v>70</v>
      </c>
      <c r="F46">
        <v>1</v>
      </c>
      <c r="G46">
        <v>1</v>
      </c>
      <c r="H46">
        <v>3</v>
      </c>
      <c r="I46" t="s">
        <v>510</v>
      </c>
      <c r="J46" t="s">
        <v>6</v>
      </c>
      <c r="K46" t="s">
        <v>511</v>
      </c>
      <c r="L46">
        <v>1371</v>
      </c>
      <c r="N46">
        <v>1013</v>
      </c>
      <c r="O46" t="s">
        <v>23</v>
      </c>
      <c r="P46" t="s">
        <v>23</v>
      </c>
      <c r="Q46">
        <v>1</v>
      </c>
      <c r="X46">
        <v>1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 t="s">
        <v>6</v>
      </c>
      <c r="AG46">
        <v>1</v>
      </c>
      <c r="AH46">
        <v>3</v>
      </c>
      <c r="AI46">
        <v>-1</v>
      </c>
      <c r="AJ46" t="s">
        <v>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 x14ac:dyDescent="0.2">
      <c r="A47">
        <f>ROW(Source!A44)</f>
        <v>44</v>
      </c>
      <c r="B47">
        <v>74798844</v>
      </c>
      <c r="C47">
        <v>74798834</v>
      </c>
      <c r="D47">
        <v>31714704</v>
      </c>
      <c r="E47">
        <v>70</v>
      </c>
      <c r="F47">
        <v>1</v>
      </c>
      <c r="G47">
        <v>1</v>
      </c>
      <c r="H47">
        <v>1</v>
      </c>
      <c r="I47" t="s">
        <v>474</v>
      </c>
      <c r="J47" t="s">
        <v>6</v>
      </c>
      <c r="K47" t="s">
        <v>475</v>
      </c>
      <c r="L47">
        <v>1191</v>
      </c>
      <c r="N47">
        <v>1013</v>
      </c>
      <c r="O47" t="s">
        <v>448</v>
      </c>
      <c r="P47" t="s">
        <v>448</v>
      </c>
      <c r="Q47">
        <v>1</v>
      </c>
      <c r="X47">
        <v>1.07</v>
      </c>
      <c r="Y47">
        <v>0</v>
      </c>
      <c r="Z47">
        <v>0</v>
      </c>
      <c r="AA47">
        <v>0</v>
      </c>
      <c r="AB47">
        <v>8.9700000000000006</v>
      </c>
      <c r="AC47">
        <v>0</v>
      </c>
      <c r="AD47">
        <v>1</v>
      </c>
      <c r="AE47">
        <v>1</v>
      </c>
      <c r="AF47" t="s">
        <v>26</v>
      </c>
      <c r="AG47">
        <v>1.1235000000000002</v>
      </c>
      <c r="AH47">
        <v>2</v>
      </c>
      <c r="AI47">
        <v>74798835</v>
      </c>
      <c r="AJ47">
        <v>54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 x14ac:dyDescent="0.2">
      <c r="A48">
        <f>ROW(Source!A44)</f>
        <v>44</v>
      </c>
      <c r="B48">
        <v>74798845</v>
      </c>
      <c r="C48">
        <v>74798834</v>
      </c>
      <c r="D48">
        <v>31709492</v>
      </c>
      <c r="E48">
        <v>70</v>
      </c>
      <c r="F48">
        <v>1</v>
      </c>
      <c r="G48">
        <v>1</v>
      </c>
      <c r="H48">
        <v>1</v>
      </c>
      <c r="I48" t="s">
        <v>449</v>
      </c>
      <c r="J48" t="s">
        <v>6</v>
      </c>
      <c r="K48" t="s">
        <v>450</v>
      </c>
      <c r="L48">
        <v>1191</v>
      </c>
      <c r="N48">
        <v>1013</v>
      </c>
      <c r="O48" t="s">
        <v>448</v>
      </c>
      <c r="P48" t="s">
        <v>448</v>
      </c>
      <c r="Q48">
        <v>1</v>
      </c>
      <c r="X48">
        <v>0.01</v>
      </c>
      <c r="Y48">
        <v>0</v>
      </c>
      <c r="Z48">
        <v>0</v>
      </c>
      <c r="AA48">
        <v>0</v>
      </c>
      <c r="AB48">
        <v>0</v>
      </c>
      <c r="AC48">
        <v>0</v>
      </c>
      <c r="AD48">
        <v>1</v>
      </c>
      <c r="AE48">
        <v>2</v>
      </c>
      <c r="AF48" t="s">
        <v>26</v>
      </c>
      <c r="AG48">
        <v>1.0500000000000001E-2</v>
      </c>
      <c r="AH48">
        <v>2</v>
      </c>
      <c r="AI48">
        <v>74798836</v>
      </c>
      <c r="AJ48">
        <v>55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 x14ac:dyDescent="0.2">
      <c r="A49">
        <f>ROW(Source!A44)</f>
        <v>44</v>
      </c>
      <c r="B49">
        <v>74798846</v>
      </c>
      <c r="C49">
        <v>74798834</v>
      </c>
      <c r="D49">
        <v>49673503</v>
      </c>
      <c r="E49">
        <v>1</v>
      </c>
      <c r="F49">
        <v>1</v>
      </c>
      <c r="G49">
        <v>1</v>
      </c>
      <c r="H49">
        <v>2</v>
      </c>
      <c r="I49" t="s">
        <v>458</v>
      </c>
      <c r="J49" t="s">
        <v>459</v>
      </c>
      <c r="K49" t="s">
        <v>460</v>
      </c>
      <c r="L49">
        <v>1367</v>
      </c>
      <c r="N49">
        <v>1011</v>
      </c>
      <c r="O49" t="s">
        <v>454</v>
      </c>
      <c r="P49" t="s">
        <v>454</v>
      </c>
      <c r="Q49">
        <v>1</v>
      </c>
      <c r="X49">
        <v>0.01</v>
      </c>
      <c r="Y49">
        <v>0</v>
      </c>
      <c r="Z49">
        <v>65.709999999999994</v>
      </c>
      <c r="AA49">
        <v>11.6</v>
      </c>
      <c r="AB49">
        <v>0</v>
      </c>
      <c r="AC49">
        <v>0</v>
      </c>
      <c r="AD49">
        <v>1</v>
      </c>
      <c r="AE49">
        <v>0</v>
      </c>
      <c r="AF49" t="s">
        <v>26</v>
      </c>
      <c r="AG49">
        <v>1.0500000000000001E-2</v>
      </c>
      <c r="AH49">
        <v>2</v>
      </c>
      <c r="AI49">
        <v>74798837</v>
      </c>
      <c r="AJ49">
        <v>56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 x14ac:dyDescent="0.2">
      <c r="A50">
        <f>ROW(Source!A44)</f>
        <v>44</v>
      </c>
      <c r="B50">
        <v>74798847</v>
      </c>
      <c r="C50">
        <v>74798834</v>
      </c>
      <c r="D50">
        <v>49673715</v>
      </c>
      <c r="E50">
        <v>1</v>
      </c>
      <c r="F50">
        <v>1</v>
      </c>
      <c r="G50">
        <v>1</v>
      </c>
      <c r="H50">
        <v>2</v>
      </c>
      <c r="I50" t="s">
        <v>476</v>
      </c>
      <c r="J50" t="s">
        <v>477</v>
      </c>
      <c r="K50" t="s">
        <v>478</v>
      </c>
      <c r="L50">
        <v>1367</v>
      </c>
      <c r="N50">
        <v>1011</v>
      </c>
      <c r="O50" t="s">
        <v>454</v>
      </c>
      <c r="P50" t="s">
        <v>454</v>
      </c>
      <c r="Q50">
        <v>1</v>
      </c>
      <c r="X50">
        <v>0.1</v>
      </c>
      <c r="Y50">
        <v>0</v>
      </c>
      <c r="Z50">
        <v>8.1</v>
      </c>
      <c r="AA50">
        <v>0</v>
      </c>
      <c r="AB50">
        <v>0</v>
      </c>
      <c r="AC50">
        <v>0</v>
      </c>
      <c r="AD50">
        <v>1</v>
      </c>
      <c r="AE50">
        <v>0</v>
      </c>
      <c r="AF50" t="s">
        <v>26</v>
      </c>
      <c r="AG50">
        <v>0.10500000000000001</v>
      </c>
      <c r="AH50">
        <v>2</v>
      </c>
      <c r="AI50">
        <v>74798838</v>
      </c>
      <c r="AJ50">
        <v>57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 x14ac:dyDescent="0.2">
      <c r="A51">
        <f>ROW(Source!A44)</f>
        <v>44</v>
      </c>
      <c r="B51">
        <v>74798848</v>
      </c>
      <c r="C51">
        <v>74798834</v>
      </c>
      <c r="D51">
        <v>49523218</v>
      </c>
      <c r="E51">
        <v>1</v>
      </c>
      <c r="F51">
        <v>1</v>
      </c>
      <c r="G51">
        <v>1</v>
      </c>
      <c r="H51">
        <v>3</v>
      </c>
      <c r="I51" t="s">
        <v>90</v>
      </c>
      <c r="J51" t="s">
        <v>93</v>
      </c>
      <c r="K51" t="s">
        <v>91</v>
      </c>
      <c r="L51">
        <v>1374</v>
      </c>
      <c r="N51">
        <v>1013</v>
      </c>
      <c r="O51" t="s">
        <v>92</v>
      </c>
      <c r="P51" t="s">
        <v>92</v>
      </c>
      <c r="Q51">
        <v>1</v>
      </c>
      <c r="X51">
        <v>0.1</v>
      </c>
      <c r="Y51">
        <v>1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 t="s">
        <v>6</v>
      </c>
      <c r="AG51">
        <v>0.1</v>
      </c>
      <c r="AH51">
        <v>2</v>
      </c>
      <c r="AI51">
        <v>74798839</v>
      </c>
      <c r="AJ51">
        <v>58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 x14ac:dyDescent="0.2">
      <c r="A52">
        <f>ROW(Source!A44)</f>
        <v>44</v>
      </c>
      <c r="B52">
        <v>74798849</v>
      </c>
      <c r="C52">
        <v>74798834</v>
      </c>
      <c r="D52">
        <v>49524301</v>
      </c>
      <c r="E52">
        <v>1</v>
      </c>
      <c r="F52">
        <v>1</v>
      </c>
      <c r="G52">
        <v>1</v>
      </c>
      <c r="H52">
        <v>3</v>
      </c>
      <c r="I52" t="s">
        <v>479</v>
      </c>
      <c r="J52" t="s">
        <v>480</v>
      </c>
      <c r="K52" t="s">
        <v>481</v>
      </c>
      <c r="L52">
        <v>1348</v>
      </c>
      <c r="N52">
        <v>1009</v>
      </c>
      <c r="O52" t="s">
        <v>464</v>
      </c>
      <c r="P52" t="s">
        <v>464</v>
      </c>
      <c r="Q52">
        <v>1000</v>
      </c>
      <c r="X52">
        <v>1.1E-4</v>
      </c>
      <c r="Y52">
        <v>10362</v>
      </c>
      <c r="Z52">
        <v>0</v>
      </c>
      <c r="AA52">
        <v>0</v>
      </c>
      <c r="AB52">
        <v>0</v>
      </c>
      <c r="AC52">
        <v>0</v>
      </c>
      <c r="AD52">
        <v>1</v>
      </c>
      <c r="AE52">
        <v>0</v>
      </c>
      <c r="AF52" t="s">
        <v>6</v>
      </c>
      <c r="AG52">
        <v>1.1E-4</v>
      </c>
      <c r="AH52">
        <v>2</v>
      </c>
      <c r="AI52">
        <v>74798840</v>
      </c>
      <c r="AJ52">
        <v>59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 x14ac:dyDescent="0.2">
      <c r="A53">
        <f>ROW(Source!A44)</f>
        <v>44</v>
      </c>
      <c r="B53">
        <v>74798850</v>
      </c>
      <c r="C53">
        <v>74798834</v>
      </c>
      <c r="D53">
        <v>49528527</v>
      </c>
      <c r="E53">
        <v>1</v>
      </c>
      <c r="F53">
        <v>1</v>
      </c>
      <c r="G53">
        <v>1</v>
      </c>
      <c r="H53">
        <v>3</v>
      </c>
      <c r="I53" t="s">
        <v>482</v>
      </c>
      <c r="J53" t="s">
        <v>483</v>
      </c>
      <c r="K53" t="s">
        <v>484</v>
      </c>
      <c r="L53">
        <v>1339</v>
      </c>
      <c r="N53">
        <v>1007</v>
      </c>
      <c r="O53" t="s">
        <v>485</v>
      </c>
      <c r="P53" t="s">
        <v>485</v>
      </c>
      <c r="Q53">
        <v>1</v>
      </c>
      <c r="X53">
        <v>2.9999999999999997E-4</v>
      </c>
      <c r="Y53">
        <v>519.79999999999995</v>
      </c>
      <c r="Z53">
        <v>0</v>
      </c>
      <c r="AA53">
        <v>0</v>
      </c>
      <c r="AB53">
        <v>0</v>
      </c>
      <c r="AC53">
        <v>0</v>
      </c>
      <c r="AD53">
        <v>1</v>
      </c>
      <c r="AE53">
        <v>0</v>
      </c>
      <c r="AF53" t="s">
        <v>6</v>
      </c>
      <c r="AG53">
        <v>2.9999999999999997E-4</v>
      </c>
      <c r="AH53">
        <v>2</v>
      </c>
      <c r="AI53">
        <v>74798841</v>
      </c>
      <c r="AJ53">
        <v>60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 x14ac:dyDescent="0.2">
      <c r="A54">
        <f>ROW(Source!A44)</f>
        <v>44</v>
      </c>
      <c r="B54">
        <v>74798851</v>
      </c>
      <c r="C54">
        <v>74798834</v>
      </c>
      <c r="D54">
        <v>49543539</v>
      </c>
      <c r="E54">
        <v>1</v>
      </c>
      <c r="F54">
        <v>1</v>
      </c>
      <c r="G54">
        <v>1</v>
      </c>
      <c r="H54">
        <v>3</v>
      </c>
      <c r="I54" t="s">
        <v>486</v>
      </c>
      <c r="J54" t="s">
        <v>487</v>
      </c>
      <c r="K54" t="s">
        <v>488</v>
      </c>
      <c r="L54">
        <v>1348</v>
      </c>
      <c r="N54">
        <v>1009</v>
      </c>
      <c r="O54" t="s">
        <v>464</v>
      </c>
      <c r="P54" t="s">
        <v>464</v>
      </c>
      <c r="Q54">
        <v>1000</v>
      </c>
      <c r="X54">
        <v>4.2999999999999999E-4</v>
      </c>
      <c r="Y54">
        <v>6508.75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0</v>
      </c>
      <c r="AF54" t="s">
        <v>6</v>
      </c>
      <c r="AG54">
        <v>4.2999999999999999E-4</v>
      </c>
      <c r="AH54">
        <v>2</v>
      </c>
      <c r="AI54">
        <v>74798842</v>
      </c>
      <c r="AJ54">
        <v>61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 x14ac:dyDescent="0.2">
      <c r="A55">
        <f>ROW(Source!A44)</f>
        <v>44</v>
      </c>
      <c r="B55">
        <v>74798852</v>
      </c>
      <c r="C55">
        <v>74798834</v>
      </c>
      <c r="D55">
        <v>49514668</v>
      </c>
      <c r="E55">
        <v>70</v>
      </c>
      <c r="F55">
        <v>1</v>
      </c>
      <c r="G55">
        <v>1</v>
      </c>
      <c r="H55">
        <v>3</v>
      </c>
      <c r="I55" t="s">
        <v>512</v>
      </c>
      <c r="J55" t="s">
        <v>6</v>
      </c>
      <c r="K55" t="s">
        <v>513</v>
      </c>
      <c r="L55">
        <v>1371</v>
      </c>
      <c r="N55">
        <v>1013</v>
      </c>
      <c r="O55" t="s">
        <v>23</v>
      </c>
      <c r="P55" t="s">
        <v>23</v>
      </c>
      <c r="Q55">
        <v>1</v>
      </c>
      <c r="X55">
        <v>1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 t="s">
        <v>6</v>
      </c>
      <c r="AG55">
        <v>1</v>
      </c>
      <c r="AH55">
        <v>3</v>
      </c>
      <c r="AI55">
        <v>-1</v>
      </c>
      <c r="AJ55" t="s">
        <v>6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 x14ac:dyDescent="0.2">
      <c r="A56">
        <f>ROW(Source!A47)</f>
        <v>47</v>
      </c>
      <c r="B56">
        <v>74812844</v>
      </c>
      <c r="C56">
        <v>74812843</v>
      </c>
      <c r="D56">
        <v>49510719</v>
      </c>
      <c r="E56">
        <v>70</v>
      </c>
      <c r="F56">
        <v>1</v>
      </c>
      <c r="G56">
        <v>1</v>
      </c>
      <c r="H56">
        <v>1</v>
      </c>
      <c r="I56" t="s">
        <v>472</v>
      </c>
      <c r="J56" t="s">
        <v>6</v>
      </c>
      <c r="K56" t="s">
        <v>473</v>
      </c>
      <c r="L56">
        <v>1191</v>
      </c>
      <c r="N56">
        <v>1013</v>
      </c>
      <c r="O56" t="s">
        <v>448</v>
      </c>
      <c r="P56" t="s">
        <v>448</v>
      </c>
      <c r="Q56">
        <v>1</v>
      </c>
      <c r="X56">
        <v>74.2</v>
      </c>
      <c r="Y56">
        <v>0</v>
      </c>
      <c r="Z56">
        <v>0</v>
      </c>
      <c r="AA56">
        <v>0</v>
      </c>
      <c r="AB56">
        <v>8.74</v>
      </c>
      <c r="AC56">
        <v>0</v>
      </c>
      <c r="AD56">
        <v>1</v>
      </c>
      <c r="AE56">
        <v>1</v>
      </c>
      <c r="AF56" t="s">
        <v>78</v>
      </c>
      <c r="AG56">
        <v>77.910000000000011</v>
      </c>
      <c r="AH56">
        <v>2</v>
      </c>
      <c r="AI56">
        <v>74812844</v>
      </c>
      <c r="AJ56">
        <v>63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 x14ac:dyDescent="0.2">
      <c r="A57">
        <f>ROW(Source!A47)</f>
        <v>47</v>
      </c>
      <c r="B57">
        <v>74812845</v>
      </c>
      <c r="C57">
        <v>74812843</v>
      </c>
      <c r="D57">
        <v>49510905</v>
      </c>
      <c r="E57">
        <v>70</v>
      </c>
      <c r="F57">
        <v>1</v>
      </c>
      <c r="G57">
        <v>1</v>
      </c>
      <c r="H57">
        <v>1</v>
      </c>
      <c r="I57" t="s">
        <v>449</v>
      </c>
      <c r="J57" t="s">
        <v>6</v>
      </c>
      <c r="K57" t="s">
        <v>450</v>
      </c>
      <c r="L57">
        <v>1191</v>
      </c>
      <c r="N57">
        <v>1013</v>
      </c>
      <c r="O57" t="s">
        <v>448</v>
      </c>
      <c r="P57" t="s">
        <v>448</v>
      </c>
      <c r="Q57">
        <v>1</v>
      </c>
      <c r="X57">
        <v>0.64</v>
      </c>
      <c r="Y57">
        <v>0</v>
      </c>
      <c r="Z57">
        <v>0</v>
      </c>
      <c r="AA57">
        <v>0</v>
      </c>
      <c r="AB57">
        <v>0</v>
      </c>
      <c r="AC57">
        <v>0</v>
      </c>
      <c r="AD57">
        <v>1</v>
      </c>
      <c r="AE57">
        <v>2</v>
      </c>
      <c r="AF57" t="s">
        <v>78</v>
      </c>
      <c r="AG57">
        <v>0.67200000000000004</v>
      </c>
      <c r="AH57">
        <v>2</v>
      </c>
      <c r="AI57">
        <v>74812845</v>
      </c>
      <c r="AJ57">
        <v>64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 x14ac:dyDescent="0.2">
      <c r="A58">
        <f>ROW(Source!A47)</f>
        <v>47</v>
      </c>
      <c r="B58">
        <v>74812846</v>
      </c>
      <c r="C58">
        <v>74812843</v>
      </c>
      <c r="D58">
        <v>49672573</v>
      </c>
      <c r="E58">
        <v>1</v>
      </c>
      <c r="F58">
        <v>1</v>
      </c>
      <c r="G58">
        <v>1</v>
      </c>
      <c r="H58">
        <v>2</v>
      </c>
      <c r="I58" t="s">
        <v>451</v>
      </c>
      <c r="J58" t="s">
        <v>452</v>
      </c>
      <c r="K58" t="s">
        <v>453</v>
      </c>
      <c r="L58">
        <v>1367</v>
      </c>
      <c r="N58">
        <v>1011</v>
      </c>
      <c r="O58" t="s">
        <v>454</v>
      </c>
      <c r="P58" t="s">
        <v>454</v>
      </c>
      <c r="Q58">
        <v>1</v>
      </c>
      <c r="X58">
        <v>0.26</v>
      </c>
      <c r="Y58">
        <v>0</v>
      </c>
      <c r="Z58">
        <v>115.4</v>
      </c>
      <c r="AA58">
        <v>13.5</v>
      </c>
      <c r="AB58">
        <v>0</v>
      </c>
      <c r="AC58">
        <v>0</v>
      </c>
      <c r="AD58">
        <v>1</v>
      </c>
      <c r="AE58">
        <v>0</v>
      </c>
      <c r="AF58" t="s">
        <v>78</v>
      </c>
      <c r="AG58">
        <v>0.27300000000000002</v>
      </c>
      <c r="AH58">
        <v>2</v>
      </c>
      <c r="AI58">
        <v>74812846</v>
      </c>
      <c r="AJ58">
        <v>65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 x14ac:dyDescent="0.2">
      <c r="A59">
        <f>ROW(Source!A47)</f>
        <v>47</v>
      </c>
      <c r="B59">
        <v>74812847</v>
      </c>
      <c r="C59">
        <v>74812843</v>
      </c>
      <c r="D59">
        <v>49672695</v>
      </c>
      <c r="E59">
        <v>1</v>
      </c>
      <c r="F59">
        <v>1</v>
      </c>
      <c r="G59">
        <v>1</v>
      </c>
      <c r="H59">
        <v>2</v>
      </c>
      <c r="I59" t="s">
        <v>455</v>
      </c>
      <c r="J59" t="s">
        <v>456</v>
      </c>
      <c r="K59" t="s">
        <v>457</v>
      </c>
      <c r="L59">
        <v>1367</v>
      </c>
      <c r="N59">
        <v>1011</v>
      </c>
      <c r="O59" t="s">
        <v>454</v>
      </c>
      <c r="P59" t="s">
        <v>454</v>
      </c>
      <c r="Q59">
        <v>1</v>
      </c>
      <c r="X59">
        <v>10.050000000000001</v>
      </c>
      <c r="Y59">
        <v>0</v>
      </c>
      <c r="Z59">
        <v>3.12</v>
      </c>
      <c r="AA59">
        <v>0</v>
      </c>
      <c r="AB59">
        <v>0</v>
      </c>
      <c r="AC59">
        <v>0</v>
      </c>
      <c r="AD59">
        <v>1</v>
      </c>
      <c r="AE59">
        <v>0</v>
      </c>
      <c r="AF59" t="s">
        <v>78</v>
      </c>
      <c r="AG59">
        <v>10.552500000000002</v>
      </c>
      <c r="AH59">
        <v>2</v>
      </c>
      <c r="AI59">
        <v>74812847</v>
      </c>
      <c r="AJ59">
        <v>66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 x14ac:dyDescent="0.2">
      <c r="A60">
        <f>ROW(Source!A47)</f>
        <v>47</v>
      </c>
      <c r="B60">
        <v>74812848</v>
      </c>
      <c r="C60">
        <v>74812843</v>
      </c>
      <c r="D60">
        <v>49672703</v>
      </c>
      <c r="E60">
        <v>1</v>
      </c>
      <c r="F60">
        <v>1</v>
      </c>
      <c r="G60">
        <v>1</v>
      </c>
      <c r="H60">
        <v>2</v>
      </c>
      <c r="I60" t="s">
        <v>489</v>
      </c>
      <c r="J60" t="s">
        <v>490</v>
      </c>
      <c r="K60" t="s">
        <v>491</v>
      </c>
      <c r="L60">
        <v>1367</v>
      </c>
      <c r="N60">
        <v>1011</v>
      </c>
      <c r="O60" t="s">
        <v>454</v>
      </c>
      <c r="P60" t="s">
        <v>454</v>
      </c>
      <c r="Q60">
        <v>1</v>
      </c>
      <c r="X60">
        <v>0.13</v>
      </c>
      <c r="Y60">
        <v>0</v>
      </c>
      <c r="Z60">
        <v>6.66</v>
      </c>
      <c r="AA60">
        <v>0</v>
      </c>
      <c r="AB60">
        <v>0</v>
      </c>
      <c r="AC60">
        <v>0</v>
      </c>
      <c r="AD60">
        <v>1</v>
      </c>
      <c r="AE60">
        <v>0</v>
      </c>
      <c r="AF60" t="s">
        <v>78</v>
      </c>
      <c r="AG60">
        <v>0.13650000000000001</v>
      </c>
      <c r="AH60">
        <v>2</v>
      </c>
      <c r="AI60">
        <v>74812848</v>
      </c>
      <c r="AJ60">
        <v>67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 x14ac:dyDescent="0.2">
      <c r="A61">
        <f>ROW(Source!A47)</f>
        <v>47</v>
      </c>
      <c r="B61">
        <v>74812849</v>
      </c>
      <c r="C61">
        <v>74812843</v>
      </c>
      <c r="D61">
        <v>49673503</v>
      </c>
      <c r="E61">
        <v>1</v>
      </c>
      <c r="F61">
        <v>1</v>
      </c>
      <c r="G61">
        <v>1</v>
      </c>
      <c r="H61">
        <v>2</v>
      </c>
      <c r="I61" t="s">
        <v>458</v>
      </c>
      <c r="J61" t="s">
        <v>459</v>
      </c>
      <c r="K61" t="s">
        <v>460</v>
      </c>
      <c r="L61">
        <v>1367</v>
      </c>
      <c r="N61">
        <v>1011</v>
      </c>
      <c r="O61" t="s">
        <v>454</v>
      </c>
      <c r="P61" t="s">
        <v>454</v>
      </c>
      <c r="Q61">
        <v>1</v>
      </c>
      <c r="X61">
        <v>0.38</v>
      </c>
      <c r="Y61">
        <v>0</v>
      </c>
      <c r="Z61">
        <v>65.709999999999994</v>
      </c>
      <c r="AA61">
        <v>11.6</v>
      </c>
      <c r="AB61">
        <v>0</v>
      </c>
      <c r="AC61">
        <v>0</v>
      </c>
      <c r="AD61">
        <v>1</v>
      </c>
      <c r="AE61">
        <v>0</v>
      </c>
      <c r="AF61" t="s">
        <v>78</v>
      </c>
      <c r="AG61">
        <v>0.39900000000000002</v>
      </c>
      <c r="AH61">
        <v>2</v>
      </c>
      <c r="AI61">
        <v>74812849</v>
      </c>
      <c r="AJ61">
        <v>68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 x14ac:dyDescent="0.2">
      <c r="A62">
        <f>ROW(Source!A47)</f>
        <v>47</v>
      </c>
      <c r="B62">
        <v>74812850</v>
      </c>
      <c r="C62">
        <v>74812843</v>
      </c>
      <c r="D62">
        <v>49673715</v>
      </c>
      <c r="E62">
        <v>1</v>
      </c>
      <c r="F62">
        <v>1</v>
      </c>
      <c r="G62">
        <v>1</v>
      </c>
      <c r="H62">
        <v>2</v>
      </c>
      <c r="I62" t="s">
        <v>476</v>
      </c>
      <c r="J62" t="s">
        <v>477</v>
      </c>
      <c r="K62" t="s">
        <v>478</v>
      </c>
      <c r="L62">
        <v>1367</v>
      </c>
      <c r="N62">
        <v>1011</v>
      </c>
      <c r="O62" t="s">
        <v>454</v>
      </c>
      <c r="P62" t="s">
        <v>454</v>
      </c>
      <c r="Q62">
        <v>1</v>
      </c>
      <c r="X62">
        <v>1.1299999999999999</v>
      </c>
      <c r="Y62">
        <v>0</v>
      </c>
      <c r="Z62">
        <v>8.1</v>
      </c>
      <c r="AA62">
        <v>0</v>
      </c>
      <c r="AB62">
        <v>0</v>
      </c>
      <c r="AC62">
        <v>0</v>
      </c>
      <c r="AD62">
        <v>1</v>
      </c>
      <c r="AE62">
        <v>0</v>
      </c>
      <c r="AF62" t="s">
        <v>78</v>
      </c>
      <c r="AG62">
        <v>1.1864999999999999</v>
      </c>
      <c r="AH62">
        <v>2</v>
      </c>
      <c r="AI62">
        <v>74812850</v>
      </c>
      <c r="AJ62">
        <v>69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 x14ac:dyDescent="0.2">
      <c r="A63">
        <f>ROW(Source!A47)</f>
        <v>47</v>
      </c>
      <c r="B63">
        <v>74812851</v>
      </c>
      <c r="C63">
        <v>74812843</v>
      </c>
      <c r="D63">
        <v>49523464</v>
      </c>
      <c r="E63">
        <v>1</v>
      </c>
      <c r="F63">
        <v>1</v>
      </c>
      <c r="G63">
        <v>1</v>
      </c>
      <c r="H63">
        <v>3</v>
      </c>
      <c r="I63" t="s">
        <v>492</v>
      </c>
      <c r="J63" t="s">
        <v>493</v>
      </c>
      <c r="K63" t="s">
        <v>494</v>
      </c>
      <c r="L63">
        <v>1346</v>
      </c>
      <c r="N63">
        <v>1009</v>
      </c>
      <c r="O63" t="s">
        <v>468</v>
      </c>
      <c r="P63" t="s">
        <v>468</v>
      </c>
      <c r="Q63">
        <v>1</v>
      </c>
      <c r="X63">
        <v>7.95</v>
      </c>
      <c r="Y63">
        <v>39.020000000000003</v>
      </c>
      <c r="Z63">
        <v>0</v>
      </c>
      <c r="AA63">
        <v>0</v>
      </c>
      <c r="AB63">
        <v>0</v>
      </c>
      <c r="AC63">
        <v>0</v>
      </c>
      <c r="AD63">
        <v>1</v>
      </c>
      <c r="AE63">
        <v>0</v>
      </c>
      <c r="AF63" t="s">
        <v>6</v>
      </c>
      <c r="AG63">
        <v>7.95</v>
      </c>
      <c r="AH63">
        <v>2</v>
      </c>
      <c r="AI63">
        <v>74812851</v>
      </c>
      <c r="AJ63">
        <v>70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 x14ac:dyDescent="0.2">
      <c r="A64">
        <f>ROW(Source!A47)</f>
        <v>47</v>
      </c>
      <c r="B64">
        <v>74812852</v>
      </c>
      <c r="C64">
        <v>74812843</v>
      </c>
      <c r="D64">
        <v>49524301</v>
      </c>
      <c r="E64">
        <v>1</v>
      </c>
      <c r="F64">
        <v>1</v>
      </c>
      <c r="G64">
        <v>1</v>
      </c>
      <c r="H64">
        <v>3</v>
      </c>
      <c r="I64" t="s">
        <v>479</v>
      </c>
      <c r="J64" t="s">
        <v>480</v>
      </c>
      <c r="K64" t="s">
        <v>481</v>
      </c>
      <c r="L64">
        <v>1348</v>
      </c>
      <c r="N64">
        <v>1009</v>
      </c>
      <c r="O64" t="s">
        <v>464</v>
      </c>
      <c r="P64" t="s">
        <v>464</v>
      </c>
      <c r="Q64">
        <v>1000</v>
      </c>
      <c r="X64">
        <v>3.3E-4</v>
      </c>
      <c r="Y64">
        <v>10362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0</v>
      </c>
      <c r="AF64" t="s">
        <v>6</v>
      </c>
      <c r="AG64">
        <v>3.3E-4</v>
      </c>
      <c r="AH64">
        <v>2</v>
      </c>
      <c r="AI64">
        <v>74812852</v>
      </c>
      <c r="AJ64">
        <v>71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 x14ac:dyDescent="0.2">
      <c r="A65">
        <f>ROW(Source!A47)</f>
        <v>47</v>
      </c>
      <c r="B65">
        <v>74812853</v>
      </c>
      <c r="C65">
        <v>74812843</v>
      </c>
      <c r="D65">
        <v>49525488</v>
      </c>
      <c r="E65">
        <v>1</v>
      </c>
      <c r="F65">
        <v>1</v>
      </c>
      <c r="G65">
        <v>1</v>
      </c>
      <c r="H65">
        <v>3</v>
      </c>
      <c r="I65" t="s">
        <v>465</v>
      </c>
      <c r="J65" t="s">
        <v>466</v>
      </c>
      <c r="K65" t="s">
        <v>467</v>
      </c>
      <c r="L65">
        <v>1346</v>
      </c>
      <c r="N65">
        <v>1009</v>
      </c>
      <c r="O65" t="s">
        <v>468</v>
      </c>
      <c r="P65" t="s">
        <v>468</v>
      </c>
      <c r="Q65">
        <v>1</v>
      </c>
      <c r="X65">
        <v>6</v>
      </c>
      <c r="Y65">
        <v>9.0399999999999991</v>
      </c>
      <c r="Z65">
        <v>0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6</v>
      </c>
      <c r="AG65">
        <v>6</v>
      </c>
      <c r="AH65">
        <v>2</v>
      </c>
      <c r="AI65">
        <v>74812853</v>
      </c>
      <c r="AJ65">
        <v>72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 x14ac:dyDescent="0.2">
      <c r="A66">
        <f>ROW(Source!A47)</f>
        <v>47</v>
      </c>
      <c r="B66">
        <v>74812854</v>
      </c>
      <c r="C66">
        <v>74812843</v>
      </c>
      <c r="D66">
        <v>49526492</v>
      </c>
      <c r="E66">
        <v>1</v>
      </c>
      <c r="F66">
        <v>1</v>
      </c>
      <c r="G66">
        <v>1</v>
      </c>
      <c r="H66">
        <v>3</v>
      </c>
      <c r="I66" t="s">
        <v>469</v>
      </c>
      <c r="J66" t="s">
        <v>470</v>
      </c>
      <c r="K66" t="s">
        <v>471</v>
      </c>
      <c r="L66">
        <v>1346</v>
      </c>
      <c r="N66">
        <v>1009</v>
      </c>
      <c r="O66" t="s">
        <v>468</v>
      </c>
      <c r="P66" t="s">
        <v>468</v>
      </c>
      <c r="Q66">
        <v>1</v>
      </c>
      <c r="X66">
        <v>9.09</v>
      </c>
      <c r="Y66">
        <v>23.09</v>
      </c>
      <c r="Z66">
        <v>0</v>
      </c>
      <c r="AA66">
        <v>0</v>
      </c>
      <c r="AB66">
        <v>0</v>
      </c>
      <c r="AC66">
        <v>0</v>
      </c>
      <c r="AD66">
        <v>1</v>
      </c>
      <c r="AE66">
        <v>0</v>
      </c>
      <c r="AF66" t="s">
        <v>6</v>
      </c>
      <c r="AG66">
        <v>9.09</v>
      </c>
      <c r="AH66">
        <v>2</v>
      </c>
      <c r="AI66">
        <v>74812854</v>
      </c>
      <c r="AJ66">
        <v>73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 x14ac:dyDescent="0.2">
      <c r="A67">
        <f>ROW(Source!A47)</f>
        <v>47</v>
      </c>
      <c r="B67">
        <v>74812855</v>
      </c>
      <c r="C67">
        <v>74812843</v>
      </c>
      <c r="D67">
        <v>49512815</v>
      </c>
      <c r="E67">
        <v>70</v>
      </c>
      <c r="F67">
        <v>1</v>
      </c>
      <c r="G67">
        <v>1</v>
      </c>
      <c r="H67">
        <v>3</v>
      </c>
      <c r="I67" t="s">
        <v>514</v>
      </c>
      <c r="J67" t="s">
        <v>6</v>
      </c>
      <c r="K67" t="s">
        <v>515</v>
      </c>
      <c r="L67">
        <v>1327</v>
      </c>
      <c r="N67">
        <v>1005</v>
      </c>
      <c r="O67" t="s">
        <v>52</v>
      </c>
      <c r="P67" t="s">
        <v>52</v>
      </c>
      <c r="Q67">
        <v>1</v>
      </c>
      <c r="X67">
        <v>0</v>
      </c>
      <c r="Y67">
        <v>0</v>
      </c>
      <c r="Z67">
        <v>0</v>
      </c>
      <c r="AA67">
        <v>0</v>
      </c>
      <c r="AB67">
        <v>0</v>
      </c>
      <c r="AC67">
        <v>1</v>
      </c>
      <c r="AD67">
        <v>0</v>
      </c>
      <c r="AE67">
        <v>0</v>
      </c>
      <c r="AF67" t="s">
        <v>6</v>
      </c>
      <c r="AG67">
        <v>0</v>
      </c>
      <c r="AH67">
        <v>3</v>
      </c>
      <c r="AI67">
        <v>-1</v>
      </c>
      <c r="AJ67" t="s">
        <v>6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 x14ac:dyDescent="0.2">
      <c r="A68">
        <f>ROW(Source!A47)</f>
        <v>47</v>
      </c>
      <c r="B68">
        <v>74812856</v>
      </c>
      <c r="C68">
        <v>74812843</v>
      </c>
      <c r="D68">
        <v>49514610</v>
      </c>
      <c r="E68">
        <v>70</v>
      </c>
      <c r="F68">
        <v>1</v>
      </c>
      <c r="G68">
        <v>1</v>
      </c>
      <c r="H68">
        <v>3</v>
      </c>
      <c r="I68" t="s">
        <v>516</v>
      </c>
      <c r="J68" t="s">
        <v>6</v>
      </c>
      <c r="K68" t="s">
        <v>517</v>
      </c>
      <c r="L68">
        <v>1327</v>
      </c>
      <c r="N68">
        <v>1005</v>
      </c>
      <c r="O68" t="s">
        <v>52</v>
      </c>
      <c r="P68" t="s">
        <v>52</v>
      </c>
      <c r="Q68">
        <v>1</v>
      </c>
      <c r="X68">
        <v>100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 t="s">
        <v>6</v>
      </c>
      <c r="AG68">
        <v>100</v>
      </c>
      <c r="AH68">
        <v>3</v>
      </c>
      <c r="AI68">
        <v>-1</v>
      </c>
      <c r="AJ68" t="s">
        <v>6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 x14ac:dyDescent="0.2">
      <c r="A69">
        <f>ROW(Source!A47)</f>
        <v>47</v>
      </c>
      <c r="B69">
        <v>74812857</v>
      </c>
      <c r="C69">
        <v>74812843</v>
      </c>
      <c r="D69">
        <v>49514617</v>
      </c>
      <c r="E69">
        <v>70</v>
      </c>
      <c r="F69">
        <v>1</v>
      </c>
      <c r="G69">
        <v>1</v>
      </c>
      <c r="H69">
        <v>3</v>
      </c>
      <c r="I69" t="s">
        <v>518</v>
      </c>
      <c r="J69" t="s">
        <v>6</v>
      </c>
      <c r="K69" t="s">
        <v>519</v>
      </c>
      <c r="L69">
        <v>1346</v>
      </c>
      <c r="N69">
        <v>1009</v>
      </c>
      <c r="O69" t="s">
        <v>468</v>
      </c>
      <c r="P69" t="s">
        <v>468</v>
      </c>
      <c r="Q69">
        <v>1</v>
      </c>
      <c r="X69">
        <v>0</v>
      </c>
      <c r="Y69">
        <v>0</v>
      </c>
      <c r="Z69">
        <v>0</v>
      </c>
      <c r="AA69">
        <v>0</v>
      </c>
      <c r="AB69">
        <v>0</v>
      </c>
      <c r="AC69">
        <v>1</v>
      </c>
      <c r="AD69">
        <v>0</v>
      </c>
      <c r="AE69">
        <v>0</v>
      </c>
      <c r="AF69" t="s">
        <v>6</v>
      </c>
      <c r="AG69">
        <v>0</v>
      </c>
      <c r="AH69">
        <v>3</v>
      </c>
      <c r="AI69">
        <v>-1</v>
      </c>
      <c r="AJ69" t="s">
        <v>6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 x14ac:dyDescent="0.2">
      <c r="A70">
        <f>ROW(Source!A47)</f>
        <v>47</v>
      </c>
      <c r="B70">
        <v>74812858</v>
      </c>
      <c r="C70">
        <v>74812843</v>
      </c>
      <c r="D70">
        <v>49514616</v>
      </c>
      <c r="E70">
        <v>70</v>
      </c>
      <c r="F70">
        <v>1</v>
      </c>
      <c r="G70">
        <v>1</v>
      </c>
      <c r="H70">
        <v>3</v>
      </c>
      <c r="I70" t="s">
        <v>518</v>
      </c>
      <c r="J70" t="s">
        <v>6</v>
      </c>
      <c r="K70" t="s">
        <v>520</v>
      </c>
      <c r="L70">
        <v>1371</v>
      </c>
      <c r="N70">
        <v>1013</v>
      </c>
      <c r="O70" t="s">
        <v>23</v>
      </c>
      <c r="P70" t="s">
        <v>23</v>
      </c>
      <c r="Q70">
        <v>1</v>
      </c>
      <c r="X70">
        <v>0</v>
      </c>
      <c r="Y70">
        <v>0</v>
      </c>
      <c r="Z70">
        <v>0</v>
      </c>
      <c r="AA70">
        <v>0</v>
      </c>
      <c r="AB70">
        <v>0</v>
      </c>
      <c r="AC70">
        <v>1</v>
      </c>
      <c r="AD70">
        <v>0</v>
      </c>
      <c r="AE70">
        <v>0</v>
      </c>
      <c r="AF70" t="s">
        <v>6</v>
      </c>
      <c r="AG70">
        <v>0</v>
      </c>
      <c r="AH70">
        <v>3</v>
      </c>
      <c r="AI70">
        <v>-1</v>
      </c>
      <c r="AJ70" t="s">
        <v>6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 x14ac:dyDescent="0.2">
      <c r="A71">
        <f>ROW(Source!A47)</f>
        <v>47</v>
      </c>
      <c r="B71">
        <v>74812859</v>
      </c>
      <c r="C71">
        <v>74812843</v>
      </c>
      <c r="D71">
        <v>49514677</v>
      </c>
      <c r="E71">
        <v>70</v>
      </c>
      <c r="F71">
        <v>1</v>
      </c>
      <c r="G71">
        <v>1</v>
      </c>
      <c r="H71">
        <v>3</v>
      </c>
      <c r="I71" t="s">
        <v>521</v>
      </c>
      <c r="J71" t="s">
        <v>6</v>
      </c>
      <c r="K71" t="s">
        <v>522</v>
      </c>
      <c r="L71">
        <v>1371</v>
      </c>
      <c r="N71">
        <v>1013</v>
      </c>
      <c r="O71" t="s">
        <v>23</v>
      </c>
      <c r="P71" t="s">
        <v>23</v>
      </c>
      <c r="Q71">
        <v>1</v>
      </c>
      <c r="X71">
        <v>0</v>
      </c>
      <c r="Y71">
        <v>0</v>
      </c>
      <c r="Z71">
        <v>0</v>
      </c>
      <c r="AA71">
        <v>0</v>
      </c>
      <c r="AB71">
        <v>0</v>
      </c>
      <c r="AC71">
        <v>1</v>
      </c>
      <c r="AD71">
        <v>0</v>
      </c>
      <c r="AE71">
        <v>0</v>
      </c>
      <c r="AF71" t="s">
        <v>6</v>
      </c>
      <c r="AG71">
        <v>0</v>
      </c>
      <c r="AH71">
        <v>3</v>
      </c>
      <c r="AI71">
        <v>-1</v>
      </c>
      <c r="AJ71" t="s">
        <v>6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 x14ac:dyDescent="0.2">
      <c r="A72">
        <f>ROW(Source!A51)</f>
        <v>51</v>
      </c>
      <c r="B72">
        <v>74816739</v>
      </c>
      <c r="C72">
        <v>74816738</v>
      </c>
      <c r="D72">
        <v>49510719</v>
      </c>
      <c r="E72">
        <v>70</v>
      </c>
      <c r="F72">
        <v>1</v>
      </c>
      <c r="G72">
        <v>1</v>
      </c>
      <c r="H72">
        <v>1</v>
      </c>
      <c r="I72" t="s">
        <v>472</v>
      </c>
      <c r="J72" t="s">
        <v>6</v>
      </c>
      <c r="K72" t="s">
        <v>473</v>
      </c>
      <c r="L72">
        <v>1191</v>
      </c>
      <c r="N72">
        <v>1013</v>
      </c>
      <c r="O72" t="s">
        <v>448</v>
      </c>
      <c r="P72" t="s">
        <v>448</v>
      </c>
      <c r="Q72">
        <v>1</v>
      </c>
      <c r="X72">
        <v>62.4</v>
      </c>
      <c r="Y72">
        <v>0</v>
      </c>
      <c r="Z72">
        <v>0</v>
      </c>
      <c r="AA72">
        <v>0</v>
      </c>
      <c r="AB72">
        <v>8.74</v>
      </c>
      <c r="AC72">
        <v>0</v>
      </c>
      <c r="AD72">
        <v>1</v>
      </c>
      <c r="AE72">
        <v>1</v>
      </c>
      <c r="AF72" t="s">
        <v>78</v>
      </c>
      <c r="AG72">
        <v>65.52</v>
      </c>
      <c r="AH72">
        <v>2</v>
      </c>
      <c r="AI72">
        <v>74816739</v>
      </c>
      <c r="AJ72">
        <v>77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 x14ac:dyDescent="0.2">
      <c r="A73">
        <f>ROW(Source!A51)</f>
        <v>51</v>
      </c>
      <c r="B73">
        <v>74816740</v>
      </c>
      <c r="C73">
        <v>74816738</v>
      </c>
      <c r="D73">
        <v>49510905</v>
      </c>
      <c r="E73">
        <v>70</v>
      </c>
      <c r="F73">
        <v>1</v>
      </c>
      <c r="G73">
        <v>1</v>
      </c>
      <c r="H73">
        <v>1</v>
      </c>
      <c r="I73" t="s">
        <v>449</v>
      </c>
      <c r="J73" t="s">
        <v>6</v>
      </c>
      <c r="K73" t="s">
        <v>450</v>
      </c>
      <c r="L73">
        <v>1191</v>
      </c>
      <c r="N73">
        <v>1013</v>
      </c>
      <c r="O73" t="s">
        <v>448</v>
      </c>
      <c r="P73" t="s">
        <v>448</v>
      </c>
      <c r="Q73">
        <v>1</v>
      </c>
      <c r="X73">
        <v>0.66</v>
      </c>
      <c r="Y73">
        <v>0</v>
      </c>
      <c r="Z73">
        <v>0</v>
      </c>
      <c r="AA73">
        <v>0</v>
      </c>
      <c r="AB73">
        <v>0</v>
      </c>
      <c r="AC73">
        <v>0</v>
      </c>
      <c r="AD73">
        <v>1</v>
      </c>
      <c r="AE73">
        <v>2</v>
      </c>
      <c r="AF73" t="s">
        <v>78</v>
      </c>
      <c r="AG73">
        <v>0.69300000000000006</v>
      </c>
      <c r="AH73">
        <v>2</v>
      </c>
      <c r="AI73">
        <v>74816740</v>
      </c>
      <c r="AJ73">
        <v>78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 x14ac:dyDescent="0.2">
      <c r="A74">
        <f>ROW(Source!A51)</f>
        <v>51</v>
      </c>
      <c r="B74">
        <v>74816741</v>
      </c>
      <c r="C74">
        <v>74816738</v>
      </c>
      <c r="D74">
        <v>49672573</v>
      </c>
      <c r="E74">
        <v>1</v>
      </c>
      <c r="F74">
        <v>1</v>
      </c>
      <c r="G74">
        <v>1</v>
      </c>
      <c r="H74">
        <v>2</v>
      </c>
      <c r="I74" t="s">
        <v>451</v>
      </c>
      <c r="J74" t="s">
        <v>452</v>
      </c>
      <c r="K74" t="s">
        <v>453</v>
      </c>
      <c r="L74">
        <v>1367</v>
      </c>
      <c r="N74">
        <v>1011</v>
      </c>
      <c r="O74" t="s">
        <v>454</v>
      </c>
      <c r="P74" t="s">
        <v>454</v>
      </c>
      <c r="Q74">
        <v>1</v>
      </c>
      <c r="X74">
        <v>0.27</v>
      </c>
      <c r="Y74">
        <v>0</v>
      </c>
      <c r="Z74">
        <v>115.4</v>
      </c>
      <c r="AA74">
        <v>13.5</v>
      </c>
      <c r="AB74">
        <v>0</v>
      </c>
      <c r="AC74">
        <v>0</v>
      </c>
      <c r="AD74">
        <v>1</v>
      </c>
      <c r="AE74">
        <v>0</v>
      </c>
      <c r="AF74" t="s">
        <v>78</v>
      </c>
      <c r="AG74">
        <v>0.28350000000000003</v>
      </c>
      <c r="AH74">
        <v>2</v>
      </c>
      <c r="AI74">
        <v>74816741</v>
      </c>
      <c r="AJ74">
        <v>79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 x14ac:dyDescent="0.2">
      <c r="A75">
        <f>ROW(Source!A51)</f>
        <v>51</v>
      </c>
      <c r="B75">
        <v>74816742</v>
      </c>
      <c r="C75">
        <v>74816738</v>
      </c>
      <c r="D75">
        <v>49672695</v>
      </c>
      <c r="E75">
        <v>1</v>
      </c>
      <c r="F75">
        <v>1</v>
      </c>
      <c r="G75">
        <v>1</v>
      </c>
      <c r="H75">
        <v>2</v>
      </c>
      <c r="I75" t="s">
        <v>455</v>
      </c>
      <c r="J75" t="s">
        <v>456</v>
      </c>
      <c r="K75" t="s">
        <v>457</v>
      </c>
      <c r="L75">
        <v>1367</v>
      </c>
      <c r="N75">
        <v>1011</v>
      </c>
      <c r="O75" t="s">
        <v>454</v>
      </c>
      <c r="P75" t="s">
        <v>454</v>
      </c>
      <c r="Q75">
        <v>1</v>
      </c>
      <c r="X75">
        <v>8.69</v>
      </c>
      <c r="Y75">
        <v>0</v>
      </c>
      <c r="Z75">
        <v>3.12</v>
      </c>
      <c r="AA75">
        <v>0</v>
      </c>
      <c r="AB75">
        <v>0</v>
      </c>
      <c r="AC75">
        <v>0</v>
      </c>
      <c r="AD75">
        <v>1</v>
      </c>
      <c r="AE75">
        <v>0</v>
      </c>
      <c r="AF75" t="s">
        <v>78</v>
      </c>
      <c r="AG75">
        <v>9.1244999999999994</v>
      </c>
      <c r="AH75">
        <v>2</v>
      </c>
      <c r="AI75">
        <v>74816742</v>
      </c>
      <c r="AJ75">
        <v>80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 x14ac:dyDescent="0.2">
      <c r="A76">
        <f>ROW(Source!A51)</f>
        <v>51</v>
      </c>
      <c r="B76">
        <v>74816743</v>
      </c>
      <c r="C76">
        <v>74816738</v>
      </c>
      <c r="D76">
        <v>49672703</v>
      </c>
      <c r="E76">
        <v>1</v>
      </c>
      <c r="F76">
        <v>1</v>
      </c>
      <c r="G76">
        <v>1</v>
      </c>
      <c r="H76">
        <v>2</v>
      </c>
      <c r="I76" t="s">
        <v>489</v>
      </c>
      <c r="J76" t="s">
        <v>490</v>
      </c>
      <c r="K76" t="s">
        <v>491</v>
      </c>
      <c r="L76">
        <v>1367</v>
      </c>
      <c r="N76">
        <v>1011</v>
      </c>
      <c r="O76" t="s">
        <v>454</v>
      </c>
      <c r="P76" t="s">
        <v>454</v>
      </c>
      <c r="Q76">
        <v>1</v>
      </c>
      <c r="X76">
        <v>0.15</v>
      </c>
      <c r="Y76">
        <v>0</v>
      </c>
      <c r="Z76">
        <v>6.66</v>
      </c>
      <c r="AA76">
        <v>0</v>
      </c>
      <c r="AB76">
        <v>0</v>
      </c>
      <c r="AC76">
        <v>0</v>
      </c>
      <c r="AD76">
        <v>1</v>
      </c>
      <c r="AE76">
        <v>0</v>
      </c>
      <c r="AF76" t="s">
        <v>78</v>
      </c>
      <c r="AG76">
        <v>0.1575</v>
      </c>
      <c r="AH76">
        <v>2</v>
      </c>
      <c r="AI76">
        <v>74816743</v>
      </c>
      <c r="AJ76">
        <v>81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 x14ac:dyDescent="0.2">
      <c r="A77">
        <f>ROW(Source!A51)</f>
        <v>51</v>
      </c>
      <c r="B77">
        <v>74816744</v>
      </c>
      <c r="C77">
        <v>74816738</v>
      </c>
      <c r="D77">
        <v>49673503</v>
      </c>
      <c r="E77">
        <v>1</v>
      </c>
      <c r="F77">
        <v>1</v>
      </c>
      <c r="G77">
        <v>1</v>
      </c>
      <c r="H77">
        <v>2</v>
      </c>
      <c r="I77" t="s">
        <v>458</v>
      </c>
      <c r="J77" t="s">
        <v>459</v>
      </c>
      <c r="K77" t="s">
        <v>460</v>
      </c>
      <c r="L77">
        <v>1367</v>
      </c>
      <c r="N77">
        <v>1011</v>
      </c>
      <c r="O77" t="s">
        <v>454</v>
      </c>
      <c r="P77" t="s">
        <v>454</v>
      </c>
      <c r="Q77">
        <v>1</v>
      </c>
      <c r="X77">
        <v>0.39</v>
      </c>
      <c r="Y77">
        <v>0</v>
      </c>
      <c r="Z77">
        <v>65.709999999999994</v>
      </c>
      <c r="AA77">
        <v>11.6</v>
      </c>
      <c r="AB77">
        <v>0</v>
      </c>
      <c r="AC77">
        <v>0</v>
      </c>
      <c r="AD77">
        <v>1</v>
      </c>
      <c r="AE77">
        <v>0</v>
      </c>
      <c r="AF77" t="s">
        <v>78</v>
      </c>
      <c r="AG77">
        <v>0.40950000000000003</v>
      </c>
      <c r="AH77">
        <v>2</v>
      </c>
      <c r="AI77">
        <v>74816744</v>
      </c>
      <c r="AJ77">
        <v>82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 x14ac:dyDescent="0.2">
      <c r="A78">
        <f>ROW(Source!A51)</f>
        <v>51</v>
      </c>
      <c r="B78">
        <v>74816745</v>
      </c>
      <c r="C78">
        <v>74816738</v>
      </c>
      <c r="D78">
        <v>49673715</v>
      </c>
      <c r="E78">
        <v>1</v>
      </c>
      <c r="F78">
        <v>1</v>
      </c>
      <c r="G78">
        <v>1</v>
      </c>
      <c r="H78">
        <v>2</v>
      </c>
      <c r="I78" t="s">
        <v>476</v>
      </c>
      <c r="J78" t="s">
        <v>477</v>
      </c>
      <c r="K78" t="s">
        <v>478</v>
      </c>
      <c r="L78">
        <v>1367</v>
      </c>
      <c r="N78">
        <v>1011</v>
      </c>
      <c r="O78" t="s">
        <v>454</v>
      </c>
      <c r="P78" t="s">
        <v>454</v>
      </c>
      <c r="Q78">
        <v>1</v>
      </c>
      <c r="X78">
        <v>0.99</v>
      </c>
      <c r="Y78">
        <v>0</v>
      </c>
      <c r="Z78">
        <v>8.1</v>
      </c>
      <c r="AA78">
        <v>0</v>
      </c>
      <c r="AB78">
        <v>0</v>
      </c>
      <c r="AC78">
        <v>0</v>
      </c>
      <c r="AD78">
        <v>1</v>
      </c>
      <c r="AE78">
        <v>0</v>
      </c>
      <c r="AF78" t="s">
        <v>78</v>
      </c>
      <c r="AG78">
        <v>1.0395000000000001</v>
      </c>
      <c r="AH78">
        <v>2</v>
      </c>
      <c r="AI78">
        <v>74816745</v>
      </c>
      <c r="AJ78">
        <v>83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 x14ac:dyDescent="0.2">
      <c r="A79">
        <f>ROW(Source!A51)</f>
        <v>51</v>
      </c>
      <c r="B79">
        <v>74816746</v>
      </c>
      <c r="C79">
        <v>74816738</v>
      </c>
      <c r="D79">
        <v>49523464</v>
      </c>
      <c r="E79">
        <v>1</v>
      </c>
      <c r="F79">
        <v>1</v>
      </c>
      <c r="G79">
        <v>1</v>
      </c>
      <c r="H79">
        <v>3</v>
      </c>
      <c r="I79" t="s">
        <v>492</v>
      </c>
      <c r="J79" t="s">
        <v>493</v>
      </c>
      <c r="K79" t="s">
        <v>494</v>
      </c>
      <c r="L79">
        <v>1346</v>
      </c>
      <c r="N79">
        <v>1009</v>
      </c>
      <c r="O79" t="s">
        <v>468</v>
      </c>
      <c r="P79" t="s">
        <v>468</v>
      </c>
      <c r="Q79">
        <v>1</v>
      </c>
      <c r="X79">
        <v>6.99</v>
      </c>
      <c r="Y79">
        <v>39.020000000000003</v>
      </c>
      <c r="Z79">
        <v>0</v>
      </c>
      <c r="AA79">
        <v>0</v>
      </c>
      <c r="AB79">
        <v>0</v>
      </c>
      <c r="AC79">
        <v>0</v>
      </c>
      <c r="AD79">
        <v>1</v>
      </c>
      <c r="AE79">
        <v>0</v>
      </c>
      <c r="AF79" t="s">
        <v>6</v>
      </c>
      <c r="AG79">
        <v>6.99</v>
      </c>
      <c r="AH79">
        <v>2</v>
      </c>
      <c r="AI79">
        <v>74816746</v>
      </c>
      <c r="AJ79">
        <v>84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 x14ac:dyDescent="0.2">
      <c r="A80">
        <f>ROW(Source!A51)</f>
        <v>51</v>
      </c>
      <c r="B80">
        <v>74816747</v>
      </c>
      <c r="C80">
        <v>74816738</v>
      </c>
      <c r="D80">
        <v>49524301</v>
      </c>
      <c r="E80">
        <v>1</v>
      </c>
      <c r="F80">
        <v>1</v>
      </c>
      <c r="G80">
        <v>1</v>
      </c>
      <c r="H80">
        <v>3</v>
      </c>
      <c r="I80" t="s">
        <v>479</v>
      </c>
      <c r="J80" t="s">
        <v>480</v>
      </c>
      <c r="K80" t="s">
        <v>481</v>
      </c>
      <c r="L80">
        <v>1348</v>
      </c>
      <c r="N80">
        <v>1009</v>
      </c>
      <c r="O80" t="s">
        <v>464</v>
      </c>
      <c r="P80" t="s">
        <v>464</v>
      </c>
      <c r="Q80">
        <v>1000</v>
      </c>
      <c r="X80">
        <v>2.9E-4</v>
      </c>
      <c r="Y80">
        <v>10362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0</v>
      </c>
      <c r="AF80" t="s">
        <v>6</v>
      </c>
      <c r="AG80">
        <v>2.9E-4</v>
      </c>
      <c r="AH80">
        <v>2</v>
      </c>
      <c r="AI80">
        <v>74816747</v>
      </c>
      <c r="AJ80">
        <v>85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 x14ac:dyDescent="0.2">
      <c r="A81">
        <f>ROW(Source!A51)</f>
        <v>51</v>
      </c>
      <c r="B81">
        <v>74816748</v>
      </c>
      <c r="C81">
        <v>74816738</v>
      </c>
      <c r="D81">
        <v>49525488</v>
      </c>
      <c r="E81">
        <v>1</v>
      </c>
      <c r="F81">
        <v>1</v>
      </c>
      <c r="G81">
        <v>1</v>
      </c>
      <c r="H81">
        <v>3</v>
      </c>
      <c r="I81" t="s">
        <v>465</v>
      </c>
      <c r="J81" t="s">
        <v>466</v>
      </c>
      <c r="K81" t="s">
        <v>467</v>
      </c>
      <c r="L81">
        <v>1346</v>
      </c>
      <c r="N81">
        <v>1009</v>
      </c>
      <c r="O81" t="s">
        <v>468</v>
      </c>
      <c r="P81" t="s">
        <v>468</v>
      </c>
      <c r="Q81">
        <v>1</v>
      </c>
      <c r="X81">
        <v>7</v>
      </c>
      <c r="Y81">
        <v>9.0399999999999991</v>
      </c>
      <c r="Z81">
        <v>0</v>
      </c>
      <c r="AA81">
        <v>0</v>
      </c>
      <c r="AB81">
        <v>0</v>
      </c>
      <c r="AC81">
        <v>0</v>
      </c>
      <c r="AD81">
        <v>1</v>
      </c>
      <c r="AE81">
        <v>0</v>
      </c>
      <c r="AF81" t="s">
        <v>6</v>
      </c>
      <c r="AG81">
        <v>7</v>
      </c>
      <c r="AH81">
        <v>2</v>
      </c>
      <c r="AI81">
        <v>74816748</v>
      </c>
      <c r="AJ81">
        <v>86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 x14ac:dyDescent="0.2">
      <c r="A82">
        <f>ROW(Source!A51)</f>
        <v>51</v>
      </c>
      <c r="B82">
        <v>74816749</v>
      </c>
      <c r="C82">
        <v>74816738</v>
      </c>
      <c r="D82">
        <v>49526492</v>
      </c>
      <c r="E82">
        <v>1</v>
      </c>
      <c r="F82">
        <v>1</v>
      </c>
      <c r="G82">
        <v>1</v>
      </c>
      <c r="H82">
        <v>3</v>
      </c>
      <c r="I82" t="s">
        <v>469</v>
      </c>
      <c r="J82" t="s">
        <v>470</v>
      </c>
      <c r="K82" t="s">
        <v>471</v>
      </c>
      <c r="L82">
        <v>1346</v>
      </c>
      <c r="N82">
        <v>1009</v>
      </c>
      <c r="O82" t="s">
        <v>468</v>
      </c>
      <c r="P82" t="s">
        <v>468</v>
      </c>
      <c r="Q82">
        <v>1</v>
      </c>
      <c r="X82">
        <v>9.91</v>
      </c>
      <c r="Y82">
        <v>23.09</v>
      </c>
      <c r="Z82">
        <v>0</v>
      </c>
      <c r="AA82">
        <v>0</v>
      </c>
      <c r="AB82">
        <v>0</v>
      </c>
      <c r="AC82">
        <v>0</v>
      </c>
      <c r="AD82">
        <v>1</v>
      </c>
      <c r="AE82">
        <v>0</v>
      </c>
      <c r="AF82" t="s">
        <v>6</v>
      </c>
      <c r="AG82">
        <v>9.91</v>
      </c>
      <c r="AH82">
        <v>2</v>
      </c>
      <c r="AI82">
        <v>74816749</v>
      </c>
      <c r="AJ82">
        <v>87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 x14ac:dyDescent="0.2">
      <c r="A83">
        <f>ROW(Source!A51)</f>
        <v>51</v>
      </c>
      <c r="B83">
        <v>74816750</v>
      </c>
      <c r="C83">
        <v>74816738</v>
      </c>
      <c r="D83">
        <v>49512815</v>
      </c>
      <c r="E83">
        <v>70</v>
      </c>
      <c r="F83">
        <v>1</v>
      </c>
      <c r="G83">
        <v>1</v>
      </c>
      <c r="H83">
        <v>3</v>
      </c>
      <c r="I83" t="s">
        <v>514</v>
      </c>
      <c r="J83" t="s">
        <v>6</v>
      </c>
      <c r="K83" t="s">
        <v>515</v>
      </c>
      <c r="L83">
        <v>1327</v>
      </c>
      <c r="N83">
        <v>1005</v>
      </c>
      <c r="O83" t="s">
        <v>52</v>
      </c>
      <c r="P83" t="s">
        <v>52</v>
      </c>
      <c r="Q83">
        <v>1</v>
      </c>
      <c r="X83">
        <v>0</v>
      </c>
      <c r="Y83">
        <v>0</v>
      </c>
      <c r="Z83">
        <v>0</v>
      </c>
      <c r="AA83">
        <v>0</v>
      </c>
      <c r="AB83">
        <v>0</v>
      </c>
      <c r="AC83">
        <v>1</v>
      </c>
      <c r="AD83">
        <v>0</v>
      </c>
      <c r="AE83">
        <v>0</v>
      </c>
      <c r="AF83" t="s">
        <v>6</v>
      </c>
      <c r="AG83">
        <v>0</v>
      </c>
      <c r="AH83">
        <v>3</v>
      </c>
      <c r="AI83">
        <v>-1</v>
      </c>
      <c r="AJ83" t="s">
        <v>6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 x14ac:dyDescent="0.2">
      <c r="A84">
        <f>ROW(Source!A51)</f>
        <v>51</v>
      </c>
      <c r="B84">
        <v>74816751</v>
      </c>
      <c r="C84">
        <v>74816738</v>
      </c>
      <c r="D84">
        <v>49514610</v>
      </c>
      <c r="E84">
        <v>70</v>
      </c>
      <c r="F84">
        <v>1</v>
      </c>
      <c r="G84">
        <v>1</v>
      </c>
      <c r="H84">
        <v>3</v>
      </c>
      <c r="I84" t="s">
        <v>516</v>
      </c>
      <c r="J84" t="s">
        <v>6</v>
      </c>
      <c r="K84" t="s">
        <v>517</v>
      </c>
      <c r="L84">
        <v>1327</v>
      </c>
      <c r="N84">
        <v>1005</v>
      </c>
      <c r="O84" t="s">
        <v>52</v>
      </c>
      <c r="P84" t="s">
        <v>52</v>
      </c>
      <c r="Q84">
        <v>1</v>
      </c>
      <c r="X84">
        <v>100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 t="s">
        <v>6</v>
      </c>
      <c r="AG84">
        <v>100</v>
      </c>
      <c r="AH84">
        <v>3</v>
      </c>
      <c r="AI84">
        <v>-1</v>
      </c>
      <c r="AJ84" t="s">
        <v>6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 x14ac:dyDescent="0.2">
      <c r="A85">
        <f>ROW(Source!A51)</f>
        <v>51</v>
      </c>
      <c r="B85">
        <v>74816752</v>
      </c>
      <c r="C85">
        <v>74816738</v>
      </c>
      <c r="D85">
        <v>49514617</v>
      </c>
      <c r="E85">
        <v>70</v>
      </c>
      <c r="F85">
        <v>1</v>
      </c>
      <c r="G85">
        <v>1</v>
      </c>
      <c r="H85">
        <v>3</v>
      </c>
      <c r="I85" t="s">
        <v>518</v>
      </c>
      <c r="J85" t="s">
        <v>6</v>
      </c>
      <c r="K85" t="s">
        <v>519</v>
      </c>
      <c r="L85">
        <v>1346</v>
      </c>
      <c r="N85">
        <v>1009</v>
      </c>
      <c r="O85" t="s">
        <v>468</v>
      </c>
      <c r="P85" t="s">
        <v>468</v>
      </c>
      <c r="Q85">
        <v>1</v>
      </c>
      <c r="X85">
        <v>0</v>
      </c>
      <c r="Y85">
        <v>0</v>
      </c>
      <c r="Z85">
        <v>0</v>
      </c>
      <c r="AA85">
        <v>0</v>
      </c>
      <c r="AB85">
        <v>0</v>
      </c>
      <c r="AC85">
        <v>1</v>
      </c>
      <c r="AD85">
        <v>0</v>
      </c>
      <c r="AE85">
        <v>0</v>
      </c>
      <c r="AF85" t="s">
        <v>6</v>
      </c>
      <c r="AG85">
        <v>0</v>
      </c>
      <c r="AH85">
        <v>3</v>
      </c>
      <c r="AI85">
        <v>-1</v>
      </c>
      <c r="AJ85" t="s">
        <v>6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 x14ac:dyDescent="0.2">
      <c r="A86">
        <f>ROW(Source!A51)</f>
        <v>51</v>
      </c>
      <c r="B86">
        <v>74816753</v>
      </c>
      <c r="C86">
        <v>74816738</v>
      </c>
      <c r="D86">
        <v>49514616</v>
      </c>
      <c r="E86">
        <v>70</v>
      </c>
      <c r="F86">
        <v>1</v>
      </c>
      <c r="G86">
        <v>1</v>
      </c>
      <c r="H86">
        <v>3</v>
      </c>
      <c r="I86" t="s">
        <v>518</v>
      </c>
      <c r="J86" t="s">
        <v>6</v>
      </c>
      <c r="K86" t="s">
        <v>520</v>
      </c>
      <c r="L86">
        <v>1371</v>
      </c>
      <c r="N86">
        <v>1013</v>
      </c>
      <c r="O86" t="s">
        <v>23</v>
      </c>
      <c r="P86" t="s">
        <v>23</v>
      </c>
      <c r="Q86">
        <v>1</v>
      </c>
      <c r="X86">
        <v>0</v>
      </c>
      <c r="Y86">
        <v>0</v>
      </c>
      <c r="Z86">
        <v>0</v>
      </c>
      <c r="AA86">
        <v>0</v>
      </c>
      <c r="AB86">
        <v>0</v>
      </c>
      <c r="AC86">
        <v>1</v>
      </c>
      <c r="AD86">
        <v>0</v>
      </c>
      <c r="AE86">
        <v>0</v>
      </c>
      <c r="AF86" t="s">
        <v>6</v>
      </c>
      <c r="AG86">
        <v>0</v>
      </c>
      <c r="AH86">
        <v>3</v>
      </c>
      <c r="AI86">
        <v>-1</v>
      </c>
      <c r="AJ86" t="s">
        <v>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 x14ac:dyDescent="0.2">
      <c r="A87">
        <f>ROW(Source!A51)</f>
        <v>51</v>
      </c>
      <c r="B87">
        <v>74816754</v>
      </c>
      <c r="C87">
        <v>74816738</v>
      </c>
      <c r="D87">
        <v>49514677</v>
      </c>
      <c r="E87">
        <v>70</v>
      </c>
      <c r="F87">
        <v>1</v>
      </c>
      <c r="G87">
        <v>1</v>
      </c>
      <c r="H87">
        <v>3</v>
      </c>
      <c r="I87" t="s">
        <v>521</v>
      </c>
      <c r="J87" t="s">
        <v>6</v>
      </c>
      <c r="K87" t="s">
        <v>522</v>
      </c>
      <c r="L87">
        <v>1371</v>
      </c>
      <c r="N87">
        <v>1013</v>
      </c>
      <c r="O87" t="s">
        <v>23</v>
      </c>
      <c r="P87" t="s">
        <v>23</v>
      </c>
      <c r="Q87">
        <v>1</v>
      </c>
      <c r="X87">
        <v>0</v>
      </c>
      <c r="Y87">
        <v>0</v>
      </c>
      <c r="Z87">
        <v>0</v>
      </c>
      <c r="AA87">
        <v>0</v>
      </c>
      <c r="AB87">
        <v>0</v>
      </c>
      <c r="AC87">
        <v>1</v>
      </c>
      <c r="AD87">
        <v>0</v>
      </c>
      <c r="AE87">
        <v>0</v>
      </c>
      <c r="AF87" t="s">
        <v>6</v>
      </c>
      <c r="AG87">
        <v>0</v>
      </c>
      <c r="AH87">
        <v>3</v>
      </c>
      <c r="AI87">
        <v>-1</v>
      </c>
      <c r="AJ87" t="s">
        <v>6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 x14ac:dyDescent="0.2">
      <c r="A88">
        <f>ROW(Source!A54)</f>
        <v>54</v>
      </c>
      <c r="B88">
        <v>74765599</v>
      </c>
      <c r="C88">
        <v>74765591</v>
      </c>
      <c r="D88">
        <v>49510767</v>
      </c>
      <c r="E88">
        <v>70</v>
      </c>
      <c r="F88">
        <v>1</v>
      </c>
      <c r="G88">
        <v>1</v>
      </c>
      <c r="H88">
        <v>1</v>
      </c>
      <c r="I88" t="s">
        <v>495</v>
      </c>
      <c r="J88" t="s">
        <v>6</v>
      </c>
      <c r="K88" t="s">
        <v>496</v>
      </c>
      <c r="L88">
        <v>1191</v>
      </c>
      <c r="N88">
        <v>1013</v>
      </c>
      <c r="O88" t="s">
        <v>448</v>
      </c>
      <c r="P88" t="s">
        <v>448</v>
      </c>
      <c r="Q88">
        <v>1</v>
      </c>
      <c r="X88">
        <v>5</v>
      </c>
      <c r="Y88">
        <v>0</v>
      </c>
      <c r="Z88">
        <v>0</v>
      </c>
      <c r="AA88">
        <v>0</v>
      </c>
      <c r="AB88">
        <v>9.92</v>
      </c>
      <c r="AC88">
        <v>0</v>
      </c>
      <c r="AD88">
        <v>1</v>
      </c>
      <c r="AE88">
        <v>1</v>
      </c>
      <c r="AF88" t="s">
        <v>6</v>
      </c>
      <c r="AG88">
        <v>5</v>
      </c>
      <c r="AH88">
        <v>2</v>
      </c>
      <c r="AI88">
        <v>74765592</v>
      </c>
      <c r="AJ88">
        <v>90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 x14ac:dyDescent="0.2">
      <c r="A89">
        <f>ROW(Source!A54)</f>
        <v>54</v>
      </c>
      <c r="B89">
        <v>74765600</v>
      </c>
      <c r="C89">
        <v>74765591</v>
      </c>
      <c r="D89">
        <v>49510905</v>
      </c>
      <c r="E89">
        <v>70</v>
      </c>
      <c r="F89">
        <v>1</v>
      </c>
      <c r="G89">
        <v>1</v>
      </c>
      <c r="H89">
        <v>1</v>
      </c>
      <c r="I89" t="s">
        <v>449</v>
      </c>
      <c r="J89" t="s">
        <v>6</v>
      </c>
      <c r="K89" t="s">
        <v>450</v>
      </c>
      <c r="L89">
        <v>1191</v>
      </c>
      <c r="N89">
        <v>1013</v>
      </c>
      <c r="O89" t="s">
        <v>448</v>
      </c>
      <c r="P89" t="s">
        <v>448</v>
      </c>
      <c r="Q89">
        <v>1</v>
      </c>
      <c r="X89">
        <v>0.43</v>
      </c>
      <c r="Y89">
        <v>0</v>
      </c>
      <c r="Z89">
        <v>0</v>
      </c>
      <c r="AA89">
        <v>0</v>
      </c>
      <c r="AB89">
        <v>0</v>
      </c>
      <c r="AC89">
        <v>0</v>
      </c>
      <c r="AD89">
        <v>1</v>
      </c>
      <c r="AE89">
        <v>2</v>
      </c>
      <c r="AF89" t="s">
        <v>6</v>
      </c>
      <c r="AG89">
        <v>0.43</v>
      </c>
      <c r="AH89">
        <v>2</v>
      </c>
      <c r="AI89">
        <v>74765593</v>
      </c>
      <c r="AJ89">
        <v>91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 x14ac:dyDescent="0.2">
      <c r="A90">
        <f>ROW(Source!A54)</f>
        <v>54</v>
      </c>
      <c r="B90">
        <v>74765601</v>
      </c>
      <c r="C90">
        <v>74765591</v>
      </c>
      <c r="D90">
        <v>49673503</v>
      </c>
      <c r="E90">
        <v>1</v>
      </c>
      <c r="F90">
        <v>1</v>
      </c>
      <c r="G90">
        <v>1</v>
      </c>
      <c r="H90">
        <v>2</v>
      </c>
      <c r="I90" t="s">
        <v>458</v>
      </c>
      <c r="J90" t="s">
        <v>459</v>
      </c>
      <c r="K90" t="s">
        <v>460</v>
      </c>
      <c r="L90">
        <v>1367</v>
      </c>
      <c r="N90">
        <v>1011</v>
      </c>
      <c r="O90" t="s">
        <v>454</v>
      </c>
      <c r="P90" t="s">
        <v>454</v>
      </c>
      <c r="Q90">
        <v>1</v>
      </c>
      <c r="X90">
        <v>0.43</v>
      </c>
      <c r="Y90">
        <v>0</v>
      </c>
      <c r="Z90">
        <v>65.709999999999994</v>
      </c>
      <c r="AA90">
        <v>11.6</v>
      </c>
      <c r="AB90">
        <v>0</v>
      </c>
      <c r="AC90">
        <v>0</v>
      </c>
      <c r="AD90">
        <v>1</v>
      </c>
      <c r="AE90">
        <v>0</v>
      </c>
      <c r="AF90" t="s">
        <v>6</v>
      </c>
      <c r="AG90">
        <v>0.43</v>
      </c>
      <c r="AH90">
        <v>2</v>
      </c>
      <c r="AI90">
        <v>74765594</v>
      </c>
      <c r="AJ90">
        <v>92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 x14ac:dyDescent="0.2">
      <c r="A91">
        <f>ROW(Source!A54)</f>
        <v>54</v>
      </c>
      <c r="B91">
        <v>74765602</v>
      </c>
      <c r="C91">
        <v>74765591</v>
      </c>
      <c r="D91">
        <v>49523581</v>
      </c>
      <c r="E91">
        <v>1</v>
      </c>
      <c r="F91">
        <v>1</v>
      </c>
      <c r="G91">
        <v>1</v>
      </c>
      <c r="H91">
        <v>3</v>
      </c>
      <c r="I91" t="s">
        <v>497</v>
      </c>
      <c r="J91" t="s">
        <v>498</v>
      </c>
      <c r="K91" t="s">
        <v>499</v>
      </c>
      <c r="L91">
        <v>1301</v>
      </c>
      <c r="N91">
        <v>1003</v>
      </c>
      <c r="O91" t="s">
        <v>500</v>
      </c>
      <c r="P91" t="s">
        <v>500</v>
      </c>
      <c r="Q91">
        <v>1</v>
      </c>
      <c r="X91">
        <v>20</v>
      </c>
      <c r="Y91">
        <v>3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0</v>
      </c>
      <c r="AF91" t="s">
        <v>6</v>
      </c>
      <c r="AG91">
        <v>20</v>
      </c>
      <c r="AH91">
        <v>2</v>
      </c>
      <c r="AI91">
        <v>74765596</v>
      </c>
      <c r="AJ91">
        <v>93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 x14ac:dyDescent="0.2">
      <c r="A92">
        <f>ROW(Source!A54)</f>
        <v>54</v>
      </c>
      <c r="B92">
        <v>74765603</v>
      </c>
      <c r="C92">
        <v>74765591</v>
      </c>
      <c r="D92">
        <v>49513635</v>
      </c>
      <c r="E92">
        <v>70</v>
      </c>
      <c r="F92">
        <v>1</v>
      </c>
      <c r="G92">
        <v>1</v>
      </c>
      <c r="H92">
        <v>3</v>
      </c>
      <c r="I92" t="s">
        <v>523</v>
      </c>
      <c r="J92" t="s">
        <v>6</v>
      </c>
      <c r="K92" t="s">
        <v>524</v>
      </c>
      <c r="L92">
        <v>1327</v>
      </c>
      <c r="N92">
        <v>1005</v>
      </c>
      <c r="O92" t="s">
        <v>52</v>
      </c>
      <c r="P92" t="s">
        <v>52</v>
      </c>
      <c r="Q92">
        <v>1</v>
      </c>
      <c r="X92">
        <v>11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 t="s">
        <v>6</v>
      </c>
      <c r="AG92">
        <v>11</v>
      </c>
      <c r="AH92">
        <v>3</v>
      </c>
      <c r="AI92">
        <v>-1</v>
      </c>
      <c r="AJ92" t="s">
        <v>6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 x14ac:dyDescent="0.2">
      <c r="A93">
        <f>ROW(Source!A54)</f>
        <v>54</v>
      </c>
      <c r="B93">
        <v>74765604</v>
      </c>
      <c r="C93">
        <v>74765591</v>
      </c>
      <c r="D93">
        <v>49553409</v>
      </c>
      <c r="E93">
        <v>1</v>
      </c>
      <c r="F93">
        <v>1</v>
      </c>
      <c r="G93">
        <v>1</v>
      </c>
      <c r="H93">
        <v>3</v>
      </c>
      <c r="I93" t="s">
        <v>140</v>
      </c>
      <c r="J93" t="s">
        <v>143</v>
      </c>
      <c r="K93" t="s">
        <v>141</v>
      </c>
      <c r="L93">
        <v>1296</v>
      </c>
      <c r="N93">
        <v>1002</v>
      </c>
      <c r="O93" t="s">
        <v>142</v>
      </c>
      <c r="P93" t="s">
        <v>142</v>
      </c>
      <c r="Q93">
        <v>1</v>
      </c>
      <c r="X93">
        <v>1.5</v>
      </c>
      <c r="Y93">
        <v>65.58</v>
      </c>
      <c r="Z93">
        <v>0</v>
      </c>
      <c r="AA93">
        <v>0</v>
      </c>
      <c r="AB93">
        <v>0</v>
      </c>
      <c r="AC93">
        <v>0</v>
      </c>
      <c r="AD93">
        <v>1</v>
      </c>
      <c r="AE93">
        <v>0</v>
      </c>
      <c r="AF93" t="s">
        <v>6</v>
      </c>
      <c r="AG93">
        <v>1.5</v>
      </c>
      <c r="AH93">
        <v>2</v>
      </c>
      <c r="AI93">
        <v>74765597</v>
      </c>
      <c r="AJ93">
        <v>94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 x14ac:dyDescent="0.2">
      <c r="A94">
        <f>ROW(Source!A54)</f>
        <v>54</v>
      </c>
      <c r="B94">
        <v>74765605</v>
      </c>
      <c r="C94">
        <v>74765591</v>
      </c>
      <c r="D94">
        <v>49554226</v>
      </c>
      <c r="E94">
        <v>1</v>
      </c>
      <c r="F94">
        <v>1</v>
      </c>
      <c r="G94">
        <v>1</v>
      </c>
      <c r="H94">
        <v>3</v>
      </c>
      <c r="I94" t="s">
        <v>525</v>
      </c>
      <c r="J94" t="s">
        <v>526</v>
      </c>
      <c r="K94" t="s">
        <v>527</v>
      </c>
      <c r="L94">
        <v>1296</v>
      </c>
      <c r="N94">
        <v>1002</v>
      </c>
      <c r="O94" t="s">
        <v>142</v>
      </c>
      <c r="P94" t="s">
        <v>142</v>
      </c>
      <c r="Q94">
        <v>1</v>
      </c>
      <c r="X94">
        <v>0</v>
      </c>
      <c r="Y94">
        <v>269.51</v>
      </c>
      <c r="Z94">
        <v>0</v>
      </c>
      <c r="AA94">
        <v>0</v>
      </c>
      <c r="AB94">
        <v>0</v>
      </c>
      <c r="AC94">
        <v>1</v>
      </c>
      <c r="AD94">
        <v>0</v>
      </c>
      <c r="AE94">
        <v>0</v>
      </c>
      <c r="AF94" t="s">
        <v>6</v>
      </c>
      <c r="AG94">
        <v>0</v>
      </c>
      <c r="AH94">
        <v>3</v>
      </c>
      <c r="AI94">
        <v>-1</v>
      </c>
      <c r="AJ94" t="s">
        <v>6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 x14ac:dyDescent="0.2">
      <c r="A95">
        <f>ROW(Source!A54)</f>
        <v>54</v>
      </c>
      <c r="B95">
        <v>74765606</v>
      </c>
      <c r="C95">
        <v>74765591</v>
      </c>
      <c r="D95">
        <v>49555331</v>
      </c>
      <c r="E95">
        <v>1</v>
      </c>
      <c r="F95">
        <v>1</v>
      </c>
      <c r="G95">
        <v>1</v>
      </c>
      <c r="H95">
        <v>3</v>
      </c>
      <c r="I95" t="s">
        <v>145</v>
      </c>
      <c r="J95" t="s">
        <v>147</v>
      </c>
      <c r="K95" t="s">
        <v>146</v>
      </c>
      <c r="L95">
        <v>1296</v>
      </c>
      <c r="N95">
        <v>1002</v>
      </c>
      <c r="O95" t="s">
        <v>142</v>
      </c>
      <c r="P95" t="s">
        <v>142</v>
      </c>
      <c r="Q95">
        <v>1</v>
      </c>
      <c r="X95">
        <v>5.7000000000000002E-2</v>
      </c>
      <c r="Y95">
        <v>200.58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6</v>
      </c>
      <c r="AG95">
        <v>5.7000000000000002E-2</v>
      </c>
      <c r="AH95">
        <v>2</v>
      </c>
      <c r="AI95">
        <v>74765598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 x14ac:dyDescent="0.2">
      <c r="A96">
        <f>ROW(Source!A93)</f>
        <v>93</v>
      </c>
      <c r="B96">
        <v>74975803</v>
      </c>
      <c r="C96">
        <v>74975802</v>
      </c>
      <c r="D96">
        <v>49510757</v>
      </c>
      <c r="E96">
        <v>70</v>
      </c>
      <c r="F96">
        <v>1</v>
      </c>
      <c r="G96">
        <v>1</v>
      </c>
      <c r="H96">
        <v>1</v>
      </c>
      <c r="I96" t="s">
        <v>446</v>
      </c>
      <c r="J96" t="s">
        <v>6</v>
      </c>
      <c r="K96" t="s">
        <v>447</v>
      </c>
      <c r="L96">
        <v>1191</v>
      </c>
      <c r="N96">
        <v>1013</v>
      </c>
      <c r="O96" t="s">
        <v>448</v>
      </c>
      <c r="P96" t="s">
        <v>448</v>
      </c>
      <c r="Q96">
        <v>1</v>
      </c>
      <c r="X96">
        <v>5.03</v>
      </c>
      <c r="Y96">
        <v>0</v>
      </c>
      <c r="Z96">
        <v>0</v>
      </c>
      <c r="AA96">
        <v>0</v>
      </c>
      <c r="AB96">
        <v>9.6199999999999992</v>
      </c>
      <c r="AC96">
        <v>0</v>
      </c>
      <c r="AD96">
        <v>1</v>
      </c>
      <c r="AE96">
        <v>1</v>
      </c>
      <c r="AF96" t="s">
        <v>78</v>
      </c>
      <c r="AG96">
        <v>5.2815000000000003</v>
      </c>
      <c r="AH96">
        <v>2</v>
      </c>
      <c r="AI96">
        <v>74975803</v>
      </c>
      <c r="AJ96">
        <v>97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 x14ac:dyDescent="0.2">
      <c r="A97">
        <f>ROW(Source!A93)</f>
        <v>93</v>
      </c>
      <c r="B97">
        <v>74975804</v>
      </c>
      <c r="C97">
        <v>74975802</v>
      </c>
      <c r="D97">
        <v>49510905</v>
      </c>
      <c r="E97">
        <v>70</v>
      </c>
      <c r="F97">
        <v>1</v>
      </c>
      <c r="G97">
        <v>1</v>
      </c>
      <c r="H97">
        <v>1</v>
      </c>
      <c r="I97" t="s">
        <v>449</v>
      </c>
      <c r="J97" t="s">
        <v>6</v>
      </c>
      <c r="K97" t="s">
        <v>450</v>
      </c>
      <c r="L97">
        <v>1191</v>
      </c>
      <c r="N97">
        <v>1013</v>
      </c>
      <c r="O97" t="s">
        <v>448</v>
      </c>
      <c r="P97" t="s">
        <v>448</v>
      </c>
      <c r="Q97">
        <v>1</v>
      </c>
      <c r="X97">
        <v>0.26</v>
      </c>
      <c r="Y97">
        <v>0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2</v>
      </c>
      <c r="AF97" t="s">
        <v>78</v>
      </c>
      <c r="AG97">
        <v>0.27300000000000002</v>
      </c>
      <c r="AH97">
        <v>2</v>
      </c>
      <c r="AI97">
        <v>74975804</v>
      </c>
      <c r="AJ97">
        <v>98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 x14ac:dyDescent="0.2">
      <c r="A98">
        <f>ROW(Source!A93)</f>
        <v>93</v>
      </c>
      <c r="B98">
        <v>74975805</v>
      </c>
      <c r="C98">
        <v>74975802</v>
      </c>
      <c r="D98">
        <v>49672573</v>
      </c>
      <c r="E98">
        <v>1</v>
      </c>
      <c r="F98">
        <v>1</v>
      </c>
      <c r="G98">
        <v>1</v>
      </c>
      <c r="H98">
        <v>2</v>
      </c>
      <c r="I98" t="s">
        <v>451</v>
      </c>
      <c r="J98" t="s">
        <v>452</v>
      </c>
      <c r="K98" t="s">
        <v>453</v>
      </c>
      <c r="L98">
        <v>1367</v>
      </c>
      <c r="N98">
        <v>1011</v>
      </c>
      <c r="O98" t="s">
        <v>454</v>
      </c>
      <c r="P98" t="s">
        <v>454</v>
      </c>
      <c r="Q98">
        <v>1</v>
      </c>
      <c r="X98">
        <v>0.1</v>
      </c>
      <c r="Y98">
        <v>0</v>
      </c>
      <c r="Z98">
        <v>115.4</v>
      </c>
      <c r="AA98">
        <v>13.5</v>
      </c>
      <c r="AB98">
        <v>0</v>
      </c>
      <c r="AC98">
        <v>0</v>
      </c>
      <c r="AD98">
        <v>1</v>
      </c>
      <c r="AE98">
        <v>0</v>
      </c>
      <c r="AF98" t="s">
        <v>78</v>
      </c>
      <c r="AG98">
        <v>0.10500000000000001</v>
      </c>
      <c r="AH98">
        <v>2</v>
      </c>
      <c r="AI98">
        <v>74975805</v>
      </c>
      <c r="AJ98">
        <v>99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 x14ac:dyDescent="0.2">
      <c r="A99">
        <f>ROW(Source!A93)</f>
        <v>93</v>
      </c>
      <c r="B99">
        <v>74975806</v>
      </c>
      <c r="C99">
        <v>74975802</v>
      </c>
      <c r="D99">
        <v>49672695</v>
      </c>
      <c r="E99">
        <v>1</v>
      </c>
      <c r="F99">
        <v>1</v>
      </c>
      <c r="G99">
        <v>1</v>
      </c>
      <c r="H99">
        <v>2</v>
      </c>
      <c r="I99" t="s">
        <v>455</v>
      </c>
      <c r="J99" t="s">
        <v>456</v>
      </c>
      <c r="K99" t="s">
        <v>457</v>
      </c>
      <c r="L99">
        <v>1367</v>
      </c>
      <c r="N99">
        <v>1011</v>
      </c>
      <c r="O99" t="s">
        <v>454</v>
      </c>
      <c r="P99" t="s">
        <v>454</v>
      </c>
      <c r="Q99">
        <v>1</v>
      </c>
      <c r="X99">
        <v>1.1100000000000001</v>
      </c>
      <c r="Y99">
        <v>0</v>
      </c>
      <c r="Z99">
        <v>3.12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78</v>
      </c>
      <c r="AG99">
        <v>1.1655000000000002</v>
      </c>
      <c r="AH99">
        <v>2</v>
      </c>
      <c r="AI99">
        <v>74975806</v>
      </c>
      <c r="AJ99">
        <v>100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 x14ac:dyDescent="0.2">
      <c r="A100">
        <f>ROW(Source!A93)</f>
        <v>93</v>
      </c>
      <c r="B100">
        <v>74975807</v>
      </c>
      <c r="C100">
        <v>74975802</v>
      </c>
      <c r="D100">
        <v>49673503</v>
      </c>
      <c r="E100">
        <v>1</v>
      </c>
      <c r="F100">
        <v>1</v>
      </c>
      <c r="G100">
        <v>1</v>
      </c>
      <c r="H100">
        <v>2</v>
      </c>
      <c r="I100" t="s">
        <v>458</v>
      </c>
      <c r="J100" t="s">
        <v>459</v>
      </c>
      <c r="K100" t="s">
        <v>460</v>
      </c>
      <c r="L100">
        <v>1367</v>
      </c>
      <c r="N100">
        <v>1011</v>
      </c>
      <c r="O100" t="s">
        <v>454</v>
      </c>
      <c r="P100" t="s">
        <v>454</v>
      </c>
      <c r="Q100">
        <v>1</v>
      </c>
      <c r="X100">
        <v>0.16</v>
      </c>
      <c r="Y100">
        <v>0</v>
      </c>
      <c r="Z100">
        <v>65.709999999999994</v>
      </c>
      <c r="AA100">
        <v>11.6</v>
      </c>
      <c r="AB100">
        <v>0</v>
      </c>
      <c r="AC100">
        <v>0</v>
      </c>
      <c r="AD100">
        <v>1</v>
      </c>
      <c r="AE100">
        <v>0</v>
      </c>
      <c r="AF100" t="s">
        <v>78</v>
      </c>
      <c r="AG100">
        <v>0.16800000000000001</v>
      </c>
      <c r="AH100">
        <v>2</v>
      </c>
      <c r="AI100">
        <v>74975807</v>
      </c>
      <c r="AJ100">
        <v>101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 x14ac:dyDescent="0.2">
      <c r="A101">
        <f>ROW(Source!A93)</f>
        <v>93</v>
      </c>
      <c r="B101">
        <v>74975808</v>
      </c>
      <c r="C101">
        <v>74975802</v>
      </c>
      <c r="D101">
        <v>49525443</v>
      </c>
      <c r="E101">
        <v>1</v>
      </c>
      <c r="F101">
        <v>1</v>
      </c>
      <c r="G101">
        <v>1</v>
      </c>
      <c r="H101">
        <v>3</v>
      </c>
      <c r="I101" t="s">
        <v>461</v>
      </c>
      <c r="J101" t="s">
        <v>462</v>
      </c>
      <c r="K101" t="s">
        <v>463</v>
      </c>
      <c r="L101">
        <v>1348</v>
      </c>
      <c r="N101">
        <v>1009</v>
      </c>
      <c r="O101" t="s">
        <v>464</v>
      </c>
      <c r="P101" t="s">
        <v>464</v>
      </c>
      <c r="Q101">
        <v>1000</v>
      </c>
      <c r="X101">
        <v>2.8E-3</v>
      </c>
      <c r="Y101">
        <v>10068</v>
      </c>
      <c r="Z101">
        <v>0</v>
      </c>
      <c r="AA101">
        <v>0</v>
      </c>
      <c r="AB101">
        <v>0</v>
      </c>
      <c r="AC101">
        <v>0</v>
      </c>
      <c r="AD101">
        <v>1</v>
      </c>
      <c r="AE101">
        <v>0</v>
      </c>
      <c r="AF101" t="s">
        <v>6</v>
      </c>
      <c r="AG101">
        <v>2.8E-3</v>
      </c>
      <c r="AH101">
        <v>2</v>
      </c>
      <c r="AI101">
        <v>74975808</v>
      </c>
      <c r="AJ101">
        <v>102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 x14ac:dyDescent="0.2">
      <c r="A102">
        <f>ROW(Source!A93)</f>
        <v>93</v>
      </c>
      <c r="B102">
        <v>74975809</v>
      </c>
      <c r="C102">
        <v>74975802</v>
      </c>
      <c r="D102">
        <v>49525488</v>
      </c>
      <c r="E102">
        <v>1</v>
      </c>
      <c r="F102">
        <v>1</v>
      </c>
      <c r="G102">
        <v>1</v>
      </c>
      <c r="H102">
        <v>3</v>
      </c>
      <c r="I102" t="s">
        <v>465</v>
      </c>
      <c r="J102" t="s">
        <v>466</v>
      </c>
      <c r="K102" t="s">
        <v>467</v>
      </c>
      <c r="L102">
        <v>1346</v>
      </c>
      <c r="N102">
        <v>1009</v>
      </c>
      <c r="O102" t="s">
        <v>468</v>
      </c>
      <c r="P102" t="s">
        <v>468</v>
      </c>
      <c r="Q102">
        <v>1</v>
      </c>
      <c r="X102">
        <v>7.0000000000000007E-2</v>
      </c>
      <c r="Y102">
        <v>9.0399999999999991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0</v>
      </c>
      <c r="AF102" t="s">
        <v>6</v>
      </c>
      <c r="AG102">
        <v>7.0000000000000007E-2</v>
      </c>
      <c r="AH102">
        <v>2</v>
      </c>
      <c r="AI102">
        <v>74975809</v>
      </c>
      <c r="AJ102">
        <v>103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 x14ac:dyDescent="0.2">
      <c r="A103">
        <f>ROW(Source!A93)</f>
        <v>93</v>
      </c>
      <c r="B103">
        <v>74975810</v>
      </c>
      <c r="C103">
        <v>74975802</v>
      </c>
      <c r="D103">
        <v>49526492</v>
      </c>
      <c r="E103">
        <v>1</v>
      </c>
      <c r="F103">
        <v>1</v>
      </c>
      <c r="G103">
        <v>1</v>
      </c>
      <c r="H103">
        <v>3</v>
      </c>
      <c r="I103" t="s">
        <v>469</v>
      </c>
      <c r="J103" t="s">
        <v>470</v>
      </c>
      <c r="K103" t="s">
        <v>471</v>
      </c>
      <c r="L103">
        <v>1346</v>
      </c>
      <c r="N103">
        <v>1009</v>
      </c>
      <c r="O103" t="s">
        <v>468</v>
      </c>
      <c r="P103" t="s">
        <v>468</v>
      </c>
      <c r="Q103">
        <v>1</v>
      </c>
      <c r="X103">
        <v>0.49199999999999999</v>
      </c>
      <c r="Y103">
        <v>23.09</v>
      </c>
      <c r="Z103">
        <v>0</v>
      </c>
      <c r="AA103">
        <v>0</v>
      </c>
      <c r="AB103">
        <v>0</v>
      </c>
      <c r="AC103">
        <v>0</v>
      </c>
      <c r="AD103">
        <v>1</v>
      </c>
      <c r="AE103">
        <v>0</v>
      </c>
      <c r="AF103" t="s">
        <v>6</v>
      </c>
      <c r="AG103">
        <v>0.49199999999999999</v>
      </c>
      <c r="AH103">
        <v>2</v>
      </c>
      <c r="AI103">
        <v>74975810</v>
      </c>
      <c r="AJ103">
        <v>104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 x14ac:dyDescent="0.2">
      <c r="A104">
        <f>ROW(Source!A98)</f>
        <v>98</v>
      </c>
      <c r="B104">
        <v>74820753</v>
      </c>
      <c r="C104">
        <v>74820745</v>
      </c>
      <c r="D104">
        <v>31715109</v>
      </c>
      <c r="E104">
        <v>70</v>
      </c>
      <c r="F104">
        <v>1</v>
      </c>
      <c r="G104">
        <v>1</v>
      </c>
      <c r="H104">
        <v>1</v>
      </c>
      <c r="I104" t="s">
        <v>472</v>
      </c>
      <c r="J104" t="s">
        <v>6</v>
      </c>
      <c r="K104" t="s">
        <v>473</v>
      </c>
      <c r="L104">
        <v>1191</v>
      </c>
      <c r="N104">
        <v>1013</v>
      </c>
      <c r="O104" t="s">
        <v>448</v>
      </c>
      <c r="P104" t="s">
        <v>448</v>
      </c>
      <c r="Q104">
        <v>1</v>
      </c>
      <c r="X104">
        <v>5.75</v>
      </c>
      <c r="Y104">
        <v>0</v>
      </c>
      <c r="Z104">
        <v>0</v>
      </c>
      <c r="AA104">
        <v>0</v>
      </c>
      <c r="AB104">
        <v>8.74</v>
      </c>
      <c r="AC104">
        <v>0</v>
      </c>
      <c r="AD104">
        <v>1</v>
      </c>
      <c r="AE104">
        <v>1</v>
      </c>
      <c r="AF104" t="s">
        <v>26</v>
      </c>
      <c r="AG104">
        <v>6.0375000000000005</v>
      </c>
      <c r="AH104">
        <v>2</v>
      </c>
      <c r="AI104">
        <v>74820746</v>
      </c>
      <c r="AJ104">
        <v>109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 x14ac:dyDescent="0.2">
      <c r="A105">
        <f>ROW(Source!A98)</f>
        <v>98</v>
      </c>
      <c r="B105">
        <v>74820754</v>
      </c>
      <c r="C105">
        <v>74820745</v>
      </c>
      <c r="D105">
        <v>31709492</v>
      </c>
      <c r="E105">
        <v>70</v>
      </c>
      <c r="F105">
        <v>1</v>
      </c>
      <c r="G105">
        <v>1</v>
      </c>
      <c r="H105">
        <v>1</v>
      </c>
      <c r="I105" t="s">
        <v>449</v>
      </c>
      <c r="J105" t="s">
        <v>6</v>
      </c>
      <c r="K105" t="s">
        <v>450</v>
      </c>
      <c r="L105">
        <v>1191</v>
      </c>
      <c r="N105">
        <v>1013</v>
      </c>
      <c r="O105" t="s">
        <v>448</v>
      </c>
      <c r="P105" t="s">
        <v>448</v>
      </c>
      <c r="Q105">
        <v>1</v>
      </c>
      <c r="X105">
        <v>0.01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2</v>
      </c>
      <c r="AF105" t="s">
        <v>26</v>
      </c>
      <c r="AG105">
        <v>1.0500000000000001E-2</v>
      </c>
      <c r="AH105">
        <v>2</v>
      </c>
      <c r="AI105">
        <v>74820747</v>
      </c>
      <c r="AJ105">
        <v>110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 x14ac:dyDescent="0.2">
      <c r="A106">
        <f>ROW(Source!A98)</f>
        <v>98</v>
      </c>
      <c r="B106">
        <v>74820755</v>
      </c>
      <c r="C106">
        <v>74820745</v>
      </c>
      <c r="D106">
        <v>49673503</v>
      </c>
      <c r="E106">
        <v>1</v>
      </c>
      <c r="F106">
        <v>1</v>
      </c>
      <c r="G106">
        <v>1</v>
      </c>
      <c r="H106">
        <v>2</v>
      </c>
      <c r="I106" t="s">
        <v>458</v>
      </c>
      <c r="J106" t="s">
        <v>459</v>
      </c>
      <c r="K106" t="s">
        <v>460</v>
      </c>
      <c r="L106">
        <v>1367</v>
      </c>
      <c r="N106">
        <v>1011</v>
      </c>
      <c r="O106" t="s">
        <v>454</v>
      </c>
      <c r="P106" t="s">
        <v>454</v>
      </c>
      <c r="Q106">
        <v>1</v>
      </c>
      <c r="X106">
        <v>0.01</v>
      </c>
      <c r="Y106">
        <v>0</v>
      </c>
      <c r="Z106">
        <v>65.709999999999994</v>
      </c>
      <c r="AA106">
        <v>11.6</v>
      </c>
      <c r="AB106">
        <v>0</v>
      </c>
      <c r="AC106">
        <v>0</v>
      </c>
      <c r="AD106">
        <v>1</v>
      </c>
      <c r="AE106">
        <v>0</v>
      </c>
      <c r="AF106" t="s">
        <v>26</v>
      </c>
      <c r="AG106">
        <v>1.0500000000000001E-2</v>
      </c>
      <c r="AH106">
        <v>2</v>
      </c>
      <c r="AI106">
        <v>74820748</v>
      </c>
      <c r="AJ106">
        <v>111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 x14ac:dyDescent="0.2">
      <c r="A107">
        <f>ROW(Source!A98)</f>
        <v>98</v>
      </c>
      <c r="B107">
        <v>74820756</v>
      </c>
      <c r="C107">
        <v>74820745</v>
      </c>
      <c r="D107">
        <v>49525488</v>
      </c>
      <c r="E107">
        <v>1</v>
      </c>
      <c r="F107">
        <v>1</v>
      </c>
      <c r="G107">
        <v>1</v>
      </c>
      <c r="H107">
        <v>3</v>
      </c>
      <c r="I107" t="s">
        <v>465</v>
      </c>
      <c r="J107" t="s">
        <v>466</v>
      </c>
      <c r="K107" t="s">
        <v>467</v>
      </c>
      <c r="L107">
        <v>1346</v>
      </c>
      <c r="N107">
        <v>1009</v>
      </c>
      <c r="O107" t="s">
        <v>468</v>
      </c>
      <c r="P107" t="s">
        <v>468</v>
      </c>
      <c r="Q107">
        <v>1</v>
      </c>
      <c r="X107">
        <v>0.06</v>
      </c>
      <c r="Y107">
        <v>9.0399999999999991</v>
      </c>
      <c r="Z107">
        <v>0</v>
      </c>
      <c r="AA107">
        <v>0</v>
      </c>
      <c r="AB107">
        <v>0</v>
      </c>
      <c r="AC107">
        <v>0</v>
      </c>
      <c r="AD107">
        <v>1</v>
      </c>
      <c r="AE107">
        <v>0</v>
      </c>
      <c r="AF107" t="s">
        <v>6</v>
      </c>
      <c r="AG107">
        <v>0.06</v>
      </c>
      <c r="AH107">
        <v>2</v>
      </c>
      <c r="AI107">
        <v>74820749</v>
      </c>
      <c r="AJ107">
        <v>112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 x14ac:dyDescent="0.2">
      <c r="A108">
        <f>ROW(Source!A98)</f>
        <v>98</v>
      </c>
      <c r="B108">
        <v>74820757</v>
      </c>
      <c r="C108">
        <v>74820745</v>
      </c>
      <c r="D108">
        <v>49526492</v>
      </c>
      <c r="E108">
        <v>1</v>
      </c>
      <c r="F108">
        <v>1</v>
      </c>
      <c r="G108">
        <v>1</v>
      </c>
      <c r="H108">
        <v>3</v>
      </c>
      <c r="I108" t="s">
        <v>469</v>
      </c>
      <c r="J108" t="s">
        <v>470</v>
      </c>
      <c r="K108" t="s">
        <v>471</v>
      </c>
      <c r="L108">
        <v>1346</v>
      </c>
      <c r="N108">
        <v>1009</v>
      </c>
      <c r="O108" t="s">
        <v>468</v>
      </c>
      <c r="P108" t="s">
        <v>468</v>
      </c>
      <c r="Q108">
        <v>1</v>
      </c>
      <c r="X108">
        <v>0.08</v>
      </c>
      <c r="Y108">
        <v>23.09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6</v>
      </c>
      <c r="AG108">
        <v>0.08</v>
      </c>
      <c r="AH108">
        <v>2</v>
      </c>
      <c r="AI108">
        <v>74820750</v>
      </c>
      <c r="AJ108">
        <v>113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 x14ac:dyDescent="0.2">
      <c r="A109">
        <f>ROW(Source!A98)</f>
        <v>98</v>
      </c>
      <c r="B109">
        <v>74820758</v>
      </c>
      <c r="C109">
        <v>74820745</v>
      </c>
      <c r="D109">
        <v>49514648</v>
      </c>
      <c r="E109">
        <v>70</v>
      </c>
      <c r="F109">
        <v>1</v>
      </c>
      <c r="G109">
        <v>1</v>
      </c>
      <c r="H109">
        <v>3</v>
      </c>
      <c r="I109" t="s">
        <v>508</v>
      </c>
      <c r="J109" t="s">
        <v>6</v>
      </c>
      <c r="K109" t="s">
        <v>509</v>
      </c>
      <c r="L109">
        <v>1327</v>
      </c>
      <c r="N109">
        <v>1005</v>
      </c>
      <c r="O109" t="s">
        <v>52</v>
      </c>
      <c r="P109" t="s">
        <v>52</v>
      </c>
      <c r="Q109">
        <v>1</v>
      </c>
      <c r="X109">
        <v>1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 t="s">
        <v>6</v>
      </c>
      <c r="AG109">
        <v>1</v>
      </c>
      <c r="AH109">
        <v>3</v>
      </c>
      <c r="AI109">
        <v>-1</v>
      </c>
      <c r="AJ109" t="s">
        <v>6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 x14ac:dyDescent="0.2">
      <c r="A110">
        <f>ROW(Source!A101)</f>
        <v>101</v>
      </c>
      <c r="B110">
        <v>74940430</v>
      </c>
      <c r="C110">
        <v>74940429</v>
      </c>
      <c r="D110">
        <v>49510723</v>
      </c>
      <c r="E110">
        <v>70</v>
      </c>
      <c r="F110">
        <v>1</v>
      </c>
      <c r="G110">
        <v>1</v>
      </c>
      <c r="H110">
        <v>1</v>
      </c>
      <c r="I110" t="s">
        <v>474</v>
      </c>
      <c r="J110" t="s">
        <v>6</v>
      </c>
      <c r="K110" t="s">
        <v>475</v>
      </c>
      <c r="L110">
        <v>1191</v>
      </c>
      <c r="N110">
        <v>1013</v>
      </c>
      <c r="O110" t="s">
        <v>448</v>
      </c>
      <c r="P110" t="s">
        <v>448</v>
      </c>
      <c r="Q110">
        <v>1</v>
      </c>
      <c r="X110">
        <v>2</v>
      </c>
      <c r="Y110">
        <v>0</v>
      </c>
      <c r="Z110">
        <v>0</v>
      </c>
      <c r="AA110">
        <v>0</v>
      </c>
      <c r="AB110">
        <v>8.9700000000000006</v>
      </c>
      <c r="AC110">
        <v>0</v>
      </c>
      <c r="AD110">
        <v>1</v>
      </c>
      <c r="AE110">
        <v>1</v>
      </c>
      <c r="AF110" t="s">
        <v>78</v>
      </c>
      <c r="AG110">
        <v>2.1</v>
      </c>
      <c r="AH110">
        <v>2</v>
      </c>
      <c r="AI110">
        <v>74940430</v>
      </c>
      <c r="AJ110">
        <v>116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 x14ac:dyDescent="0.2">
      <c r="A111">
        <f>ROW(Source!A101)</f>
        <v>101</v>
      </c>
      <c r="B111">
        <v>74940431</v>
      </c>
      <c r="C111">
        <v>74940429</v>
      </c>
      <c r="D111">
        <v>49510905</v>
      </c>
      <c r="E111">
        <v>70</v>
      </c>
      <c r="F111">
        <v>1</v>
      </c>
      <c r="G111">
        <v>1</v>
      </c>
      <c r="H111">
        <v>1</v>
      </c>
      <c r="I111" t="s">
        <v>449</v>
      </c>
      <c r="J111" t="s">
        <v>6</v>
      </c>
      <c r="K111" t="s">
        <v>450</v>
      </c>
      <c r="L111">
        <v>1191</v>
      </c>
      <c r="N111">
        <v>1013</v>
      </c>
      <c r="O111" t="s">
        <v>448</v>
      </c>
      <c r="P111" t="s">
        <v>448</v>
      </c>
      <c r="Q111">
        <v>1</v>
      </c>
      <c r="X111">
        <v>0.03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1</v>
      </c>
      <c r="AE111">
        <v>2</v>
      </c>
      <c r="AF111" t="s">
        <v>78</v>
      </c>
      <c r="AG111">
        <v>3.15E-2</v>
      </c>
      <c r="AH111">
        <v>2</v>
      </c>
      <c r="AI111">
        <v>74940431</v>
      </c>
      <c r="AJ111">
        <v>117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 x14ac:dyDescent="0.2">
      <c r="A112">
        <f>ROW(Source!A101)</f>
        <v>101</v>
      </c>
      <c r="B112">
        <v>74940432</v>
      </c>
      <c r="C112">
        <v>74940429</v>
      </c>
      <c r="D112">
        <v>49672573</v>
      </c>
      <c r="E112">
        <v>1</v>
      </c>
      <c r="F112">
        <v>1</v>
      </c>
      <c r="G112">
        <v>1</v>
      </c>
      <c r="H112">
        <v>2</v>
      </c>
      <c r="I112" t="s">
        <v>451</v>
      </c>
      <c r="J112" t="s">
        <v>452</v>
      </c>
      <c r="K112" t="s">
        <v>453</v>
      </c>
      <c r="L112">
        <v>1367</v>
      </c>
      <c r="N112">
        <v>1011</v>
      </c>
      <c r="O112" t="s">
        <v>454</v>
      </c>
      <c r="P112" t="s">
        <v>454</v>
      </c>
      <c r="Q112">
        <v>1</v>
      </c>
      <c r="X112">
        <v>0.01</v>
      </c>
      <c r="Y112">
        <v>0</v>
      </c>
      <c r="Z112">
        <v>115.4</v>
      </c>
      <c r="AA112">
        <v>13.5</v>
      </c>
      <c r="AB112">
        <v>0</v>
      </c>
      <c r="AC112">
        <v>0</v>
      </c>
      <c r="AD112">
        <v>1</v>
      </c>
      <c r="AE112">
        <v>0</v>
      </c>
      <c r="AF112" t="s">
        <v>78</v>
      </c>
      <c r="AG112">
        <v>1.0500000000000001E-2</v>
      </c>
      <c r="AH112">
        <v>2</v>
      </c>
      <c r="AI112">
        <v>74940432</v>
      </c>
      <c r="AJ112">
        <v>118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 x14ac:dyDescent="0.2">
      <c r="A113">
        <f>ROW(Source!A101)</f>
        <v>101</v>
      </c>
      <c r="B113">
        <v>74940433</v>
      </c>
      <c r="C113">
        <v>74940429</v>
      </c>
      <c r="D113">
        <v>49672695</v>
      </c>
      <c r="E113">
        <v>1</v>
      </c>
      <c r="F113">
        <v>1</v>
      </c>
      <c r="G113">
        <v>1</v>
      </c>
      <c r="H113">
        <v>2</v>
      </c>
      <c r="I113" t="s">
        <v>455</v>
      </c>
      <c r="J113" t="s">
        <v>456</v>
      </c>
      <c r="K113" t="s">
        <v>457</v>
      </c>
      <c r="L113">
        <v>1367</v>
      </c>
      <c r="N113">
        <v>1011</v>
      </c>
      <c r="O113" t="s">
        <v>454</v>
      </c>
      <c r="P113" t="s">
        <v>454</v>
      </c>
      <c r="Q113">
        <v>1</v>
      </c>
      <c r="X113">
        <v>0.5</v>
      </c>
      <c r="Y113">
        <v>0</v>
      </c>
      <c r="Z113">
        <v>3.12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78</v>
      </c>
      <c r="AG113">
        <v>0.52500000000000002</v>
      </c>
      <c r="AH113">
        <v>2</v>
      </c>
      <c r="AI113">
        <v>74940433</v>
      </c>
      <c r="AJ113">
        <v>119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 x14ac:dyDescent="0.2">
      <c r="A114">
        <f>ROW(Source!A101)</f>
        <v>101</v>
      </c>
      <c r="B114">
        <v>74940434</v>
      </c>
      <c r="C114">
        <v>74940429</v>
      </c>
      <c r="D114">
        <v>49673503</v>
      </c>
      <c r="E114">
        <v>1</v>
      </c>
      <c r="F114">
        <v>1</v>
      </c>
      <c r="G114">
        <v>1</v>
      </c>
      <c r="H114">
        <v>2</v>
      </c>
      <c r="I114" t="s">
        <v>458</v>
      </c>
      <c r="J114" t="s">
        <v>459</v>
      </c>
      <c r="K114" t="s">
        <v>460</v>
      </c>
      <c r="L114">
        <v>1367</v>
      </c>
      <c r="N114">
        <v>1011</v>
      </c>
      <c r="O114" t="s">
        <v>454</v>
      </c>
      <c r="P114" t="s">
        <v>454</v>
      </c>
      <c r="Q114">
        <v>1</v>
      </c>
      <c r="X114">
        <v>0.02</v>
      </c>
      <c r="Y114">
        <v>0</v>
      </c>
      <c r="Z114">
        <v>65.709999999999994</v>
      </c>
      <c r="AA114">
        <v>11.6</v>
      </c>
      <c r="AB114">
        <v>0</v>
      </c>
      <c r="AC114">
        <v>0</v>
      </c>
      <c r="AD114">
        <v>1</v>
      </c>
      <c r="AE114">
        <v>0</v>
      </c>
      <c r="AF114" t="s">
        <v>78</v>
      </c>
      <c r="AG114">
        <v>2.1000000000000001E-2</v>
      </c>
      <c r="AH114">
        <v>2</v>
      </c>
      <c r="AI114">
        <v>74940434</v>
      </c>
      <c r="AJ114">
        <v>120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 x14ac:dyDescent="0.2">
      <c r="A115">
        <f>ROW(Source!A101)</f>
        <v>101</v>
      </c>
      <c r="B115">
        <v>74940435</v>
      </c>
      <c r="C115">
        <v>74940429</v>
      </c>
      <c r="D115">
        <v>49525488</v>
      </c>
      <c r="E115">
        <v>1</v>
      </c>
      <c r="F115">
        <v>1</v>
      </c>
      <c r="G115">
        <v>1</v>
      </c>
      <c r="H115">
        <v>3</v>
      </c>
      <c r="I115" t="s">
        <v>465</v>
      </c>
      <c r="J115" t="s">
        <v>466</v>
      </c>
      <c r="K115" t="s">
        <v>467</v>
      </c>
      <c r="L115">
        <v>1346</v>
      </c>
      <c r="N115">
        <v>1009</v>
      </c>
      <c r="O115" t="s">
        <v>468</v>
      </c>
      <c r="P115" t="s">
        <v>468</v>
      </c>
      <c r="Q115">
        <v>1</v>
      </c>
      <c r="X115">
        <v>0.5</v>
      </c>
      <c r="Y115">
        <v>9.0399999999999991</v>
      </c>
      <c r="Z115">
        <v>0</v>
      </c>
      <c r="AA115">
        <v>0</v>
      </c>
      <c r="AB115">
        <v>0</v>
      </c>
      <c r="AC115">
        <v>0</v>
      </c>
      <c r="AD115">
        <v>1</v>
      </c>
      <c r="AE115">
        <v>0</v>
      </c>
      <c r="AF115" t="s">
        <v>6</v>
      </c>
      <c r="AG115">
        <v>0.5</v>
      </c>
      <c r="AH115">
        <v>2</v>
      </c>
      <c r="AI115">
        <v>74940435</v>
      </c>
      <c r="AJ115">
        <v>121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 x14ac:dyDescent="0.2">
      <c r="A116">
        <f>ROW(Source!A101)</f>
        <v>101</v>
      </c>
      <c r="B116">
        <v>74940436</v>
      </c>
      <c r="C116">
        <v>74940429</v>
      </c>
      <c r="D116">
        <v>49526492</v>
      </c>
      <c r="E116">
        <v>1</v>
      </c>
      <c r="F116">
        <v>1</v>
      </c>
      <c r="G116">
        <v>1</v>
      </c>
      <c r="H116">
        <v>3</v>
      </c>
      <c r="I116" t="s">
        <v>469</v>
      </c>
      <c r="J116" t="s">
        <v>470</v>
      </c>
      <c r="K116" t="s">
        <v>471</v>
      </c>
      <c r="L116">
        <v>1346</v>
      </c>
      <c r="N116">
        <v>1009</v>
      </c>
      <c r="O116" t="s">
        <v>468</v>
      </c>
      <c r="P116" t="s">
        <v>468</v>
      </c>
      <c r="Q116">
        <v>1</v>
      </c>
      <c r="X116">
        <v>1.05</v>
      </c>
      <c r="Y116">
        <v>23.09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6</v>
      </c>
      <c r="AG116">
        <v>1.05</v>
      </c>
      <c r="AH116">
        <v>2</v>
      </c>
      <c r="AI116">
        <v>74940436</v>
      </c>
      <c r="AJ116">
        <v>122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 x14ac:dyDescent="0.2">
      <c r="A117">
        <f>ROW(Source!A101)</f>
        <v>101</v>
      </c>
      <c r="B117">
        <v>74940437</v>
      </c>
      <c r="C117">
        <v>74940429</v>
      </c>
      <c r="D117">
        <v>49514680</v>
      </c>
      <c r="E117">
        <v>70</v>
      </c>
      <c r="F117">
        <v>1</v>
      </c>
      <c r="G117">
        <v>1</v>
      </c>
      <c r="H117">
        <v>3</v>
      </c>
      <c r="I117" t="s">
        <v>510</v>
      </c>
      <c r="J117" t="s">
        <v>6</v>
      </c>
      <c r="K117" t="s">
        <v>511</v>
      </c>
      <c r="L117">
        <v>1371</v>
      </c>
      <c r="N117">
        <v>1013</v>
      </c>
      <c r="O117" t="s">
        <v>23</v>
      </c>
      <c r="P117" t="s">
        <v>23</v>
      </c>
      <c r="Q117">
        <v>1</v>
      </c>
      <c r="X117">
        <v>1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 t="s">
        <v>6</v>
      </c>
      <c r="AG117">
        <v>1</v>
      </c>
      <c r="AH117">
        <v>3</v>
      </c>
      <c r="AI117">
        <v>-1</v>
      </c>
      <c r="AJ117" t="s">
        <v>6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 x14ac:dyDescent="0.2">
      <c r="A118">
        <f>ROW(Source!A103)</f>
        <v>103</v>
      </c>
      <c r="B118">
        <v>74764914</v>
      </c>
      <c r="C118">
        <v>74764905</v>
      </c>
      <c r="D118">
        <v>49510723</v>
      </c>
      <c r="E118">
        <v>70</v>
      </c>
      <c r="F118">
        <v>1</v>
      </c>
      <c r="G118">
        <v>1</v>
      </c>
      <c r="H118">
        <v>1</v>
      </c>
      <c r="I118" t="s">
        <v>474</v>
      </c>
      <c r="J118" t="s">
        <v>6</v>
      </c>
      <c r="K118" t="s">
        <v>475</v>
      </c>
      <c r="L118">
        <v>1191</v>
      </c>
      <c r="N118">
        <v>1013</v>
      </c>
      <c r="O118" t="s">
        <v>448</v>
      </c>
      <c r="P118" t="s">
        <v>448</v>
      </c>
      <c r="Q118">
        <v>1</v>
      </c>
      <c r="X118">
        <v>3.12</v>
      </c>
      <c r="Y118">
        <v>0</v>
      </c>
      <c r="Z118">
        <v>0</v>
      </c>
      <c r="AA118">
        <v>0</v>
      </c>
      <c r="AB118">
        <v>8.9700000000000006</v>
      </c>
      <c r="AC118">
        <v>0</v>
      </c>
      <c r="AD118">
        <v>1</v>
      </c>
      <c r="AE118">
        <v>1</v>
      </c>
      <c r="AF118" t="s">
        <v>26</v>
      </c>
      <c r="AG118">
        <v>3.2760000000000002</v>
      </c>
      <c r="AH118">
        <v>2</v>
      </c>
      <c r="AI118">
        <v>74764906</v>
      </c>
      <c r="AJ118">
        <v>124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 x14ac:dyDescent="0.2">
      <c r="A119">
        <f>ROW(Source!A103)</f>
        <v>103</v>
      </c>
      <c r="B119">
        <v>74764915</v>
      </c>
      <c r="C119">
        <v>74764905</v>
      </c>
      <c r="D119">
        <v>49510905</v>
      </c>
      <c r="E119">
        <v>70</v>
      </c>
      <c r="F119">
        <v>1</v>
      </c>
      <c r="G119">
        <v>1</v>
      </c>
      <c r="H119">
        <v>1</v>
      </c>
      <c r="I119" t="s">
        <v>449</v>
      </c>
      <c r="J119" t="s">
        <v>6</v>
      </c>
      <c r="K119" t="s">
        <v>450</v>
      </c>
      <c r="L119">
        <v>1191</v>
      </c>
      <c r="N119">
        <v>1013</v>
      </c>
      <c r="O119" t="s">
        <v>448</v>
      </c>
      <c r="P119" t="s">
        <v>448</v>
      </c>
      <c r="Q119">
        <v>1</v>
      </c>
      <c r="X119">
        <v>0.05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1</v>
      </c>
      <c r="AE119">
        <v>2</v>
      </c>
      <c r="AF119" t="s">
        <v>26</v>
      </c>
      <c r="AG119">
        <v>5.2500000000000005E-2</v>
      </c>
      <c r="AH119">
        <v>2</v>
      </c>
      <c r="AI119">
        <v>74764907</v>
      </c>
      <c r="AJ119">
        <v>125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 x14ac:dyDescent="0.2">
      <c r="A120">
        <f>ROW(Source!A103)</f>
        <v>103</v>
      </c>
      <c r="B120">
        <v>74764916</v>
      </c>
      <c r="C120">
        <v>74764905</v>
      </c>
      <c r="D120">
        <v>49672573</v>
      </c>
      <c r="E120">
        <v>1</v>
      </c>
      <c r="F120">
        <v>1</v>
      </c>
      <c r="G120">
        <v>1</v>
      </c>
      <c r="H120">
        <v>2</v>
      </c>
      <c r="I120" t="s">
        <v>451</v>
      </c>
      <c r="J120" t="s">
        <v>452</v>
      </c>
      <c r="K120" t="s">
        <v>453</v>
      </c>
      <c r="L120">
        <v>1367</v>
      </c>
      <c r="N120">
        <v>1011</v>
      </c>
      <c r="O120" t="s">
        <v>454</v>
      </c>
      <c r="P120" t="s">
        <v>454</v>
      </c>
      <c r="Q120">
        <v>1</v>
      </c>
      <c r="X120">
        <v>0.02</v>
      </c>
      <c r="Y120">
        <v>0</v>
      </c>
      <c r="Z120">
        <v>115.4</v>
      </c>
      <c r="AA120">
        <v>13.5</v>
      </c>
      <c r="AB120">
        <v>0</v>
      </c>
      <c r="AC120">
        <v>0</v>
      </c>
      <c r="AD120">
        <v>1</v>
      </c>
      <c r="AE120">
        <v>0</v>
      </c>
      <c r="AF120" t="s">
        <v>26</v>
      </c>
      <c r="AG120">
        <v>2.1000000000000001E-2</v>
      </c>
      <c r="AH120">
        <v>2</v>
      </c>
      <c r="AI120">
        <v>74764908</v>
      </c>
      <c r="AJ120">
        <v>126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 x14ac:dyDescent="0.2">
      <c r="A121">
        <f>ROW(Source!A103)</f>
        <v>103</v>
      </c>
      <c r="B121">
        <v>74764917</v>
      </c>
      <c r="C121">
        <v>74764905</v>
      </c>
      <c r="D121">
        <v>49672695</v>
      </c>
      <c r="E121">
        <v>1</v>
      </c>
      <c r="F121">
        <v>1</v>
      </c>
      <c r="G121">
        <v>1</v>
      </c>
      <c r="H121">
        <v>2</v>
      </c>
      <c r="I121" t="s">
        <v>455</v>
      </c>
      <c r="J121" t="s">
        <v>456</v>
      </c>
      <c r="K121" t="s">
        <v>457</v>
      </c>
      <c r="L121">
        <v>1367</v>
      </c>
      <c r="N121">
        <v>1011</v>
      </c>
      <c r="O121" t="s">
        <v>454</v>
      </c>
      <c r="P121" t="s">
        <v>454</v>
      </c>
      <c r="Q121">
        <v>1</v>
      </c>
      <c r="X121">
        <v>0.78</v>
      </c>
      <c r="Y121">
        <v>0</v>
      </c>
      <c r="Z121">
        <v>3.12</v>
      </c>
      <c r="AA121">
        <v>0</v>
      </c>
      <c r="AB121">
        <v>0</v>
      </c>
      <c r="AC121">
        <v>0</v>
      </c>
      <c r="AD121">
        <v>1</v>
      </c>
      <c r="AE121">
        <v>0</v>
      </c>
      <c r="AF121" t="s">
        <v>26</v>
      </c>
      <c r="AG121">
        <v>0.81900000000000006</v>
      </c>
      <c r="AH121">
        <v>2</v>
      </c>
      <c r="AI121">
        <v>74764909</v>
      </c>
      <c r="AJ121">
        <v>127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 x14ac:dyDescent="0.2">
      <c r="A122">
        <f>ROW(Source!A103)</f>
        <v>103</v>
      </c>
      <c r="B122">
        <v>74764918</v>
      </c>
      <c r="C122">
        <v>74764905</v>
      </c>
      <c r="D122">
        <v>49673503</v>
      </c>
      <c r="E122">
        <v>1</v>
      </c>
      <c r="F122">
        <v>1</v>
      </c>
      <c r="G122">
        <v>1</v>
      </c>
      <c r="H122">
        <v>2</v>
      </c>
      <c r="I122" t="s">
        <v>458</v>
      </c>
      <c r="J122" t="s">
        <v>459</v>
      </c>
      <c r="K122" t="s">
        <v>460</v>
      </c>
      <c r="L122">
        <v>1367</v>
      </c>
      <c r="N122">
        <v>1011</v>
      </c>
      <c r="O122" t="s">
        <v>454</v>
      </c>
      <c r="P122" t="s">
        <v>454</v>
      </c>
      <c r="Q122">
        <v>1</v>
      </c>
      <c r="X122">
        <v>0.03</v>
      </c>
      <c r="Y122">
        <v>0</v>
      </c>
      <c r="Z122">
        <v>65.709999999999994</v>
      </c>
      <c r="AA122">
        <v>11.6</v>
      </c>
      <c r="AB122">
        <v>0</v>
      </c>
      <c r="AC122">
        <v>0</v>
      </c>
      <c r="AD122">
        <v>1</v>
      </c>
      <c r="AE122">
        <v>0</v>
      </c>
      <c r="AF122" t="s">
        <v>26</v>
      </c>
      <c r="AG122">
        <v>3.15E-2</v>
      </c>
      <c r="AH122">
        <v>2</v>
      </c>
      <c r="AI122">
        <v>74764910</v>
      </c>
      <c r="AJ122">
        <v>128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 x14ac:dyDescent="0.2">
      <c r="A123">
        <f>ROW(Source!A103)</f>
        <v>103</v>
      </c>
      <c r="B123">
        <v>74764919</v>
      </c>
      <c r="C123">
        <v>74764905</v>
      </c>
      <c r="D123">
        <v>49525488</v>
      </c>
      <c r="E123">
        <v>1</v>
      </c>
      <c r="F123">
        <v>1</v>
      </c>
      <c r="G123">
        <v>1</v>
      </c>
      <c r="H123">
        <v>3</v>
      </c>
      <c r="I123" t="s">
        <v>465</v>
      </c>
      <c r="J123" t="s">
        <v>466</v>
      </c>
      <c r="K123" t="s">
        <v>467</v>
      </c>
      <c r="L123">
        <v>1346</v>
      </c>
      <c r="N123">
        <v>1009</v>
      </c>
      <c r="O123" t="s">
        <v>468</v>
      </c>
      <c r="P123" t="s">
        <v>468</v>
      </c>
      <c r="Q123">
        <v>1</v>
      </c>
      <c r="X123">
        <v>0.6</v>
      </c>
      <c r="Y123">
        <v>9.0399999999999991</v>
      </c>
      <c r="Z123">
        <v>0</v>
      </c>
      <c r="AA123">
        <v>0</v>
      </c>
      <c r="AB123">
        <v>0</v>
      </c>
      <c r="AC123">
        <v>0</v>
      </c>
      <c r="AD123">
        <v>1</v>
      </c>
      <c r="AE123">
        <v>0</v>
      </c>
      <c r="AF123" t="s">
        <v>6</v>
      </c>
      <c r="AG123">
        <v>0.6</v>
      </c>
      <c r="AH123">
        <v>2</v>
      </c>
      <c r="AI123">
        <v>74764911</v>
      </c>
      <c r="AJ123">
        <v>129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 x14ac:dyDescent="0.2">
      <c r="A124">
        <f>ROW(Source!A103)</f>
        <v>103</v>
      </c>
      <c r="B124">
        <v>74764920</v>
      </c>
      <c r="C124">
        <v>74764905</v>
      </c>
      <c r="D124">
        <v>49526492</v>
      </c>
      <c r="E124">
        <v>1</v>
      </c>
      <c r="F124">
        <v>1</v>
      </c>
      <c r="G124">
        <v>1</v>
      </c>
      <c r="H124">
        <v>3</v>
      </c>
      <c r="I124" t="s">
        <v>469</v>
      </c>
      <c r="J124" t="s">
        <v>470</v>
      </c>
      <c r="K124" t="s">
        <v>471</v>
      </c>
      <c r="L124">
        <v>1346</v>
      </c>
      <c r="N124">
        <v>1009</v>
      </c>
      <c r="O124" t="s">
        <v>468</v>
      </c>
      <c r="P124" t="s">
        <v>468</v>
      </c>
      <c r="Q124">
        <v>1</v>
      </c>
      <c r="X124">
        <v>1.63</v>
      </c>
      <c r="Y124">
        <v>23.09</v>
      </c>
      <c r="Z124">
        <v>0</v>
      </c>
      <c r="AA124">
        <v>0</v>
      </c>
      <c r="AB124">
        <v>0</v>
      </c>
      <c r="AC124">
        <v>0</v>
      </c>
      <c r="AD124">
        <v>1</v>
      </c>
      <c r="AE124">
        <v>0</v>
      </c>
      <c r="AF124" t="s">
        <v>6</v>
      </c>
      <c r="AG124">
        <v>1.63</v>
      </c>
      <c r="AH124">
        <v>2</v>
      </c>
      <c r="AI124">
        <v>74764912</v>
      </c>
      <c r="AJ124">
        <v>130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 x14ac:dyDescent="0.2">
      <c r="A125">
        <f>ROW(Source!A103)</f>
        <v>103</v>
      </c>
      <c r="B125">
        <v>74764921</v>
      </c>
      <c r="C125">
        <v>74764905</v>
      </c>
      <c r="D125">
        <v>49514680</v>
      </c>
      <c r="E125">
        <v>70</v>
      </c>
      <c r="F125">
        <v>1</v>
      </c>
      <c r="G125">
        <v>1</v>
      </c>
      <c r="H125">
        <v>3</v>
      </c>
      <c r="I125" t="s">
        <v>510</v>
      </c>
      <c r="J125" t="s">
        <v>6</v>
      </c>
      <c r="K125" t="s">
        <v>511</v>
      </c>
      <c r="L125">
        <v>1371</v>
      </c>
      <c r="N125">
        <v>1013</v>
      </c>
      <c r="O125" t="s">
        <v>23</v>
      </c>
      <c r="P125" t="s">
        <v>23</v>
      </c>
      <c r="Q125">
        <v>1</v>
      </c>
      <c r="X125">
        <v>1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 t="s">
        <v>6</v>
      </c>
      <c r="AG125">
        <v>1</v>
      </c>
      <c r="AH125">
        <v>3</v>
      </c>
      <c r="AI125">
        <v>-1</v>
      </c>
      <c r="AJ125" t="s">
        <v>6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 x14ac:dyDescent="0.2">
      <c r="A126">
        <f>ROW(Source!A105)</f>
        <v>105</v>
      </c>
      <c r="B126">
        <v>74940444</v>
      </c>
      <c r="C126">
        <v>74940443</v>
      </c>
      <c r="D126">
        <v>49510723</v>
      </c>
      <c r="E126">
        <v>70</v>
      </c>
      <c r="F126">
        <v>1</v>
      </c>
      <c r="G126">
        <v>1</v>
      </c>
      <c r="H126">
        <v>1</v>
      </c>
      <c r="I126" t="s">
        <v>474</v>
      </c>
      <c r="J126" t="s">
        <v>6</v>
      </c>
      <c r="K126" t="s">
        <v>475</v>
      </c>
      <c r="L126">
        <v>1191</v>
      </c>
      <c r="N126">
        <v>1013</v>
      </c>
      <c r="O126" t="s">
        <v>448</v>
      </c>
      <c r="P126" t="s">
        <v>448</v>
      </c>
      <c r="Q126">
        <v>1</v>
      </c>
      <c r="X126">
        <v>2</v>
      </c>
      <c r="Y126">
        <v>0</v>
      </c>
      <c r="Z126">
        <v>0</v>
      </c>
      <c r="AA126">
        <v>0</v>
      </c>
      <c r="AB126">
        <v>8.9700000000000006</v>
      </c>
      <c r="AC126">
        <v>0</v>
      </c>
      <c r="AD126">
        <v>1</v>
      </c>
      <c r="AE126">
        <v>1</v>
      </c>
      <c r="AF126" t="s">
        <v>78</v>
      </c>
      <c r="AG126">
        <v>2.1</v>
      </c>
      <c r="AH126">
        <v>2</v>
      </c>
      <c r="AI126">
        <v>74940444</v>
      </c>
      <c r="AJ126">
        <v>132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 x14ac:dyDescent="0.2">
      <c r="A127">
        <f>ROW(Source!A105)</f>
        <v>105</v>
      </c>
      <c r="B127">
        <v>74940445</v>
      </c>
      <c r="C127">
        <v>74940443</v>
      </c>
      <c r="D127">
        <v>49510905</v>
      </c>
      <c r="E127">
        <v>70</v>
      </c>
      <c r="F127">
        <v>1</v>
      </c>
      <c r="G127">
        <v>1</v>
      </c>
      <c r="H127">
        <v>1</v>
      </c>
      <c r="I127" t="s">
        <v>449</v>
      </c>
      <c r="J127" t="s">
        <v>6</v>
      </c>
      <c r="K127" t="s">
        <v>450</v>
      </c>
      <c r="L127">
        <v>1191</v>
      </c>
      <c r="N127">
        <v>1013</v>
      </c>
      <c r="O127" t="s">
        <v>448</v>
      </c>
      <c r="P127" t="s">
        <v>448</v>
      </c>
      <c r="Q127">
        <v>1</v>
      </c>
      <c r="X127">
        <v>0.01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1</v>
      </c>
      <c r="AE127">
        <v>2</v>
      </c>
      <c r="AF127" t="s">
        <v>78</v>
      </c>
      <c r="AG127">
        <v>1.0500000000000001E-2</v>
      </c>
      <c r="AH127">
        <v>2</v>
      </c>
      <c r="AI127">
        <v>74940445</v>
      </c>
      <c r="AJ127">
        <v>133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 x14ac:dyDescent="0.2">
      <c r="A128">
        <f>ROW(Source!A105)</f>
        <v>105</v>
      </c>
      <c r="B128">
        <v>74940446</v>
      </c>
      <c r="C128">
        <v>74940443</v>
      </c>
      <c r="D128">
        <v>49672695</v>
      </c>
      <c r="E128">
        <v>1</v>
      </c>
      <c r="F128">
        <v>1</v>
      </c>
      <c r="G128">
        <v>1</v>
      </c>
      <c r="H128">
        <v>2</v>
      </c>
      <c r="I128" t="s">
        <v>455</v>
      </c>
      <c r="J128" t="s">
        <v>456</v>
      </c>
      <c r="K128" t="s">
        <v>457</v>
      </c>
      <c r="L128">
        <v>1367</v>
      </c>
      <c r="N128">
        <v>1011</v>
      </c>
      <c r="O128" t="s">
        <v>454</v>
      </c>
      <c r="P128" t="s">
        <v>454</v>
      </c>
      <c r="Q128">
        <v>1</v>
      </c>
      <c r="X128">
        <v>0.5</v>
      </c>
      <c r="Y128">
        <v>0</v>
      </c>
      <c r="Z128">
        <v>3.12</v>
      </c>
      <c r="AA128">
        <v>0</v>
      </c>
      <c r="AB128">
        <v>0</v>
      </c>
      <c r="AC128">
        <v>0</v>
      </c>
      <c r="AD128">
        <v>1</v>
      </c>
      <c r="AE128">
        <v>0</v>
      </c>
      <c r="AF128" t="s">
        <v>78</v>
      </c>
      <c r="AG128">
        <v>0.52500000000000002</v>
      </c>
      <c r="AH128">
        <v>2</v>
      </c>
      <c r="AI128">
        <v>74940446</v>
      </c>
      <c r="AJ128">
        <v>134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 x14ac:dyDescent="0.2">
      <c r="A129">
        <f>ROW(Source!A105)</f>
        <v>105</v>
      </c>
      <c r="B129">
        <v>74940447</v>
      </c>
      <c r="C129">
        <v>74940443</v>
      </c>
      <c r="D129">
        <v>49673503</v>
      </c>
      <c r="E129">
        <v>1</v>
      </c>
      <c r="F129">
        <v>1</v>
      </c>
      <c r="G129">
        <v>1</v>
      </c>
      <c r="H129">
        <v>2</v>
      </c>
      <c r="I129" t="s">
        <v>458</v>
      </c>
      <c r="J129" t="s">
        <v>459</v>
      </c>
      <c r="K129" t="s">
        <v>460</v>
      </c>
      <c r="L129">
        <v>1367</v>
      </c>
      <c r="N129">
        <v>1011</v>
      </c>
      <c r="O129" t="s">
        <v>454</v>
      </c>
      <c r="P129" t="s">
        <v>454</v>
      </c>
      <c r="Q129">
        <v>1</v>
      </c>
      <c r="X129">
        <v>0.01</v>
      </c>
      <c r="Y129">
        <v>0</v>
      </c>
      <c r="Z129">
        <v>65.709999999999994</v>
      </c>
      <c r="AA129">
        <v>11.6</v>
      </c>
      <c r="AB129">
        <v>0</v>
      </c>
      <c r="AC129">
        <v>0</v>
      </c>
      <c r="AD129">
        <v>1</v>
      </c>
      <c r="AE129">
        <v>0</v>
      </c>
      <c r="AF129" t="s">
        <v>78</v>
      </c>
      <c r="AG129">
        <v>1.0500000000000001E-2</v>
      </c>
      <c r="AH129">
        <v>2</v>
      </c>
      <c r="AI129">
        <v>74940447</v>
      </c>
      <c r="AJ129">
        <v>135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 x14ac:dyDescent="0.2">
      <c r="A130">
        <f>ROW(Source!A105)</f>
        <v>105</v>
      </c>
      <c r="B130">
        <v>74940448</v>
      </c>
      <c r="C130">
        <v>74940443</v>
      </c>
      <c r="D130">
        <v>49525488</v>
      </c>
      <c r="E130">
        <v>1</v>
      </c>
      <c r="F130">
        <v>1</v>
      </c>
      <c r="G130">
        <v>1</v>
      </c>
      <c r="H130">
        <v>3</v>
      </c>
      <c r="I130" t="s">
        <v>465</v>
      </c>
      <c r="J130" t="s">
        <v>466</v>
      </c>
      <c r="K130" t="s">
        <v>467</v>
      </c>
      <c r="L130">
        <v>1346</v>
      </c>
      <c r="N130">
        <v>1009</v>
      </c>
      <c r="O130" t="s">
        <v>468</v>
      </c>
      <c r="P130" t="s">
        <v>468</v>
      </c>
      <c r="Q130">
        <v>1</v>
      </c>
      <c r="X130">
        <v>0.4</v>
      </c>
      <c r="Y130">
        <v>9.0399999999999991</v>
      </c>
      <c r="Z130">
        <v>0</v>
      </c>
      <c r="AA130">
        <v>0</v>
      </c>
      <c r="AB130">
        <v>0</v>
      </c>
      <c r="AC130">
        <v>0</v>
      </c>
      <c r="AD130">
        <v>1</v>
      </c>
      <c r="AE130">
        <v>0</v>
      </c>
      <c r="AF130" t="s">
        <v>6</v>
      </c>
      <c r="AG130">
        <v>0.4</v>
      </c>
      <c r="AH130">
        <v>2</v>
      </c>
      <c r="AI130">
        <v>74940448</v>
      </c>
      <c r="AJ130">
        <v>136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 x14ac:dyDescent="0.2">
      <c r="A131">
        <f>ROW(Source!A105)</f>
        <v>105</v>
      </c>
      <c r="B131">
        <v>74940449</v>
      </c>
      <c r="C131">
        <v>74940443</v>
      </c>
      <c r="D131">
        <v>49526492</v>
      </c>
      <c r="E131">
        <v>1</v>
      </c>
      <c r="F131">
        <v>1</v>
      </c>
      <c r="G131">
        <v>1</v>
      </c>
      <c r="H131">
        <v>3</v>
      </c>
      <c r="I131" t="s">
        <v>469</v>
      </c>
      <c r="J131" t="s">
        <v>470</v>
      </c>
      <c r="K131" t="s">
        <v>471</v>
      </c>
      <c r="L131">
        <v>1346</v>
      </c>
      <c r="N131">
        <v>1009</v>
      </c>
      <c r="O131" t="s">
        <v>468</v>
      </c>
      <c r="P131" t="s">
        <v>468</v>
      </c>
      <c r="Q131">
        <v>1</v>
      </c>
      <c r="X131">
        <v>1.05</v>
      </c>
      <c r="Y131">
        <v>23.09</v>
      </c>
      <c r="Z131">
        <v>0</v>
      </c>
      <c r="AA131">
        <v>0</v>
      </c>
      <c r="AB131">
        <v>0</v>
      </c>
      <c r="AC131">
        <v>0</v>
      </c>
      <c r="AD131">
        <v>1</v>
      </c>
      <c r="AE131">
        <v>0</v>
      </c>
      <c r="AF131" t="s">
        <v>6</v>
      </c>
      <c r="AG131">
        <v>1.05</v>
      </c>
      <c r="AH131">
        <v>2</v>
      </c>
      <c r="AI131">
        <v>74940449</v>
      </c>
      <c r="AJ131">
        <v>137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 x14ac:dyDescent="0.2">
      <c r="A132">
        <f>ROW(Source!A105)</f>
        <v>105</v>
      </c>
      <c r="B132">
        <v>74940450</v>
      </c>
      <c r="C132">
        <v>74940443</v>
      </c>
      <c r="D132">
        <v>49514680</v>
      </c>
      <c r="E132">
        <v>70</v>
      </c>
      <c r="F132">
        <v>1</v>
      </c>
      <c r="G132">
        <v>1</v>
      </c>
      <c r="H132">
        <v>3</v>
      </c>
      <c r="I132" t="s">
        <v>510</v>
      </c>
      <c r="J132" t="s">
        <v>6</v>
      </c>
      <c r="K132" t="s">
        <v>511</v>
      </c>
      <c r="L132">
        <v>1371</v>
      </c>
      <c r="N132">
        <v>1013</v>
      </c>
      <c r="O132" t="s">
        <v>23</v>
      </c>
      <c r="P132" t="s">
        <v>23</v>
      </c>
      <c r="Q132">
        <v>1</v>
      </c>
      <c r="X132">
        <v>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 t="s">
        <v>6</v>
      </c>
      <c r="AG132">
        <v>1</v>
      </c>
      <c r="AH132">
        <v>3</v>
      </c>
      <c r="AI132">
        <v>-1</v>
      </c>
      <c r="AJ132" t="s">
        <v>6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 x14ac:dyDescent="0.2">
      <c r="A133">
        <f>ROW(Source!A107)</f>
        <v>107</v>
      </c>
      <c r="B133">
        <v>74940456</v>
      </c>
      <c r="C133">
        <v>74940455</v>
      </c>
      <c r="D133">
        <v>49510723</v>
      </c>
      <c r="E133">
        <v>70</v>
      </c>
      <c r="F133">
        <v>1</v>
      </c>
      <c r="G133">
        <v>1</v>
      </c>
      <c r="H133">
        <v>1</v>
      </c>
      <c r="I133" t="s">
        <v>474</v>
      </c>
      <c r="J133" t="s">
        <v>6</v>
      </c>
      <c r="K133" t="s">
        <v>475</v>
      </c>
      <c r="L133">
        <v>1191</v>
      </c>
      <c r="N133">
        <v>1013</v>
      </c>
      <c r="O133" t="s">
        <v>448</v>
      </c>
      <c r="P133" t="s">
        <v>448</v>
      </c>
      <c r="Q133">
        <v>1</v>
      </c>
      <c r="X133">
        <v>2.72</v>
      </c>
      <c r="Y133">
        <v>0</v>
      </c>
      <c r="Z133">
        <v>0</v>
      </c>
      <c r="AA133">
        <v>0</v>
      </c>
      <c r="AB133">
        <v>8.9700000000000006</v>
      </c>
      <c r="AC133">
        <v>0</v>
      </c>
      <c r="AD133">
        <v>1</v>
      </c>
      <c r="AE133">
        <v>1</v>
      </c>
      <c r="AF133" t="s">
        <v>78</v>
      </c>
      <c r="AG133">
        <v>2.8560000000000003</v>
      </c>
      <c r="AH133">
        <v>2</v>
      </c>
      <c r="AI133">
        <v>74940456</v>
      </c>
      <c r="AJ133">
        <v>139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 x14ac:dyDescent="0.2">
      <c r="A134">
        <f>ROW(Source!A107)</f>
        <v>107</v>
      </c>
      <c r="B134">
        <v>74940457</v>
      </c>
      <c r="C134">
        <v>74940455</v>
      </c>
      <c r="D134">
        <v>49510905</v>
      </c>
      <c r="E134">
        <v>70</v>
      </c>
      <c r="F134">
        <v>1</v>
      </c>
      <c r="G134">
        <v>1</v>
      </c>
      <c r="H134">
        <v>1</v>
      </c>
      <c r="I134" t="s">
        <v>449</v>
      </c>
      <c r="J134" t="s">
        <v>6</v>
      </c>
      <c r="K134" t="s">
        <v>450</v>
      </c>
      <c r="L134">
        <v>1191</v>
      </c>
      <c r="N134">
        <v>1013</v>
      </c>
      <c r="O134" t="s">
        <v>448</v>
      </c>
      <c r="P134" t="s">
        <v>448</v>
      </c>
      <c r="Q134">
        <v>1</v>
      </c>
      <c r="X134">
        <v>0.03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1</v>
      </c>
      <c r="AE134">
        <v>2</v>
      </c>
      <c r="AF134" t="s">
        <v>78</v>
      </c>
      <c r="AG134">
        <v>3.15E-2</v>
      </c>
      <c r="AH134">
        <v>2</v>
      </c>
      <c r="AI134">
        <v>74940457</v>
      </c>
      <c r="AJ134">
        <v>140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 x14ac:dyDescent="0.2">
      <c r="A135">
        <f>ROW(Source!A107)</f>
        <v>107</v>
      </c>
      <c r="B135">
        <v>74940458</v>
      </c>
      <c r="C135">
        <v>74940455</v>
      </c>
      <c r="D135">
        <v>49672573</v>
      </c>
      <c r="E135">
        <v>1</v>
      </c>
      <c r="F135">
        <v>1</v>
      </c>
      <c r="G135">
        <v>1</v>
      </c>
      <c r="H135">
        <v>2</v>
      </c>
      <c r="I135" t="s">
        <v>451</v>
      </c>
      <c r="J135" t="s">
        <v>452</v>
      </c>
      <c r="K135" t="s">
        <v>453</v>
      </c>
      <c r="L135">
        <v>1367</v>
      </c>
      <c r="N135">
        <v>1011</v>
      </c>
      <c r="O135" t="s">
        <v>454</v>
      </c>
      <c r="P135" t="s">
        <v>454</v>
      </c>
      <c r="Q135">
        <v>1</v>
      </c>
      <c r="X135">
        <v>0.01</v>
      </c>
      <c r="Y135">
        <v>0</v>
      </c>
      <c r="Z135">
        <v>115.4</v>
      </c>
      <c r="AA135">
        <v>13.5</v>
      </c>
      <c r="AB135">
        <v>0</v>
      </c>
      <c r="AC135">
        <v>0</v>
      </c>
      <c r="AD135">
        <v>1</v>
      </c>
      <c r="AE135">
        <v>0</v>
      </c>
      <c r="AF135" t="s">
        <v>78</v>
      </c>
      <c r="AG135">
        <v>1.0500000000000001E-2</v>
      </c>
      <c r="AH135">
        <v>2</v>
      </c>
      <c r="AI135">
        <v>74940458</v>
      </c>
      <c r="AJ135">
        <v>141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 x14ac:dyDescent="0.2">
      <c r="A136">
        <f>ROW(Source!A107)</f>
        <v>107</v>
      </c>
      <c r="B136">
        <v>74940459</v>
      </c>
      <c r="C136">
        <v>74940455</v>
      </c>
      <c r="D136">
        <v>49672695</v>
      </c>
      <c r="E136">
        <v>1</v>
      </c>
      <c r="F136">
        <v>1</v>
      </c>
      <c r="G136">
        <v>1</v>
      </c>
      <c r="H136">
        <v>2</v>
      </c>
      <c r="I136" t="s">
        <v>455</v>
      </c>
      <c r="J136" t="s">
        <v>456</v>
      </c>
      <c r="K136" t="s">
        <v>457</v>
      </c>
      <c r="L136">
        <v>1367</v>
      </c>
      <c r="N136">
        <v>1011</v>
      </c>
      <c r="O136" t="s">
        <v>454</v>
      </c>
      <c r="P136" t="s">
        <v>454</v>
      </c>
      <c r="Q136">
        <v>1</v>
      </c>
      <c r="X136">
        <v>0.68</v>
      </c>
      <c r="Y136">
        <v>0</v>
      </c>
      <c r="Z136">
        <v>3.12</v>
      </c>
      <c r="AA136">
        <v>0</v>
      </c>
      <c r="AB136">
        <v>0</v>
      </c>
      <c r="AC136">
        <v>0</v>
      </c>
      <c r="AD136">
        <v>1</v>
      </c>
      <c r="AE136">
        <v>0</v>
      </c>
      <c r="AF136" t="s">
        <v>78</v>
      </c>
      <c r="AG136">
        <v>0.71400000000000008</v>
      </c>
      <c r="AH136">
        <v>2</v>
      </c>
      <c r="AI136">
        <v>74940459</v>
      </c>
      <c r="AJ136">
        <v>142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 x14ac:dyDescent="0.2">
      <c r="A137">
        <f>ROW(Source!A107)</f>
        <v>107</v>
      </c>
      <c r="B137">
        <v>74940460</v>
      </c>
      <c r="C137">
        <v>74940455</v>
      </c>
      <c r="D137">
        <v>49673503</v>
      </c>
      <c r="E137">
        <v>1</v>
      </c>
      <c r="F137">
        <v>1</v>
      </c>
      <c r="G137">
        <v>1</v>
      </c>
      <c r="H137">
        <v>2</v>
      </c>
      <c r="I137" t="s">
        <v>458</v>
      </c>
      <c r="J137" t="s">
        <v>459</v>
      </c>
      <c r="K137" t="s">
        <v>460</v>
      </c>
      <c r="L137">
        <v>1367</v>
      </c>
      <c r="N137">
        <v>1011</v>
      </c>
      <c r="O137" t="s">
        <v>454</v>
      </c>
      <c r="P137" t="s">
        <v>454</v>
      </c>
      <c r="Q137">
        <v>1</v>
      </c>
      <c r="X137">
        <v>0.02</v>
      </c>
      <c r="Y137">
        <v>0</v>
      </c>
      <c r="Z137">
        <v>65.709999999999994</v>
      </c>
      <c r="AA137">
        <v>11.6</v>
      </c>
      <c r="AB137">
        <v>0</v>
      </c>
      <c r="AC137">
        <v>0</v>
      </c>
      <c r="AD137">
        <v>1</v>
      </c>
      <c r="AE137">
        <v>0</v>
      </c>
      <c r="AF137" t="s">
        <v>78</v>
      </c>
      <c r="AG137">
        <v>2.1000000000000001E-2</v>
      </c>
      <c r="AH137">
        <v>2</v>
      </c>
      <c r="AI137">
        <v>74940460</v>
      </c>
      <c r="AJ137">
        <v>143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 x14ac:dyDescent="0.2">
      <c r="A138">
        <f>ROW(Source!A107)</f>
        <v>107</v>
      </c>
      <c r="B138">
        <v>74940461</v>
      </c>
      <c r="C138">
        <v>74940455</v>
      </c>
      <c r="D138">
        <v>49525488</v>
      </c>
      <c r="E138">
        <v>1</v>
      </c>
      <c r="F138">
        <v>1</v>
      </c>
      <c r="G138">
        <v>1</v>
      </c>
      <c r="H138">
        <v>3</v>
      </c>
      <c r="I138" t="s">
        <v>465</v>
      </c>
      <c r="J138" t="s">
        <v>466</v>
      </c>
      <c r="K138" t="s">
        <v>467</v>
      </c>
      <c r="L138">
        <v>1346</v>
      </c>
      <c r="N138">
        <v>1009</v>
      </c>
      <c r="O138" t="s">
        <v>468</v>
      </c>
      <c r="P138" t="s">
        <v>468</v>
      </c>
      <c r="Q138">
        <v>1</v>
      </c>
      <c r="X138">
        <v>0.5</v>
      </c>
      <c r="Y138">
        <v>9.0399999999999991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0</v>
      </c>
      <c r="AF138" t="s">
        <v>6</v>
      </c>
      <c r="AG138">
        <v>0.5</v>
      </c>
      <c r="AH138">
        <v>2</v>
      </c>
      <c r="AI138">
        <v>74940461</v>
      </c>
      <c r="AJ138">
        <v>144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 x14ac:dyDescent="0.2">
      <c r="A139">
        <f>ROW(Source!A107)</f>
        <v>107</v>
      </c>
      <c r="B139">
        <v>74940462</v>
      </c>
      <c r="C139">
        <v>74940455</v>
      </c>
      <c r="D139">
        <v>49526492</v>
      </c>
      <c r="E139">
        <v>1</v>
      </c>
      <c r="F139">
        <v>1</v>
      </c>
      <c r="G139">
        <v>1</v>
      </c>
      <c r="H139">
        <v>3</v>
      </c>
      <c r="I139" t="s">
        <v>469</v>
      </c>
      <c r="J139" t="s">
        <v>470</v>
      </c>
      <c r="K139" t="s">
        <v>471</v>
      </c>
      <c r="L139">
        <v>1346</v>
      </c>
      <c r="N139">
        <v>1009</v>
      </c>
      <c r="O139" t="s">
        <v>468</v>
      </c>
      <c r="P139" t="s">
        <v>468</v>
      </c>
      <c r="Q139">
        <v>1</v>
      </c>
      <c r="X139">
        <v>0.92</v>
      </c>
      <c r="Y139">
        <v>23.09</v>
      </c>
      <c r="Z139">
        <v>0</v>
      </c>
      <c r="AA139">
        <v>0</v>
      </c>
      <c r="AB139">
        <v>0</v>
      </c>
      <c r="AC139">
        <v>0</v>
      </c>
      <c r="AD139">
        <v>1</v>
      </c>
      <c r="AE139">
        <v>0</v>
      </c>
      <c r="AF139" t="s">
        <v>6</v>
      </c>
      <c r="AG139">
        <v>0.92</v>
      </c>
      <c r="AH139">
        <v>2</v>
      </c>
      <c r="AI139">
        <v>74940462</v>
      </c>
      <c r="AJ139">
        <v>145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 x14ac:dyDescent="0.2">
      <c r="A140">
        <f>ROW(Source!A107)</f>
        <v>107</v>
      </c>
      <c r="B140">
        <v>74940463</v>
      </c>
      <c r="C140">
        <v>74940455</v>
      </c>
      <c r="D140">
        <v>49514680</v>
      </c>
      <c r="E140">
        <v>70</v>
      </c>
      <c r="F140">
        <v>1</v>
      </c>
      <c r="G140">
        <v>1</v>
      </c>
      <c r="H140">
        <v>3</v>
      </c>
      <c r="I140" t="s">
        <v>510</v>
      </c>
      <c r="J140" t="s">
        <v>6</v>
      </c>
      <c r="K140" t="s">
        <v>511</v>
      </c>
      <c r="L140">
        <v>1371</v>
      </c>
      <c r="N140">
        <v>1013</v>
      </c>
      <c r="O140" t="s">
        <v>23</v>
      </c>
      <c r="P140" t="s">
        <v>23</v>
      </c>
      <c r="Q140">
        <v>1</v>
      </c>
      <c r="X140">
        <v>1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 t="s">
        <v>6</v>
      </c>
      <c r="AG140">
        <v>1</v>
      </c>
      <c r="AH140">
        <v>3</v>
      </c>
      <c r="AI140">
        <v>-1</v>
      </c>
      <c r="AJ140" t="s">
        <v>6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 x14ac:dyDescent="0.2">
      <c r="A141">
        <f>ROW(Source!A109)</f>
        <v>109</v>
      </c>
      <c r="B141">
        <v>74940675</v>
      </c>
      <c r="C141">
        <v>74940665</v>
      </c>
      <c r="D141">
        <v>31714704</v>
      </c>
      <c r="E141">
        <v>70</v>
      </c>
      <c r="F141">
        <v>1</v>
      </c>
      <c r="G141">
        <v>1</v>
      </c>
      <c r="H141">
        <v>1</v>
      </c>
      <c r="I141" t="s">
        <v>474</v>
      </c>
      <c r="J141" t="s">
        <v>6</v>
      </c>
      <c r="K141" t="s">
        <v>475</v>
      </c>
      <c r="L141">
        <v>1191</v>
      </c>
      <c r="N141">
        <v>1013</v>
      </c>
      <c r="O141" t="s">
        <v>448</v>
      </c>
      <c r="P141" t="s">
        <v>448</v>
      </c>
      <c r="Q141">
        <v>1</v>
      </c>
      <c r="X141">
        <v>1.07</v>
      </c>
      <c r="Y141">
        <v>0</v>
      </c>
      <c r="Z141">
        <v>0</v>
      </c>
      <c r="AA141">
        <v>0</v>
      </c>
      <c r="AB141">
        <v>8.9700000000000006</v>
      </c>
      <c r="AC141">
        <v>0</v>
      </c>
      <c r="AD141">
        <v>1</v>
      </c>
      <c r="AE141">
        <v>1</v>
      </c>
      <c r="AF141" t="s">
        <v>26</v>
      </c>
      <c r="AG141">
        <v>1.1235000000000002</v>
      </c>
      <c r="AH141">
        <v>2</v>
      </c>
      <c r="AI141">
        <v>74940666</v>
      </c>
      <c r="AJ141">
        <v>147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 x14ac:dyDescent="0.2">
      <c r="A142">
        <f>ROW(Source!A109)</f>
        <v>109</v>
      </c>
      <c r="B142">
        <v>74940676</v>
      </c>
      <c r="C142">
        <v>74940665</v>
      </c>
      <c r="D142">
        <v>31709492</v>
      </c>
      <c r="E142">
        <v>70</v>
      </c>
      <c r="F142">
        <v>1</v>
      </c>
      <c r="G142">
        <v>1</v>
      </c>
      <c r="H142">
        <v>1</v>
      </c>
      <c r="I142" t="s">
        <v>449</v>
      </c>
      <c r="J142" t="s">
        <v>6</v>
      </c>
      <c r="K142" t="s">
        <v>450</v>
      </c>
      <c r="L142">
        <v>1191</v>
      </c>
      <c r="N142">
        <v>1013</v>
      </c>
      <c r="O142" t="s">
        <v>448</v>
      </c>
      <c r="P142" t="s">
        <v>448</v>
      </c>
      <c r="Q142">
        <v>1</v>
      </c>
      <c r="X142">
        <v>0.01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26</v>
      </c>
      <c r="AG142">
        <v>1.0500000000000001E-2</v>
      </c>
      <c r="AH142">
        <v>2</v>
      </c>
      <c r="AI142">
        <v>74940667</v>
      </c>
      <c r="AJ142">
        <v>148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 x14ac:dyDescent="0.2">
      <c r="A143">
        <f>ROW(Source!A109)</f>
        <v>109</v>
      </c>
      <c r="B143">
        <v>74940677</v>
      </c>
      <c r="C143">
        <v>74940665</v>
      </c>
      <c r="D143">
        <v>49673503</v>
      </c>
      <c r="E143">
        <v>1</v>
      </c>
      <c r="F143">
        <v>1</v>
      </c>
      <c r="G143">
        <v>1</v>
      </c>
      <c r="H143">
        <v>2</v>
      </c>
      <c r="I143" t="s">
        <v>458</v>
      </c>
      <c r="J143" t="s">
        <v>459</v>
      </c>
      <c r="K143" t="s">
        <v>460</v>
      </c>
      <c r="L143">
        <v>1367</v>
      </c>
      <c r="N143">
        <v>1011</v>
      </c>
      <c r="O143" t="s">
        <v>454</v>
      </c>
      <c r="P143" t="s">
        <v>454</v>
      </c>
      <c r="Q143">
        <v>1</v>
      </c>
      <c r="X143">
        <v>0.01</v>
      </c>
      <c r="Y143">
        <v>0</v>
      </c>
      <c r="Z143">
        <v>65.709999999999994</v>
      </c>
      <c r="AA143">
        <v>11.6</v>
      </c>
      <c r="AB143">
        <v>0</v>
      </c>
      <c r="AC143">
        <v>0</v>
      </c>
      <c r="AD143">
        <v>1</v>
      </c>
      <c r="AE143">
        <v>0</v>
      </c>
      <c r="AF143" t="s">
        <v>26</v>
      </c>
      <c r="AG143">
        <v>1.0500000000000001E-2</v>
      </c>
      <c r="AH143">
        <v>2</v>
      </c>
      <c r="AI143">
        <v>74940668</v>
      </c>
      <c r="AJ143">
        <v>149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 x14ac:dyDescent="0.2">
      <c r="A144">
        <f>ROW(Source!A109)</f>
        <v>109</v>
      </c>
      <c r="B144">
        <v>74940678</v>
      </c>
      <c r="C144">
        <v>74940665</v>
      </c>
      <c r="D144">
        <v>49673715</v>
      </c>
      <c r="E144">
        <v>1</v>
      </c>
      <c r="F144">
        <v>1</v>
      </c>
      <c r="G144">
        <v>1</v>
      </c>
      <c r="H144">
        <v>2</v>
      </c>
      <c r="I144" t="s">
        <v>476</v>
      </c>
      <c r="J144" t="s">
        <v>477</v>
      </c>
      <c r="K144" t="s">
        <v>478</v>
      </c>
      <c r="L144">
        <v>1367</v>
      </c>
      <c r="N144">
        <v>1011</v>
      </c>
      <c r="O144" t="s">
        <v>454</v>
      </c>
      <c r="P144" t="s">
        <v>454</v>
      </c>
      <c r="Q144">
        <v>1</v>
      </c>
      <c r="X144">
        <v>0.1</v>
      </c>
      <c r="Y144">
        <v>0</v>
      </c>
      <c r="Z144">
        <v>8.1</v>
      </c>
      <c r="AA144">
        <v>0</v>
      </c>
      <c r="AB144">
        <v>0</v>
      </c>
      <c r="AC144">
        <v>0</v>
      </c>
      <c r="AD144">
        <v>1</v>
      </c>
      <c r="AE144">
        <v>0</v>
      </c>
      <c r="AF144" t="s">
        <v>26</v>
      </c>
      <c r="AG144">
        <v>0.10500000000000001</v>
      </c>
      <c r="AH144">
        <v>2</v>
      </c>
      <c r="AI144">
        <v>74940669</v>
      </c>
      <c r="AJ144">
        <v>150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 x14ac:dyDescent="0.2">
      <c r="A145">
        <f>ROW(Source!A109)</f>
        <v>109</v>
      </c>
      <c r="B145">
        <v>74940679</v>
      </c>
      <c r="C145">
        <v>74940665</v>
      </c>
      <c r="D145">
        <v>49523218</v>
      </c>
      <c r="E145">
        <v>1</v>
      </c>
      <c r="F145">
        <v>1</v>
      </c>
      <c r="G145">
        <v>1</v>
      </c>
      <c r="H145">
        <v>3</v>
      </c>
      <c r="I145" t="s">
        <v>90</v>
      </c>
      <c r="J145" t="s">
        <v>93</v>
      </c>
      <c r="K145" t="s">
        <v>91</v>
      </c>
      <c r="L145">
        <v>1374</v>
      </c>
      <c r="N145">
        <v>1013</v>
      </c>
      <c r="O145" t="s">
        <v>92</v>
      </c>
      <c r="P145" t="s">
        <v>92</v>
      </c>
      <c r="Q145">
        <v>1</v>
      </c>
      <c r="X145">
        <v>0.1</v>
      </c>
      <c r="Y145">
        <v>1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 t="s">
        <v>6</v>
      </c>
      <c r="AG145">
        <v>0.1</v>
      </c>
      <c r="AH145">
        <v>2</v>
      </c>
      <c r="AI145">
        <v>74940670</v>
      </c>
      <c r="AJ145">
        <v>151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 x14ac:dyDescent="0.2">
      <c r="A146">
        <f>ROW(Source!A109)</f>
        <v>109</v>
      </c>
      <c r="B146">
        <v>74940680</v>
      </c>
      <c r="C146">
        <v>74940665</v>
      </c>
      <c r="D146">
        <v>49524301</v>
      </c>
      <c r="E146">
        <v>1</v>
      </c>
      <c r="F146">
        <v>1</v>
      </c>
      <c r="G146">
        <v>1</v>
      </c>
      <c r="H146">
        <v>3</v>
      </c>
      <c r="I146" t="s">
        <v>479</v>
      </c>
      <c r="J146" t="s">
        <v>480</v>
      </c>
      <c r="K146" t="s">
        <v>481</v>
      </c>
      <c r="L146">
        <v>1348</v>
      </c>
      <c r="N146">
        <v>1009</v>
      </c>
      <c r="O146" t="s">
        <v>464</v>
      </c>
      <c r="P146" t="s">
        <v>464</v>
      </c>
      <c r="Q146">
        <v>1000</v>
      </c>
      <c r="X146">
        <v>1.1E-4</v>
      </c>
      <c r="Y146">
        <v>10362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0</v>
      </c>
      <c r="AF146" t="s">
        <v>6</v>
      </c>
      <c r="AG146">
        <v>1.1E-4</v>
      </c>
      <c r="AH146">
        <v>2</v>
      </c>
      <c r="AI146">
        <v>74940671</v>
      </c>
      <c r="AJ146">
        <v>152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 x14ac:dyDescent="0.2">
      <c r="A147">
        <f>ROW(Source!A109)</f>
        <v>109</v>
      </c>
      <c r="B147">
        <v>74940681</v>
      </c>
      <c r="C147">
        <v>74940665</v>
      </c>
      <c r="D147">
        <v>49528527</v>
      </c>
      <c r="E147">
        <v>1</v>
      </c>
      <c r="F147">
        <v>1</v>
      </c>
      <c r="G147">
        <v>1</v>
      </c>
      <c r="H147">
        <v>3</v>
      </c>
      <c r="I147" t="s">
        <v>482</v>
      </c>
      <c r="J147" t="s">
        <v>483</v>
      </c>
      <c r="K147" t="s">
        <v>484</v>
      </c>
      <c r="L147">
        <v>1339</v>
      </c>
      <c r="N147">
        <v>1007</v>
      </c>
      <c r="O147" t="s">
        <v>485</v>
      </c>
      <c r="P147" t="s">
        <v>485</v>
      </c>
      <c r="Q147">
        <v>1</v>
      </c>
      <c r="X147">
        <v>2.9999999999999997E-4</v>
      </c>
      <c r="Y147">
        <v>519.79999999999995</v>
      </c>
      <c r="Z147">
        <v>0</v>
      </c>
      <c r="AA147">
        <v>0</v>
      </c>
      <c r="AB147">
        <v>0</v>
      </c>
      <c r="AC147">
        <v>0</v>
      </c>
      <c r="AD147">
        <v>1</v>
      </c>
      <c r="AE147">
        <v>0</v>
      </c>
      <c r="AF147" t="s">
        <v>6</v>
      </c>
      <c r="AG147">
        <v>2.9999999999999997E-4</v>
      </c>
      <c r="AH147">
        <v>2</v>
      </c>
      <c r="AI147">
        <v>74940672</v>
      </c>
      <c r="AJ147">
        <v>153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 x14ac:dyDescent="0.2">
      <c r="A148">
        <f>ROW(Source!A109)</f>
        <v>109</v>
      </c>
      <c r="B148">
        <v>74940682</v>
      </c>
      <c r="C148">
        <v>74940665</v>
      </c>
      <c r="D148">
        <v>49543539</v>
      </c>
      <c r="E148">
        <v>1</v>
      </c>
      <c r="F148">
        <v>1</v>
      </c>
      <c r="G148">
        <v>1</v>
      </c>
      <c r="H148">
        <v>3</v>
      </c>
      <c r="I148" t="s">
        <v>486</v>
      </c>
      <c r="J148" t="s">
        <v>487</v>
      </c>
      <c r="K148" t="s">
        <v>488</v>
      </c>
      <c r="L148">
        <v>1348</v>
      </c>
      <c r="N148">
        <v>1009</v>
      </c>
      <c r="O148" t="s">
        <v>464</v>
      </c>
      <c r="P148" t="s">
        <v>464</v>
      </c>
      <c r="Q148">
        <v>1000</v>
      </c>
      <c r="X148">
        <v>4.2999999999999999E-4</v>
      </c>
      <c r="Y148">
        <v>6508.75</v>
      </c>
      <c r="Z148">
        <v>0</v>
      </c>
      <c r="AA148">
        <v>0</v>
      </c>
      <c r="AB148">
        <v>0</v>
      </c>
      <c r="AC148">
        <v>0</v>
      </c>
      <c r="AD148">
        <v>1</v>
      </c>
      <c r="AE148">
        <v>0</v>
      </c>
      <c r="AF148" t="s">
        <v>6</v>
      </c>
      <c r="AG148">
        <v>4.2999999999999999E-4</v>
      </c>
      <c r="AH148">
        <v>2</v>
      </c>
      <c r="AI148">
        <v>74940673</v>
      </c>
      <c r="AJ148">
        <v>154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 x14ac:dyDescent="0.2">
      <c r="A149">
        <f>ROW(Source!A109)</f>
        <v>109</v>
      </c>
      <c r="B149">
        <v>74940683</v>
      </c>
      <c r="C149">
        <v>74940665</v>
      </c>
      <c r="D149">
        <v>49514668</v>
      </c>
      <c r="E149">
        <v>70</v>
      </c>
      <c r="F149">
        <v>1</v>
      </c>
      <c r="G149">
        <v>1</v>
      </c>
      <c r="H149">
        <v>3</v>
      </c>
      <c r="I149" t="s">
        <v>512</v>
      </c>
      <c r="J149" t="s">
        <v>6</v>
      </c>
      <c r="K149" t="s">
        <v>513</v>
      </c>
      <c r="L149">
        <v>1371</v>
      </c>
      <c r="N149">
        <v>1013</v>
      </c>
      <c r="O149" t="s">
        <v>23</v>
      </c>
      <c r="P149" t="s">
        <v>23</v>
      </c>
      <c r="Q149">
        <v>1</v>
      </c>
      <c r="X149">
        <v>1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 t="s">
        <v>6</v>
      </c>
      <c r="AG149">
        <v>1</v>
      </c>
      <c r="AH149">
        <v>3</v>
      </c>
      <c r="AI149">
        <v>-1</v>
      </c>
      <c r="AJ149" t="s">
        <v>6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 x14ac:dyDescent="0.2">
      <c r="A150">
        <f>ROW(Source!A113)</f>
        <v>113</v>
      </c>
      <c r="B150">
        <v>74942190</v>
      </c>
      <c r="C150">
        <v>74942177</v>
      </c>
      <c r="D150">
        <v>31715109</v>
      </c>
      <c r="E150">
        <v>70</v>
      </c>
      <c r="F150">
        <v>1</v>
      </c>
      <c r="G150">
        <v>1</v>
      </c>
      <c r="H150">
        <v>1</v>
      </c>
      <c r="I150" t="s">
        <v>472</v>
      </c>
      <c r="J150" t="s">
        <v>6</v>
      </c>
      <c r="K150" t="s">
        <v>473</v>
      </c>
      <c r="L150">
        <v>1191</v>
      </c>
      <c r="N150">
        <v>1013</v>
      </c>
      <c r="O150" t="s">
        <v>448</v>
      </c>
      <c r="P150" t="s">
        <v>448</v>
      </c>
      <c r="Q150">
        <v>1</v>
      </c>
      <c r="X150">
        <v>62.4</v>
      </c>
      <c r="Y150">
        <v>0</v>
      </c>
      <c r="Z150">
        <v>0</v>
      </c>
      <c r="AA150">
        <v>0</v>
      </c>
      <c r="AB150">
        <v>8.74</v>
      </c>
      <c r="AC150">
        <v>0</v>
      </c>
      <c r="AD150">
        <v>1</v>
      </c>
      <c r="AE150">
        <v>1</v>
      </c>
      <c r="AF150" t="s">
        <v>78</v>
      </c>
      <c r="AG150">
        <v>65.52</v>
      </c>
      <c r="AH150">
        <v>2</v>
      </c>
      <c r="AI150">
        <v>74942178</v>
      </c>
      <c r="AJ150">
        <v>157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 x14ac:dyDescent="0.2">
      <c r="A151">
        <f>ROW(Source!A113)</f>
        <v>113</v>
      </c>
      <c r="B151">
        <v>74942191</v>
      </c>
      <c r="C151">
        <v>74942177</v>
      </c>
      <c r="D151">
        <v>31709492</v>
      </c>
      <c r="E151">
        <v>70</v>
      </c>
      <c r="F151">
        <v>1</v>
      </c>
      <c r="G151">
        <v>1</v>
      </c>
      <c r="H151">
        <v>1</v>
      </c>
      <c r="I151" t="s">
        <v>449</v>
      </c>
      <c r="J151" t="s">
        <v>6</v>
      </c>
      <c r="K151" t="s">
        <v>450</v>
      </c>
      <c r="L151">
        <v>1191</v>
      </c>
      <c r="N151">
        <v>1013</v>
      </c>
      <c r="O151" t="s">
        <v>448</v>
      </c>
      <c r="P151" t="s">
        <v>448</v>
      </c>
      <c r="Q151">
        <v>1</v>
      </c>
      <c r="X151">
        <v>0.66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1</v>
      </c>
      <c r="AE151">
        <v>2</v>
      </c>
      <c r="AF151" t="s">
        <v>78</v>
      </c>
      <c r="AG151">
        <v>0.69300000000000006</v>
      </c>
      <c r="AH151">
        <v>2</v>
      </c>
      <c r="AI151">
        <v>74942179</v>
      </c>
      <c r="AJ151">
        <v>158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 x14ac:dyDescent="0.2">
      <c r="A152">
        <f>ROW(Source!A113)</f>
        <v>113</v>
      </c>
      <c r="B152">
        <v>74942192</v>
      </c>
      <c r="C152">
        <v>74942177</v>
      </c>
      <c r="D152">
        <v>49672573</v>
      </c>
      <c r="E152">
        <v>1</v>
      </c>
      <c r="F152">
        <v>1</v>
      </c>
      <c r="G152">
        <v>1</v>
      </c>
      <c r="H152">
        <v>2</v>
      </c>
      <c r="I152" t="s">
        <v>451</v>
      </c>
      <c r="J152" t="s">
        <v>452</v>
      </c>
      <c r="K152" t="s">
        <v>453</v>
      </c>
      <c r="L152">
        <v>1367</v>
      </c>
      <c r="N152">
        <v>1011</v>
      </c>
      <c r="O152" t="s">
        <v>454</v>
      </c>
      <c r="P152" t="s">
        <v>454</v>
      </c>
      <c r="Q152">
        <v>1</v>
      </c>
      <c r="X152">
        <v>0.27</v>
      </c>
      <c r="Y152">
        <v>0</v>
      </c>
      <c r="Z152">
        <v>115.4</v>
      </c>
      <c r="AA152">
        <v>13.5</v>
      </c>
      <c r="AB152">
        <v>0</v>
      </c>
      <c r="AC152">
        <v>0</v>
      </c>
      <c r="AD152">
        <v>1</v>
      </c>
      <c r="AE152">
        <v>0</v>
      </c>
      <c r="AF152" t="s">
        <v>78</v>
      </c>
      <c r="AG152">
        <v>0.28350000000000003</v>
      </c>
      <c r="AH152">
        <v>2</v>
      </c>
      <c r="AI152">
        <v>74942180</v>
      </c>
      <c r="AJ152">
        <v>159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 x14ac:dyDescent="0.2">
      <c r="A153">
        <f>ROW(Source!A113)</f>
        <v>113</v>
      </c>
      <c r="B153">
        <v>74942193</v>
      </c>
      <c r="C153">
        <v>74942177</v>
      </c>
      <c r="D153">
        <v>49672695</v>
      </c>
      <c r="E153">
        <v>1</v>
      </c>
      <c r="F153">
        <v>1</v>
      </c>
      <c r="G153">
        <v>1</v>
      </c>
      <c r="H153">
        <v>2</v>
      </c>
      <c r="I153" t="s">
        <v>455</v>
      </c>
      <c r="J153" t="s">
        <v>456</v>
      </c>
      <c r="K153" t="s">
        <v>457</v>
      </c>
      <c r="L153">
        <v>1367</v>
      </c>
      <c r="N153">
        <v>1011</v>
      </c>
      <c r="O153" t="s">
        <v>454</v>
      </c>
      <c r="P153" t="s">
        <v>454</v>
      </c>
      <c r="Q153">
        <v>1</v>
      </c>
      <c r="X153">
        <v>8.69</v>
      </c>
      <c r="Y153">
        <v>0</v>
      </c>
      <c r="Z153">
        <v>3.12</v>
      </c>
      <c r="AA153">
        <v>0</v>
      </c>
      <c r="AB153">
        <v>0</v>
      </c>
      <c r="AC153">
        <v>0</v>
      </c>
      <c r="AD153">
        <v>1</v>
      </c>
      <c r="AE153">
        <v>0</v>
      </c>
      <c r="AF153" t="s">
        <v>78</v>
      </c>
      <c r="AG153">
        <v>9.1244999999999994</v>
      </c>
      <c r="AH153">
        <v>2</v>
      </c>
      <c r="AI153">
        <v>74942181</v>
      </c>
      <c r="AJ153">
        <v>160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 x14ac:dyDescent="0.2">
      <c r="A154">
        <f>ROW(Source!A113)</f>
        <v>113</v>
      </c>
      <c r="B154">
        <v>74942194</v>
      </c>
      <c r="C154">
        <v>74942177</v>
      </c>
      <c r="D154">
        <v>49672703</v>
      </c>
      <c r="E154">
        <v>1</v>
      </c>
      <c r="F154">
        <v>1</v>
      </c>
      <c r="G154">
        <v>1</v>
      </c>
      <c r="H154">
        <v>2</v>
      </c>
      <c r="I154" t="s">
        <v>489</v>
      </c>
      <c r="J154" t="s">
        <v>490</v>
      </c>
      <c r="K154" t="s">
        <v>491</v>
      </c>
      <c r="L154">
        <v>1367</v>
      </c>
      <c r="N154">
        <v>1011</v>
      </c>
      <c r="O154" t="s">
        <v>454</v>
      </c>
      <c r="P154" t="s">
        <v>454</v>
      </c>
      <c r="Q154">
        <v>1</v>
      </c>
      <c r="X154">
        <v>0.15</v>
      </c>
      <c r="Y154">
        <v>0</v>
      </c>
      <c r="Z154">
        <v>6.66</v>
      </c>
      <c r="AA154">
        <v>0</v>
      </c>
      <c r="AB154">
        <v>0</v>
      </c>
      <c r="AC154">
        <v>0</v>
      </c>
      <c r="AD154">
        <v>1</v>
      </c>
      <c r="AE154">
        <v>0</v>
      </c>
      <c r="AF154" t="s">
        <v>78</v>
      </c>
      <c r="AG154">
        <v>0.1575</v>
      </c>
      <c r="AH154">
        <v>2</v>
      </c>
      <c r="AI154">
        <v>74942182</v>
      </c>
      <c r="AJ154">
        <v>161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 x14ac:dyDescent="0.2">
      <c r="A155">
        <f>ROW(Source!A113)</f>
        <v>113</v>
      </c>
      <c r="B155">
        <v>74942195</v>
      </c>
      <c r="C155">
        <v>74942177</v>
      </c>
      <c r="D155">
        <v>49673503</v>
      </c>
      <c r="E155">
        <v>1</v>
      </c>
      <c r="F155">
        <v>1</v>
      </c>
      <c r="G155">
        <v>1</v>
      </c>
      <c r="H155">
        <v>2</v>
      </c>
      <c r="I155" t="s">
        <v>458</v>
      </c>
      <c r="J155" t="s">
        <v>459</v>
      </c>
      <c r="K155" t="s">
        <v>460</v>
      </c>
      <c r="L155">
        <v>1367</v>
      </c>
      <c r="N155">
        <v>1011</v>
      </c>
      <c r="O155" t="s">
        <v>454</v>
      </c>
      <c r="P155" t="s">
        <v>454</v>
      </c>
      <c r="Q155">
        <v>1</v>
      </c>
      <c r="X155">
        <v>0.39</v>
      </c>
      <c r="Y155">
        <v>0</v>
      </c>
      <c r="Z155">
        <v>65.709999999999994</v>
      </c>
      <c r="AA155">
        <v>11.6</v>
      </c>
      <c r="AB155">
        <v>0</v>
      </c>
      <c r="AC155">
        <v>0</v>
      </c>
      <c r="AD155">
        <v>1</v>
      </c>
      <c r="AE155">
        <v>0</v>
      </c>
      <c r="AF155" t="s">
        <v>78</v>
      </c>
      <c r="AG155">
        <v>0.40950000000000003</v>
      </c>
      <c r="AH155">
        <v>2</v>
      </c>
      <c r="AI155">
        <v>74942183</v>
      </c>
      <c r="AJ155">
        <v>162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 x14ac:dyDescent="0.2">
      <c r="A156">
        <f>ROW(Source!A113)</f>
        <v>113</v>
      </c>
      <c r="B156">
        <v>74942196</v>
      </c>
      <c r="C156">
        <v>74942177</v>
      </c>
      <c r="D156">
        <v>49673715</v>
      </c>
      <c r="E156">
        <v>1</v>
      </c>
      <c r="F156">
        <v>1</v>
      </c>
      <c r="G156">
        <v>1</v>
      </c>
      <c r="H156">
        <v>2</v>
      </c>
      <c r="I156" t="s">
        <v>476</v>
      </c>
      <c r="J156" t="s">
        <v>477</v>
      </c>
      <c r="K156" t="s">
        <v>478</v>
      </c>
      <c r="L156">
        <v>1367</v>
      </c>
      <c r="N156">
        <v>1011</v>
      </c>
      <c r="O156" t="s">
        <v>454</v>
      </c>
      <c r="P156" t="s">
        <v>454</v>
      </c>
      <c r="Q156">
        <v>1</v>
      </c>
      <c r="X156">
        <v>0.99</v>
      </c>
      <c r="Y156">
        <v>0</v>
      </c>
      <c r="Z156">
        <v>8.1</v>
      </c>
      <c r="AA156">
        <v>0</v>
      </c>
      <c r="AB156">
        <v>0</v>
      </c>
      <c r="AC156">
        <v>0</v>
      </c>
      <c r="AD156">
        <v>1</v>
      </c>
      <c r="AE156">
        <v>0</v>
      </c>
      <c r="AF156" t="s">
        <v>78</v>
      </c>
      <c r="AG156">
        <v>1.0395000000000001</v>
      </c>
      <c r="AH156">
        <v>2</v>
      </c>
      <c r="AI156">
        <v>74942184</v>
      </c>
      <c r="AJ156">
        <v>163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 x14ac:dyDescent="0.2">
      <c r="A157">
        <f>ROW(Source!A113)</f>
        <v>113</v>
      </c>
      <c r="B157">
        <v>74942197</v>
      </c>
      <c r="C157">
        <v>74942177</v>
      </c>
      <c r="D157">
        <v>49523464</v>
      </c>
      <c r="E157">
        <v>1</v>
      </c>
      <c r="F157">
        <v>1</v>
      </c>
      <c r="G157">
        <v>1</v>
      </c>
      <c r="H157">
        <v>3</v>
      </c>
      <c r="I157" t="s">
        <v>492</v>
      </c>
      <c r="J157" t="s">
        <v>493</v>
      </c>
      <c r="K157" t="s">
        <v>494</v>
      </c>
      <c r="L157">
        <v>1346</v>
      </c>
      <c r="N157">
        <v>1009</v>
      </c>
      <c r="O157" t="s">
        <v>468</v>
      </c>
      <c r="P157" t="s">
        <v>468</v>
      </c>
      <c r="Q157">
        <v>1</v>
      </c>
      <c r="X157">
        <v>6.99</v>
      </c>
      <c r="Y157">
        <v>39.020000000000003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0</v>
      </c>
      <c r="AF157" t="s">
        <v>6</v>
      </c>
      <c r="AG157">
        <v>6.99</v>
      </c>
      <c r="AH157">
        <v>2</v>
      </c>
      <c r="AI157">
        <v>74942185</v>
      </c>
      <c r="AJ157">
        <v>164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 x14ac:dyDescent="0.2">
      <c r="A158">
        <f>ROW(Source!A113)</f>
        <v>113</v>
      </c>
      <c r="B158">
        <v>74942198</v>
      </c>
      <c r="C158">
        <v>74942177</v>
      </c>
      <c r="D158">
        <v>49524301</v>
      </c>
      <c r="E158">
        <v>1</v>
      </c>
      <c r="F158">
        <v>1</v>
      </c>
      <c r="G158">
        <v>1</v>
      </c>
      <c r="H158">
        <v>3</v>
      </c>
      <c r="I158" t="s">
        <v>479</v>
      </c>
      <c r="J158" t="s">
        <v>480</v>
      </c>
      <c r="K158" t="s">
        <v>481</v>
      </c>
      <c r="L158">
        <v>1348</v>
      </c>
      <c r="N158">
        <v>1009</v>
      </c>
      <c r="O158" t="s">
        <v>464</v>
      </c>
      <c r="P158" t="s">
        <v>464</v>
      </c>
      <c r="Q158">
        <v>1000</v>
      </c>
      <c r="X158">
        <v>2.9E-4</v>
      </c>
      <c r="Y158">
        <v>10362</v>
      </c>
      <c r="Z158">
        <v>0</v>
      </c>
      <c r="AA158">
        <v>0</v>
      </c>
      <c r="AB158">
        <v>0</v>
      </c>
      <c r="AC158">
        <v>0</v>
      </c>
      <c r="AD158">
        <v>1</v>
      </c>
      <c r="AE158">
        <v>0</v>
      </c>
      <c r="AF158" t="s">
        <v>6</v>
      </c>
      <c r="AG158">
        <v>2.9E-4</v>
      </c>
      <c r="AH158">
        <v>2</v>
      </c>
      <c r="AI158">
        <v>74942186</v>
      </c>
      <c r="AJ158">
        <v>165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 x14ac:dyDescent="0.2">
      <c r="A159">
        <f>ROW(Source!A113)</f>
        <v>113</v>
      </c>
      <c r="B159">
        <v>74942199</v>
      </c>
      <c r="C159">
        <v>74942177</v>
      </c>
      <c r="D159">
        <v>49525488</v>
      </c>
      <c r="E159">
        <v>1</v>
      </c>
      <c r="F159">
        <v>1</v>
      </c>
      <c r="G159">
        <v>1</v>
      </c>
      <c r="H159">
        <v>3</v>
      </c>
      <c r="I159" t="s">
        <v>465</v>
      </c>
      <c r="J159" t="s">
        <v>466</v>
      </c>
      <c r="K159" t="s">
        <v>467</v>
      </c>
      <c r="L159">
        <v>1346</v>
      </c>
      <c r="N159">
        <v>1009</v>
      </c>
      <c r="O159" t="s">
        <v>468</v>
      </c>
      <c r="P159" t="s">
        <v>468</v>
      </c>
      <c r="Q159">
        <v>1</v>
      </c>
      <c r="X159">
        <v>7</v>
      </c>
      <c r="Y159">
        <v>9.0399999999999991</v>
      </c>
      <c r="Z159">
        <v>0</v>
      </c>
      <c r="AA159">
        <v>0</v>
      </c>
      <c r="AB159">
        <v>0</v>
      </c>
      <c r="AC159">
        <v>0</v>
      </c>
      <c r="AD159">
        <v>1</v>
      </c>
      <c r="AE159">
        <v>0</v>
      </c>
      <c r="AF159" t="s">
        <v>6</v>
      </c>
      <c r="AG159">
        <v>7</v>
      </c>
      <c r="AH159">
        <v>2</v>
      </c>
      <c r="AI159">
        <v>74942187</v>
      </c>
      <c r="AJ159">
        <v>166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 x14ac:dyDescent="0.2">
      <c r="A160">
        <f>ROW(Source!A113)</f>
        <v>113</v>
      </c>
      <c r="B160">
        <v>74942200</v>
      </c>
      <c r="C160">
        <v>74942177</v>
      </c>
      <c r="D160">
        <v>49526492</v>
      </c>
      <c r="E160">
        <v>1</v>
      </c>
      <c r="F160">
        <v>1</v>
      </c>
      <c r="G160">
        <v>1</v>
      </c>
      <c r="H160">
        <v>3</v>
      </c>
      <c r="I160" t="s">
        <v>469</v>
      </c>
      <c r="J160" t="s">
        <v>470</v>
      </c>
      <c r="K160" t="s">
        <v>471</v>
      </c>
      <c r="L160">
        <v>1346</v>
      </c>
      <c r="N160">
        <v>1009</v>
      </c>
      <c r="O160" t="s">
        <v>468</v>
      </c>
      <c r="P160" t="s">
        <v>468</v>
      </c>
      <c r="Q160">
        <v>1</v>
      </c>
      <c r="X160">
        <v>9.91</v>
      </c>
      <c r="Y160">
        <v>23.09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0</v>
      </c>
      <c r="AF160" t="s">
        <v>6</v>
      </c>
      <c r="AG160">
        <v>9.91</v>
      </c>
      <c r="AH160">
        <v>2</v>
      </c>
      <c r="AI160">
        <v>74942188</v>
      </c>
      <c r="AJ160">
        <v>167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 x14ac:dyDescent="0.2">
      <c r="A161">
        <f>ROW(Source!A113)</f>
        <v>113</v>
      </c>
      <c r="B161">
        <v>74942201</v>
      </c>
      <c r="C161">
        <v>74942177</v>
      </c>
      <c r="D161">
        <v>49512815</v>
      </c>
      <c r="E161">
        <v>70</v>
      </c>
      <c r="F161">
        <v>1</v>
      </c>
      <c r="G161">
        <v>1</v>
      </c>
      <c r="H161">
        <v>3</v>
      </c>
      <c r="I161" t="s">
        <v>514</v>
      </c>
      <c r="J161" t="s">
        <v>6</v>
      </c>
      <c r="K161" t="s">
        <v>515</v>
      </c>
      <c r="L161">
        <v>1327</v>
      </c>
      <c r="N161">
        <v>1005</v>
      </c>
      <c r="O161" t="s">
        <v>52</v>
      </c>
      <c r="P161" t="s">
        <v>52</v>
      </c>
      <c r="Q161">
        <v>1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1</v>
      </c>
      <c r="AD161">
        <v>0</v>
      </c>
      <c r="AE161">
        <v>0</v>
      </c>
      <c r="AF161" t="s">
        <v>6</v>
      </c>
      <c r="AG161">
        <v>0</v>
      </c>
      <c r="AH161">
        <v>3</v>
      </c>
      <c r="AI161">
        <v>-1</v>
      </c>
      <c r="AJ161" t="s">
        <v>6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 x14ac:dyDescent="0.2">
      <c r="A162">
        <f>ROW(Source!A113)</f>
        <v>113</v>
      </c>
      <c r="B162">
        <v>74942202</v>
      </c>
      <c r="C162">
        <v>74942177</v>
      </c>
      <c r="D162">
        <v>49514610</v>
      </c>
      <c r="E162">
        <v>70</v>
      </c>
      <c r="F162">
        <v>1</v>
      </c>
      <c r="G162">
        <v>1</v>
      </c>
      <c r="H162">
        <v>3</v>
      </c>
      <c r="I162" t="s">
        <v>516</v>
      </c>
      <c r="J162" t="s">
        <v>6</v>
      </c>
      <c r="K162" t="s">
        <v>517</v>
      </c>
      <c r="L162">
        <v>1327</v>
      </c>
      <c r="N162">
        <v>1005</v>
      </c>
      <c r="O162" t="s">
        <v>52</v>
      </c>
      <c r="P162" t="s">
        <v>52</v>
      </c>
      <c r="Q162">
        <v>1</v>
      </c>
      <c r="X162">
        <v>100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 t="s">
        <v>6</v>
      </c>
      <c r="AG162">
        <v>100</v>
      </c>
      <c r="AH162">
        <v>3</v>
      </c>
      <c r="AI162">
        <v>-1</v>
      </c>
      <c r="AJ162" t="s">
        <v>6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 x14ac:dyDescent="0.2">
      <c r="A163">
        <f>ROW(Source!A113)</f>
        <v>113</v>
      </c>
      <c r="B163">
        <v>74942203</v>
      </c>
      <c r="C163">
        <v>74942177</v>
      </c>
      <c r="D163">
        <v>49514617</v>
      </c>
      <c r="E163">
        <v>70</v>
      </c>
      <c r="F163">
        <v>1</v>
      </c>
      <c r="G163">
        <v>1</v>
      </c>
      <c r="H163">
        <v>3</v>
      </c>
      <c r="I163" t="s">
        <v>518</v>
      </c>
      <c r="J163" t="s">
        <v>6</v>
      </c>
      <c r="K163" t="s">
        <v>519</v>
      </c>
      <c r="L163">
        <v>1346</v>
      </c>
      <c r="N163">
        <v>1009</v>
      </c>
      <c r="O163" t="s">
        <v>468</v>
      </c>
      <c r="P163" t="s">
        <v>468</v>
      </c>
      <c r="Q163">
        <v>1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1</v>
      </c>
      <c r="AD163">
        <v>0</v>
      </c>
      <c r="AE163">
        <v>0</v>
      </c>
      <c r="AF163" t="s">
        <v>6</v>
      </c>
      <c r="AG163">
        <v>0</v>
      </c>
      <c r="AH163">
        <v>3</v>
      </c>
      <c r="AI163">
        <v>-1</v>
      </c>
      <c r="AJ163" t="s">
        <v>6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 x14ac:dyDescent="0.2">
      <c r="A164">
        <f>ROW(Source!A113)</f>
        <v>113</v>
      </c>
      <c r="B164">
        <v>74942204</v>
      </c>
      <c r="C164">
        <v>74942177</v>
      </c>
      <c r="D164">
        <v>49514616</v>
      </c>
      <c r="E164">
        <v>70</v>
      </c>
      <c r="F164">
        <v>1</v>
      </c>
      <c r="G164">
        <v>1</v>
      </c>
      <c r="H164">
        <v>3</v>
      </c>
      <c r="I164" t="s">
        <v>518</v>
      </c>
      <c r="J164" t="s">
        <v>6</v>
      </c>
      <c r="K164" t="s">
        <v>520</v>
      </c>
      <c r="L164">
        <v>1371</v>
      </c>
      <c r="N164">
        <v>1013</v>
      </c>
      <c r="O164" t="s">
        <v>23</v>
      </c>
      <c r="P164" t="s">
        <v>23</v>
      </c>
      <c r="Q164">
        <v>1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1</v>
      </c>
      <c r="AD164">
        <v>0</v>
      </c>
      <c r="AE164">
        <v>0</v>
      </c>
      <c r="AF164" t="s">
        <v>6</v>
      </c>
      <c r="AG164">
        <v>0</v>
      </c>
      <c r="AH164">
        <v>3</v>
      </c>
      <c r="AI164">
        <v>-1</v>
      </c>
      <c r="AJ164" t="s">
        <v>6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 x14ac:dyDescent="0.2">
      <c r="A165">
        <f>ROW(Source!A113)</f>
        <v>113</v>
      </c>
      <c r="B165">
        <v>74942205</v>
      </c>
      <c r="C165">
        <v>74942177</v>
      </c>
      <c r="D165">
        <v>49514677</v>
      </c>
      <c r="E165">
        <v>70</v>
      </c>
      <c r="F165">
        <v>1</v>
      </c>
      <c r="G165">
        <v>1</v>
      </c>
      <c r="H165">
        <v>3</v>
      </c>
      <c r="I165" t="s">
        <v>521</v>
      </c>
      <c r="J165" t="s">
        <v>6</v>
      </c>
      <c r="K165" t="s">
        <v>522</v>
      </c>
      <c r="L165">
        <v>1371</v>
      </c>
      <c r="N165">
        <v>1013</v>
      </c>
      <c r="O165" t="s">
        <v>23</v>
      </c>
      <c r="P165" t="s">
        <v>23</v>
      </c>
      <c r="Q165">
        <v>1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1</v>
      </c>
      <c r="AD165">
        <v>0</v>
      </c>
      <c r="AE165">
        <v>0</v>
      </c>
      <c r="AF165" t="s">
        <v>6</v>
      </c>
      <c r="AG165">
        <v>0</v>
      </c>
      <c r="AH165">
        <v>3</v>
      </c>
      <c r="AI165">
        <v>-1</v>
      </c>
      <c r="AJ165" t="s">
        <v>6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 x14ac:dyDescent="0.2">
      <c r="A166">
        <f>ROW(Source!A115)</f>
        <v>115</v>
      </c>
      <c r="B166">
        <v>74942255</v>
      </c>
      <c r="C166">
        <v>74942242</v>
      </c>
      <c r="D166">
        <v>31715109</v>
      </c>
      <c r="E166">
        <v>70</v>
      </c>
      <c r="F166">
        <v>1</v>
      </c>
      <c r="G166">
        <v>1</v>
      </c>
      <c r="H166">
        <v>1</v>
      </c>
      <c r="I166" t="s">
        <v>472</v>
      </c>
      <c r="J166" t="s">
        <v>6</v>
      </c>
      <c r="K166" t="s">
        <v>473</v>
      </c>
      <c r="L166">
        <v>1191</v>
      </c>
      <c r="N166">
        <v>1013</v>
      </c>
      <c r="O166" t="s">
        <v>448</v>
      </c>
      <c r="P166" t="s">
        <v>448</v>
      </c>
      <c r="Q166">
        <v>1</v>
      </c>
      <c r="X166">
        <v>62.4</v>
      </c>
      <c r="Y166">
        <v>0</v>
      </c>
      <c r="Z166">
        <v>0</v>
      </c>
      <c r="AA166">
        <v>0</v>
      </c>
      <c r="AB166">
        <v>8.74</v>
      </c>
      <c r="AC166">
        <v>0</v>
      </c>
      <c r="AD166">
        <v>1</v>
      </c>
      <c r="AE166">
        <v>1</v>
      </c>
      <c r="AF166" t="s">
        <v>78</v>
      </c>
      <c r="AG166">
        <v>65.52</v>
      </c>
      <c r="AH166">
        <v>2</v>
      </c>
      <c r="AI166">
        <v>74942243</v>
      </c>
      <c r="AJ166">
        <v>169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 x14ac:dyDescent="0.2">
      <c r="A167">
        <f>ROW(Source!A115)</f>
        <v>115</v>
      </c>
      <c r="B167">
        <v>74942256</v>
      </c>
      <c r="C167">
        <v>74942242</v>
      </c>
      <c r="D167">
        <v>31709492</v>
      </c>
      <c r="E167">
        <v>70</v>
      </c>
      <c r="F167">
        <v>1</v>
      </c>
      <c r="G167">
        <v>1</v>
      </c>
      <c r="H167">
        <v>1</v>
      </c>
      <c r="I167" t="s">
        <v>449</v>
      </c>
      <c r="J167" t="s">
        <v>6</v>
      </c>
      <c r="K167" t="s">
        <v>450</v>
      </c>
      <c r="L167">
        <v>1191</v>
      </c>
      <c r="N167">
        <v>1013</v>
      </c>
      <c r="O167" t="s">
        <v>448</v>
      </c>
      <c r="P167" t="s">
        <v>448</v>
      </c>
      <c r="Q167">
        <v>1</v>
      </c>
      <c r="X167">
        <v>0.66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2</v>
      </c>
      <c r="AF167" t="s">
        <v>78</v>
      </c>
      <c r="AG167">
        <v>0.69300000000000006</v>
      </c>
      <c r="AH167">
        <v>2</v>
      </c>
      <c r="AI167">
        <v>74942244</v>
      </c>
      <c r="AJ167">
        <v>170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 x14ac:dyDescent="0.2">
      <c r="A168">
        <f>ROW(Source!A115)</f>
        <v>115</v>
      </c>
      <c r="B168">
        <v>74942257</v>
      </c>
      <c r="C168">
        <v>74942242</v>
      </c>
      <c r="D168">
        <v>49672573</v>
      </c>
      <c r="E168">
        <v>1</v>
      </c>
      <c r="F168">
        <v>1</v>
      </c>
      <c r="G168">
        <v>1</v>
      </c>
      <c r="H168">
        <v>2</v>
      </c>
      <c r="I168" t="s">
        <v>451</v>
      </c>
      <c r="J168" t="s">
        <v>452</v>
      </c>
      <c r="K168" t="s">
        <v>453</v>
      </c>
      <c r="L168">
        <v>1367</v>
      </c>
      <c r="N168">
        <v>1011</v>
      </c>
      <c r="O168" t="s">
        <v>454</v>
      </c>
      <c r="P168" t="s">
        <v>454</v>
      </c>
      <c r="Q168">
        <v>1</v>
      </c>
      <c r="X168">
        <v>0.27</v>
      </c>
      <c r="Y168">
        <v>0</v>
      </c>
      <c r="Z168">
        <v>115.4</v>
      </c>
      <c r="AA168">
        <v>13.5</v>
      </c>
      <c r="AB168">
        <v>0</v>
      </c>
      <c r="AC168">
        <v>0</v>
      </c>
      <c r="AD168">
        <v>1</v>
      </c>
      <c r="AE168">
        <v>0</v>
      </c>
      <c r="AF168" t="s">
        <v>78</v>
      </c>
      <c r="AG168">
        <v>0.28350000000000003</v>
      </c>
      <c r="AH168">
        <v>2</v>
      </c>
      <c r="AI168">
        <v>74942245</v>
      </c>
      <c r="AJ168">
        <v>171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 x14ac:dyDescent="0.2">
      <c r="A169">
        <f>ROW(Source!A115)</f>
        <v>115</v>
      </c>
      <c r="B169">
        <v>74942258</v>
      </c>
      <c r="C169">
        <v>74942242</v>
      </c>
      <c r="D169">
        <v>49672695</v>
      </c>
      <c r="E169">
        <v>1</v>
      </c>
      <c r="F169">
        <v>1</v>
      </c>
      <c r="G169">
        <v>1</v>
      </c>
      <c r="H169">
        <v>2</v>
      </c>
      <c r="I169" t="s">
        <v>455</v>
      </c>
      <c r="J169" t="s">
        <v>456</v>
      </c>
      <c r="K169" t="s">
        <v>457</v>
      </c>
      <c r="L169">
        <v>1367</v>
      </c>
      <c r="N169">
        <v>1011</v>
      </c>
      <c r="O169" t="s">
        <v>454</v>
      </c>
      <c r="P169" t="s">
        <v>454</v>
      </c>
      <c r="Q169">
        <v>1</v>
      </c>
      <c r="X169">
        <v>8.69</v>
      </c>
      <c r="Y169">
        <v>0</v>
      </c>
      <c r="Z169">
        <v>3.12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78</v>
      </c>
      <c r="AG169">
        <v>9.1244999999999994</v>
      </c>
      <c r="AH169">
        <v>2</v>
      </c>
      <c r="AI169">
        <v>74942246</v>
      </c>
      <c r="AJ169">
        <v>172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 x14ac:dyDescent="0.2">
      <c r="A170">
        <f>ROW(Source!A115)</f>
        <v>115</v>
      </c>
      <c r="B170">
        <v>74942259</v>
      </c>
      <c r="C170">
        <v>74942242</v>
      </c>
      <c r="D170">
        <v>49672703</v>
      </c>
      <c r="E170">
        <v>1</v>
      </c>
      <c r="F170">
        <v>1</v>
      </c>
      <c r="G170">
        <v>1</v>
      </c>
      <c r="H170">
        <v>2</v>
      </c>
      <c r="I170" t="s">
        <v>489</v>
      </c>
      <c r="J170" t="s">
        <v>490</v>
      </c>
      <c r="K170" t="s">
        <v>491</v>
      </c>
      <c r="L170">
        <v>1367</v>
      </c>
      <c r="N170">
        <v>1011</v>
      </c>
      <c r="O170" t="s">
        <v>454</v>
      </c>
      <c r="P170" t="s">
        <v>454</v>
      </c>
      <c r="Q170">
        <v>1</v>
      </c>
      <c r="X170">
        <v>0.15</v>
      </c>
      <c r="Y170">
        <v>0</v>
      </c>
      <c r="Z170">
        <v>6.66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78</v>
      </c>
      <c r="AG170">
        <v>0.1575</v>
      </c>
      <c r="AH170">
        <v>2</v>
      </c>
      <c r="AI170">
        <v>74942247</v>
      </c>
      <c r="AJ170">
        <v>173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 x14ac:dyDescent="0.2">
      <c r="A171">
        <f>ROW(Source!A115)</f>
        <v>115</v>
      </c>
      <c r="B171">
        <v>74942260</v>
      </c>
      <c r="C171">
        <v>74942242</v>
      </c>
      <c r="D171">
        <v>49673503</v>
      </c>
      <c r="E171">
        <v>1</v>
      </c>
      <c r="F171">
        <v>1</v>
      </c>
      <c r="G171">
        <v>1</v>
      </c>
      <c r="H171">
        <v>2</v>
      </c>
      <c r="I171" t="s">
        <v>458</v>
      </c>
      <c r="J171" t="s">
        <v>459</v>
      </c>
      <c r="K171" t="s">
        <v>460</v>
      </c>
      <c r="L171">
        <v>1367</v>
      </c>
      <c r="N171">
        <v>1011</v>
      </c>
      <c r="O171" t="s">
        <v>454</v>
      </c>
      <c r="P171" t="s">
        <v>454</v>
      </c>
      <c r="Q171">
        <v>1</v>
      </c>
      <c r="X171">
        <v>0.39</v>
      </c>
      <c r="Y171">
        <v>0</v>
      </c>
      <c r="Z171">
        <v>65.709999999999994</v>
      </c>
      <c r="AA171">
        <v>11.6</v>
      </c>
      <c r="AB171">
        <v>0</v>
      </c>
      <c r="AC171">
        <v>0</v>
      </c>
      <c r="AD171">
        <v>1</v>
      </c>
      <c r="AE171">
        <v>0</v>
      </c>
      <c r="AF171" t="s">
        <v>78</v>
      </c>
      <c r="AG171">
        <v>0.40950000000000003</v>
      </c>
      <c r="AH171">
        <v>2</v>
      </c>
      <c r="AI171">
        <v>74942248</v>
      </c>
      <c r="AJ171">
        <v>174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 x14ac:dyDescent="0.2">
      <c r="A172">
        <f>ROW(Source!A115)</f>
        <v>115</v>
      </c>
      <c r="B172">
        <v>74942261</v>
      </c>
      <c r="C172">
        <v>74942242</v>
      </c>
      <c r="D172">
        <v>49673715</v>
      </c>
      <c r="E172">
        <v>1</v>
      </c>
      <c r="F172">
        <v>1</v>
      </c>
      <c r="G172">
        <v>1</v>
      </c>
      <c r="H172">
        <v>2</v>
      </c>
      <c r="I172" t="s">
        <v>476</v>
      </c>
      <c r="J172" t="s">
        <v>477</v>
      </c>
      <c r="K172" t="s">
        <v>478</v>
      </c>
      <c r="L172">
        <v>1367</v>
      </c>
      <c r="N172">
        <v>1011</v>
      </c>
      <c r="O172" t="s">
        <v>454</v>
      </c>
      <c r="P172" t="s">
        <v>454</v>
      </c>
      <c r="Q172">
        <v>1</v>
      </c>
      <c r="X172">
        <v>0.99</v>
      </c>
      <c r="Y172">
        <v>0</v>
      </c>
      <c r="Z172">
        <v>8.1</v>
      </c>
      <c r="AA172">
        <v>0</v>
      </c>
      <c r="AB172">
        <v>0</v>
      </c>
      <c r="AC172">
        <v>0</v>
      </c>
      <c r="AD172">
        <v>1</v>
      </c>
      <c r="AE172">
        <v>0</v>
      </c>
      <c r="AF172" t="s">
        <v>78</v>
      </c>
      <c r="AG172">
        <v>1.0395000000000001</v>
      </c>
      <c r="AH172">
        <v>2</v>
      </c>
      <c r="AI172">
        <v>74942249</v>
      </c>
      <c r="AJ172">
        <v>175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 x14ac:dyDescent="0.2">
      <c r="A173">
        <f>ROW(Source!A115)</f>
        <v>115</v>
      </c>
      <c r="B173">
        <v>74942262</v>
      </c>
      <c r="C173">
        <v>74942242</v>
      </c>
      <c r="D173">
        <v>49523464</v>
      </c>
      <c r="E173">
        <v>1</v>
      </c>
      <c r="F173">
        <v>1</v>
      </c>
      <c r="G173">
        <v>1</v>
      </c>
      <c r="H173">
        <v>3</v>
      </c>
      <c r="I173" t="s">
        <v>492</v>
      </c>
      <c r="J173" t="s">
        <v>493</v>
      </c>
      <c r="K173" t="s">
        <v>494</v>
      </c>
      <c r="L173">
        <v>1346</v>
      </c>
      <c r="N173">
        <v>1009</v>
      </c>
      <c r="O173" t="s">
        <v>468</v>
      </c>
      <c r="P173" t="s">
        <v>468</v>
      </c>
      <c r="Q173">
        <v>1</v>
      </c>
      <c r="X173">
        <v>6.99</v>
      </c>
      <c r="Y173">
        <v>39.020000000000003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6</v>
      </c>
      <c r="AG173">
        <v>6.99</v>
      </c>
      <c r="AH173">
        <v>2</v>
      </c>
      <c r="AI173">
        <v>74942250</v>
      </c>
      <c r="AJ173">
        <v>176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 x14ac:dyDescent="0.2">
      <c r="A174">
        <f>ROW(Source!A115)</f>
        <v>115</v>
      </c>
      <c r="B174">
        <v>74942263</v>
      </c>
      <c r="C174">
        <v>74942242</v>
      </c>
      <c r="D174">
        <v>49524301</v>
      </c>
      <c r="E174">
        <v>1</v>
      </c>
      <c r="F174">
        <v>1</v>
      </c>
      <c r="G174">
        <v>1</v>
      </c>
      <c r="H174">
        <v>3</v>
      </c>
      <c r="I174" t="s">
        <v>479</v>
      </c>
      <c r="J174" t="s">
        <v>480</v>
      </c>
      <c r="K174" t="s">
        <v>481</v>
      </c>
      <c r="L174">
        <v>1348</v>
      </c>
      <c r="N174">
        <v>1009</v>
      </c>
      <c r="O174" t="s">
        <v>464</v>
      </c>
      <c r="P174" t="s">
        <v>464</v>
      </c>
      <c r="Q174">
        <v>1000</v>
      </c>
      <c r="X174">
        <v>2.9E-4</v>
      </c>
      <c r="Y174">
        <v>10362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6</v>
      </c>
      <c r="AG174">
        <v>2.9E-4</v>
      </c>
      <c r="AH174">
        <v>2</v>
      </c>
      <c r="AI174">
        <v>74942251</v>
      </c>
      <c r="AJ174">
        <v>177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 x14ac:dyDescent="0.2">
      <c r="A175">
        <f>ROW(Source!A115)</f>
        <v>115</v>
      </c>
      <c r="B175">
        <v>74942264</v>
      </c>
      <c r="C175">
        <v>74942242</v>
      </c>
      <c r="D175">
        <v>49525488</v>
      </c>
      <c r="E175">
        <v>1</v>
      </c>
      <c r="F175">
        <v>1</v>
      </c>
      <c r="G175">
        <v>1</v>
      </c>
      <c r="H175">
        <v>3</v>
      </c>
      <c r="I175" t="s">
        <v>465</v>
      </c>
      <c r="J175" t="s">
        <v>466</v>
      </c>
      <c r="K175" t="s">
        <v>467</v>
      </c>
      <c r="L175">
        <v>1346</v>
      </c>
      <c r="N175">
        <v>1009</v>
      </c>
      <c r="O175" t="s">
        <v>468</v>
      </c>
      <c r="P175" t="s">
        <v>468</v>
      </c>
      <c r="Q175">
        <v>1</v>
      </c>
      <c r="X175">
        <v>7</v>
      </c>
      <c r="Y175">
        <v>9.0399999999999991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6</v>
      </c>
      <c r="AG175">
        <v>7</v>
      </c>
      <c r="AH175">
        <v>2</v>
      </c>
      <c r="AI175">
        <v>74942252</v>
      </c>
      <c r="AJ175">
        <v>178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 x14ac:dyDescent="0.2">
      <c r="A176">
        <f>ROW(Source!A115)</f>
        <v>115</v>
      </c>
      <c r="B176">
        <v>74942265</v>
      </c>
      <c r="C176">
        <v>74942242</v>
      </c>
      <c r="D176">
        <v>49526492</v>
      </c>
      <c r="E176">
        <v>1</v>
      </c>
      <c r="F176">
        <v>1</v>
      </c>
      <c r="G176">
        <v>1</v>
      </c>
      <c r="H176">
        <v>3</v>
      </c>
      <c r="I176" t="s">
        <v>469</v>
      </c>
      <c r="J176" t="s">
        <v>470</v>
      </c>
      <c r="K176" t="s">
        <v>471</v>
      </c>
      <c r="L176">
        <v>1346</v>
      </c>
      <c r="N176">
        <v>1009</v>
      </c>
      <c r="O176" t="s">
        <v>468</v>
      </c>
      <c r="P176" t="s">
        <v>468</v>
      </c>
      <c r="Q176">
        <v>1</v>
      </c>
      <c r="X176">
        <v>9.91</v>
      </c>
      <c r="Y176">
        <v>23.09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6</v>
      </c>
      <c r="AG176">
        <v>9.91</v>
      </c>
      <c r="AH176">
        <v>2</v>
      </c>
      <c r="AI176">
        <v>74942253</v>
      </c>
      <c r="AJ176">
        <v>179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 x14ac:dyDescent="0.2">
      <c r="A177">
        <f>ROW(Source!A115)</f>
        <v>115</v>
      </c>
      <c r="B177">
        <v>74942266</v>
      </c>
      <c r="C177">
        <v>74942242</v>
      </c>
      <c r="D177">
        <v>49512815</v>
      </c>
      <c r="E177">
        <v>70</v>
      </c>
      <c r="F177">
        <v>1</v>
      </c>
      <c r="G177">
        <v>1</v>
      </c>
      <c r="H177">
        <v>3</v>
      </c>
      <c r="I177" t="s">
        <v>514</v>
      </c>
      <c r="J177" t="s">
        <v>6</v>
      </c>
      <c r="K177" t="s">
        <v>515</v>
      </c>
      <c r="L177">
        <v>1327</v>
      </c>
      <c r="N177">
        <v>1005</v>
      </c>
      <c r="O177" t="s">
        <v>52</v>
      </c>
      <c r="P177" t="s">
        <v>52</v>
      </c>
      <c r="Q177">
        <v>1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1</v>
      </c>
      <c r="AD177">
        <v>0</v>
      </c>
      <c r="AE177">
        <v>0</v>
      </c>
      <c r="AF177" t="s">
        <v>6</v>
      </c>
      <c r="AG177">
        <v>0</v>
      </c>
      <c r="AH177">
        <v>3</v>
      </c>
      <c r="AI177">
        <v>-1</v>
      </c>
      <c r="AJ177" t="s">
        <v>6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 x14ac:dyDescent="0.2">
      <c r="A178">
        <f>ROW(Source!A115)</f>
        <v>115</v>
      </c>
      <c r="B178">
        <v>74942267</v>
      </c>
      <c r="C178">
        <v>74942242</v>
      </c>
      <c r="D178">
        <v>49514610</v>
      </c>
      <c r="E178">
        <v>70</v>
      </c>
      <c r="F178">
        <v>1</v>
      </c>
      <c r="G178">
        <v>1</v>
      </c>
      <c r="H178">
        <v>3</v>
      </c>
      <c r="I178" t="s">
        <v>516</v>
      </c>
      <c r="J178" t="s">
        <v>6</v>
      </c>
      <c r="K178" t="s">
        <v>517</v>
      </c>
      <c r="L178">
        <v>1327</v>
      </c>
      <c r="N178">
        <v>1005</v>
      </c>
      <c r="O178" t="s">
        <v>52</v>
      </c>
      <c r="P178" t="s">
        <v>52</v>
      </c>
      <c r="Q178">
        <v>1</v>
      </c>
      <c r="X178">
        <v>100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 t="s">
        <v>6</v>
      </c>
      <c r="AG178">
        <v>100</v>
      </c>
      <c r="AH178">
        <v>3</v>
      </c>
      <c r="AI178">
        <v>-1</v>
      </c>
      <c r="AJ178" t="s">
        <v>6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 x14ac:dyDescent="0.2">
      <c r="A179">
        <f>ROW(Source!A115)</f>
        <v>115</v>
      </c>
      <c r="B179">
        <v>74942268</v>
      </c>
      <c r="C179">
        <v>74942242</v>
      </c>
      <c r="D179">
        <v>49514617</v>
      </c>
      <c r="E179">
        <v>70</v>
      </c>
      <c r="F179">
        <v>1</v>
      </c>
      <c r="G179">
        <v>1</v>
      </c>
      <c r="H179">
        <v>3</v>
      </c>
      <c r="I179" t="s">
        <v>518</v>
      </c>
      <c r="J179" t="s">
        <v>6</v>
      </c>
      <c r="K179" t="s">
        <v>519</v>
      </c>
      <c r="L179">
        <v>1346</v>
      </c>
      <c r="N179">
        <v>1009</v>
      </c>
      <c r="O179" t="s">
        <v>468</v>
      </c>
      <c r="P179" t="s">
        <v>468</v>
      </c>
      <c r="Q179">
        <v>1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1</v>
      </c>
      <c r="AD179">
        <v>0</v>
      </c>
      <c r="AE179">
        <v>0</v>
      </c>
      <c r="AF179" t="s">
        <v>6</v>
      </c>
      <c r="AG179">
        <v>0</v>
      </c>
      <c r="AH179">
        <v>3</v>
      </c>
      <c r="AI179">
        <v>-1</v>
      </c>
      <c r="AJ179" t="s">
        <v>6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 x14ac:dyDescent="0.2">
      <c r="A180">
        <f>ROW(Source!A115)</f>
        <v>115</v>
      </c>
      <c r="B180">
        <v>74942269</v>
      </c>
      <c r="C180">
        <v>74942242</v>
      </c>
      <c r="D180">
        <v>49514616</v>
      </c>
      <c r="E180">
        <v>70</v>
      </c>
      <c r="F180">
        <v>1</v>
      </c>
      <c r="G180">
        <v>1</v>
      </c>
      <c r="H180">
        <v>3</v>
      </c>
      <c r="I180" t="s">
        <v>518</v>
      </c>
      <c r="J180" t="s">
        <v>6</v>
      </c>
      <c r="K180" t="s">
        <v>520</v>
      </c>
      <c r="L180">
        <v>1371</v>
      </c>
      <c r="N180">
        <v>1013</v>
      </c>
      <c r="O180" t="s">
        <v>23</v>
      </c>
      <c r="P180" t="s">
        <v>23</v>
      </c>
      <c r="Q180">
        <v>1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1</v>
      </c>
      <c r="AD180">
        <v>0</v>
      </c>
      <c r="AE180">
        <v>0</v>
      </c>
      <c r="AF180" t="s">
        <v>6</v>
      </c>
      <c r="AG180">
        <v>0</v>
      </c>
      <c r="AH180">
        <v>3</v>
      </c>
      <c r="AI180">
        <v>-1</v>
      </c>
      <c r="AJ180" t="s">
        <v>6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 x14ac:dyDescent="0.2">
      <c r="A181">
        <f>ROW(Source!A115)</f>
        <v>115</v>
      </c>
      <c r="B181">
        <v>74942270</v>
      </c>
      <c r="C181">
        <v>74942242</v>
      </c>
      <c r="D181">
        <v>49514677</v>
      </c>
      <c r="E181">
        <v>70</v>
      </c>
      <c r="F181">
        <v>1</v>
      </c>
      <c r="G181">
        <v>1</v>
      </c>
      <c r="H181">
        <v>3</v>
      </c>
      <c r="I181" t="s">
        <v>521</v>
      </c>
      <c r="J181" t="s">
        <v>6</v>
      </c>
      <c r="K181" t="s">
        <v>522</v>
      </c>
      <c r="L181">
        <v>1371</v>
      </c>
      <c r="N181">
        <v>1013</v>
      </c>
      <c r="O181" t="s">
        <v>23</v>
      </c>
      <c r="P181" t="s">
        <v>23</v>
      </c>
      <c r="Q181">
        <v>1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1</v>
      </c>
      <c r="AD181">
        <v>0</v>
      </c>
      <c r="AE181">
        <v>0</v>
      </c>
      <c r="AF181" t="s">
        <v>6</v>
      </c>
      <c r="AG181">
        <v>0</v>
      </c>
      <c r="AH181">
        <v>3</v>
      </c>
      <c r="AI181">
        <v>-1</v>
      </c>
      <c r="AJ181" t="s">
        <v>6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 x14ac:dyDescent="0.2">
      <c r="A182">
        <f>ROW(Source!A118)</f>
        <v>118</v>
      </c>
      <c r="B182">
        <v>74942224</v>
      </c>
      <c r="C182">
        <v>74942210</v>
      </c>
      <c r="D182">
        <v>31715109</v>
      </c>
      <c r="E182">
        <v>70</v>
      </c>
      <c r="F182">
        <v>1</v>
      </c>
      <c r="G182">
        <v>1</v>
      </c>
      <c r="H182">
        <v>1</v>
      </c>
      <c r="I182" t="s">
        <v>472</v>
      </c>
      <c r="J182" t="s">
        <v>6</v>
      </c>
      <c r="K182" t="s">
        <v>473</v>
      </c>
      <c r="L182">
        <v>1191</v>
      </c>
      <c r="N182">
        <v>1013</v>
      </c>
      <c r="O182" t="s">
        <v>448</v>
      </c>
      <c r="P182" t="s">
        <v>448</v>
      </c>
      <c r="Q182">
        <v>1</v>
      </c>
      <c r="X182">
        <v>74.2</v>
      </c>
      <c r="Y182">
        <v>0</v>
      </c>
      <c r="Z182">
        <v>0</v>
      </c>
      <c r="AA182">
        <v>0</v>
      </c>
      <c r="AB182">
        <v>8.74</v>
      </c>
      <c r="AC182">
        <v>0</v>
      </c>
      <c r="AD182">
        <v>1</v>
      </c>
      <c r="AE182">
        <v>1</v>
      </c>
      <c r="AF182" t="s">
        <v>78</v>
      </c>
      <c r="AG182">
        <v>77.910000000000011</v>
      </c>
      <c r="AH182">
        <v>2</v>
      </c>
      <c r="AI182">
        <v>74942211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 x14ac:dyDescent="0.2">
      <c r="A183">
        <f>ROW(Source!A118)</f>
        <v>118</v>
      </c>
      <c r="B183">
        <v>74942225</v>
      </c>
      <c r="C183">
        <v>74942210</v>
      </c>
      <c r="D183">
        <v>31709492</v>
      </c>
      <c r="E183">
        <v>70</v>
      </c>
      <c r="F183">
        <v>1</v>
      </c>
      <c r="G183">
        <v>1</v>
      </c>
      <c r="H183">
        <v>1</v>
      </c>
      <c r="I183" t="s">
        <v>449</v>
      </c>
      <c r="J183" t="s">
        <v>6</v>
      </c>
      <c r="K183" t="s">
        <v>450</v>
      </c>
      <c r="L183">
        <v>1191</v>
      </c>
      <c r="N183">
        <v>1013</v>
      </c>
      <c r="O183" t="s">
        <v>448</v>
      </c>
      <c r="P183" t="s">
        <v>448</v>
      </c>
      <c r="Q183">
        <v>1</v>
      </c>
      <c r="X183">
        <v>0.64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1</v>
      </c>
      <c r="AE183">
        <v>2</v>
      </c>
      <c r="AF183" t="s">
        <v>78</v>
      </c>
      <c r="AG183">
        <v>0.67200000000000004</v>
      </c>
      <c r="AH183">
        <v>2</v>
      </c>
      <c r="AI183">
        <v>74942212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 x14ac:dyDescent="0.2">
      <c r="A184">
        <f>ROW(Source!A118)</f>
        <v>118</v>
      </c>
      <c r="B184">
        <v>74942226</v>
      </c>
      <c r="C184">
        <v>74942210</v>
      </c>
      <c r="D184">
        <v>49672573</v>
      </c>
      <c r="E184">
        <v>1</v>
      </c>
      <c r="F184">
        <v>1</v>
      </c>
      <c r="G184">
        <v>1</v>
      </c>
      <c r="H184">
        <v>2</v>
      </c>
      <c r="I184" t="s">
        <v>451</v>
      </c>
      <c r="J184" t="s">
        <v>452</v>
      </c>
      <c r="K184" t="s">
        <v>453</v>
      </c>
      <c r="L184">
        <v>1367</v>
      </c>
      <c r="N184">
        <v>1011</v>
      </c>
      <c r="O184" t="s">
        <v>454</v>
      </c>
      <c r="P184" t="s">
        <v>454</v>
      </c>
      <c r="Q184">
        <v>1</v>
      </c>
      <c r="X184">
        <v>0.26</v>
      </c>
      <c r="Y184">
        <v>0</v>
      </c>
      <c r="Z184">
        <v>115.4</v>
      </c>
      <c r="AA184">
        <v>13.5</v>
      </c>
      <c r="AB184">
        <v>0</v>
      </c>
      <c r="AC184">
        <v>0</v>
      </c>
      <c r="AD184">
        <v>1</v>
      </c>
      <c r="AE184">
        <v>0</v>
      </c>
      <c r="AF184" t="s">
        <v>78</v>
      </c>
      <c r="AG184">
        <v>0.27300000000000002</v>
      </c>
      <c r="AH184">
        <v>2</v>
      </c>
      <c r="AI184">
        <v>74942213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 x14ac:dyDescent="0.2">
      <c r="A185">
        <f>ROW(Source!A118)</f>
        <v>118</v>
      </c>
      <c r="B185">
        <v>74942227</v>
      </c>
      <c r="C185">
        <v>74942210</v>
      </c>
      <c r="D185">
        <v>49672695</v>
      </c>
      <c r="E185">
        <v>1</v>
      </c>
      <c r="F185">
        <v>1</v>
      </c>
      <c r="G185">
        <v>1</v>
      </c>
      <c r="H185">
        <v>2</v>
      </c>
      <c r="I185" t="s">
        <v>455</v>
      </c>
      <c r="J185" t="s">
        <v>456</v>
      </c>
      <c r="K185" t="s">
        <v>457</v>
      </c>
      <c r="L185">
        <v>1367</v>
      </c>
      <c r="N185">
        <v>1011</v>
      </c>
      <c r="O185" t="s">
        <v>454</v>
      </c>
      <c r="P185" t="s">
        <v>454</v>
      </c>
      <c r="Q185">
        <v>1</v>
      </c>
      <c r="X185">
        <v>10.050000000000001</v>
      </c>
      <c r="Y185">
        <v>0</v>
      </c>
      <c r="Z185">
        <v>3.12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78</v>
      </c>
      <c r="AG185">
        <v>10.552500000000002</v>
      </c>
      <c r="AH185">
        <v>2</v>
      </c>
      <c r="AI185">
        <v>74942214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 x14ac:dyDescent="0.2">
      <c r="A186">
        <f>ROW(Source!A118)</f>
        <v>118</v>
      </c>
      <c r="B186">
        <v>74942228</v>
      </c>
      <c r="C186">
        <v>74942210</v>
      </c>
      <c r="D186">
        <v>49672703</v>
      </c>
      <c r="E186">
        <v>1</v>
      </c>
      <c r="F186">
        <v>1</v>
      </c>
      <c r="G186">
        <v>1</v>
      </c>
      <c r="H186">
        <v>2</v>
      </c>
      <c r="I186" t="s">
        <v>489</v>
      </c>
      <c r="J186" t="s">
        <v>490</v>
      </c>
      <c r="K186" t="s">
        <v>491</v>
      </c>
      <c r="L186">
        <v>1367</v>
      </c>
      <c r="N186">
        <v>1011</v>
      </c>
      <c r="O186" t="s">
        <v>454</v>
      </c>
      <c r="P186" t="s">
        <v>454</v>
      </c>
      <c r="Q186">
        <v>1</v>
      </c>
      <c r="X186">
        <v>0.13</v>
      </c>
      <c r="Y186">
        <v>0</v>
      </c>
      <c r="Z186">
        <v>6.66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78</v>
      </c>
      <c r="AG186">
        <v>0.13650000000000001</v>
      </c>
      <c r="AH186">
        <v>2</v>
      </c>
      <c r="AI186">
        <v>74942215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 x14ac:dyDescent="0.2">
      <c r="A187">
        <f>ROW(Source!A118)</f>
        <v>118</v>
      </c>
      <c r="B187">
        <v>74942229</v>
      </c>
      <c r="C187">
        <v>74942210</v>
      </c>
      <c r="D187">
        <v>49673503</v>
      </c>
      <c r="E187">
        <v>1</v>
      </c>
      <c r="F187">
        <v>1</v>
      </c>
      <c r="G187">
        <v>1</v>
      </c>
      <c r="H187">
        <v>2</v>
      </c>
      <c r="I187" t="s">
        <v>458</v>
      </c>
      <c r="J187" t="s">
        <v>459</v>
      </c>
      <c r="K187" t="s">
        <v>460</v>
      </c>
      <c r="L187">
        <v>1367</v>
      </c>
      <c r="N187">
        <v>1011</v>
      </c>
      <c r="O187" t="s">
        <v>454</v>
      </c>
      <c r="P187" t="s">
        <v>454</v>
      </c>
      <c r="Q187">
        <v>1</v>
      </c>
      <c r="X187">
        <v>0.38</v>
      </c>
      <c r="Y187">
        <v>0</v>
      </c>
      <c r="Z187">
        <v>65.709999999999994</v>
      </c>
      <c r="AA187">
        <v>11.6</v>
      </c>
      <c r="AB187">
        <v>0</v>
      </c>
      <c r="AC187">
        <v>0</v>
      </c>
      <c r="AD187">
        <v>1</v>
      </c>
      <c r="AE187">
        <v>0</v>
      </c>
      <c r="AF187" t="s">
        <v>78</v>
      </c>
      <c r="AG187">
        <v>0.39900000000000002</v>
      </c>
      <c r="AH187">
        <v>2</v>
      </c>
      <c r="AI187">
        <v>74942216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 x14ac:dyDescent="0.2">
      <c r="A188">
        <f>ROW(Source!A118)</f>
        <v>118</v>
      </c>
      <c r="B188">
        <v>74942230</v>
      </c>
      <c r="C188">
        <v>74942210</v>
      </c>
      <c r="D188">
        <v>49673715</v>
      </c>
      <c r="E188">
        <v>1</v>
      </c>
      <c r="F188">
        <v>1</v>
      </c>
      <c r="G188">
        <v>1</v>
      </c>
      <c r="H188">
        <v>2</v>
      </c>
      <c r="I188" t="s">
        <v>476</v>
      </c>
      <c r="J188" t="s">
        <v>477</v>
      </c>
      <c r="K188" t="s">
        <v>478</v>
      </c>
      <c r="L188">
        <v>1367</v>
      </c>
      <c r="N188">
        <v>1011</v>
      </c>
      <c r="O188" t="s">
        <v>454</v>
      </c>
      <c r="P188" t="s">
        <v>454</v>
      </c>
      <c r="Q188">
        <v>1</v>
      </c>
      <c r="X188">
        <v>1.1299999999999999</v>
      </c>
      <c r="Y188">
        <v>0</v>
      </c>
      <c r="Z188">
        <v>8.1</v>
      </c>
      <c r="AA188">
        <v>0</v>
      </c>
      <c r="AB188">
        <v>0</v>
      </c>
      <c r="AC188">
        <v>0</v>
      </c>
      <c r="AD188">
        <v>1</v>
      </c>
      <c r="AE188">
        <v>0</v>
      </c>
      <c r="AF188" t="s">
        <v>78</v>
      </c>
      <c r="AG188">
        <v>1.1864999999999999</v>
      </c>
      <c r="AH188">
        <v>2</v>
      </c>
      <c r="AI188">
        <v>74942217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 x14ac:dyDescent="0.2">
      <c r="A189">
        <f>ROW(Source!A118)</f>
        <v>118</v>
      </c>
      <c r="B189">
        <v>74942231</v>
      </c>
      <c r="C189">
        <v>74942210</v>
      </c>
      <c r="D189">
        <v>49523464</v>
      </c>
      <c r="E189">
        <v>1</v>
      </c>
      <c r="F189">
        <v>1</v>
      </c>
      <c r="G189">
        <v>1</v>
      </c>
      <c r="H189">
        <v>3</v>
      </c>
      <c r="I189" t="s">
        <v>492</v>
      </c>
      <c r="J189" t="s">
        <v>493</v>
      </c>
      <c r="K189" t="s">
        <v>494</v>
      </c>
      <c r="L189">
        <v>1346</v>
      </c>
      <c r="N189">
        <v>1009</v>
      </c>
      <c r="O189" t="s">
        <v>468</v>
      </c>
      <c r="P189" t="s">
        <v>468</v>
      </c>
      <c r="Q189">
        <v>1</v>
      </c>
      <c r="X189">
        <v>7.95</v>
      </c>
      <c r="Y189">
        <v>39.020000000000003</v>
      </c>
      <c r="Z189">
        <v>0</v>
      </c>
      <c r="AA189">
        <v>0</v>
      </c>
      <c r="AB189">
        <v>0</v>
      </c>
      <c r="AC189">
        <v>0</v>
      </c>
      <c r="AD189">
        <v>1</v>
      </c>
      <c r="AE189">
        <v>0</v>
      </c>
      <c r="AF189" t="s">
        <v>6</v>
      </c>
      <c r="AG189">
        <v>7.95</v>
      </c>
      <c r="AH189">
        <v>2</v>
      </c>
      <c r="AI189">
        <v>74942218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 x14ac:dyDescent="0.2">
      <c r="A190">
        <f>ROW(Source!A118)</f>
        <v>118</v>
      </c>
      <c r="B190">
        <v>74942232</v>
      </c>
      <c r="C190">
        <v>74942210</v>
      </c>
      <c r="D190">
        <v>49524301</v>
      </c>
      <c r="E190">
        <v>1</v>
      </c>
      <c r="F190">
        <v>1</v>
      </c>
      <c r="G190">
        <v>1</v>
      </c>
      <c r="H190">
        <v>3</v>
      </c>
      <c r="I190" t="s">
        <v>479</v>
      </c>
      <c r="J190" t="s">
        <v>480</v>
      </c>
      <c r="K190" t="s">
        <v>481</v>
      </c>
      <c r="L190">
        <v>1348</v>
      </c>
      <c r="N190">
        <v>1009</v>
      </c>
      <c r="O190" t="s">
        <v>464</v>
      </c>
      <c r="P190" t="s">
        <v>464</v>
      </c>
      <c r="Q190">
        <v>1000</v>
      </c>
      <c r="X190">
        <v>3.3E-4</v>
      </c>
      <c r="Y190">
        <v>10362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0</v>
      </c>
      <c r="AF190" t="s">
        <v>6</v>
      </c>
      <c r="AG190">
        <v>3.3E-4</v>
      </c>
      <c r="AH190">
        <v>2</v>
      </c>
      <c r="AI190">
        <v>74942219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 x14ac:dyDescent="0.2">
      <c r="A191">
        <f>ROW(Source!A118)</f>
        <v>118</v>
      </c>
      <c r="B191">
        <v>74942233</v>
      </c>
      <c r="C191">
        <v>74942210</v>
      </c>
      <c r="D191">
        <v>49525488</v>
      </c>
      <c r="E191">
        <v>1</v>
      </c>
      <c r="F191">
        <v>1</v>
      </c>
      <c r="G191">
        <v>1</v>
      </c>
      <c r="H191">
        <v>3</v>
      </c>
      <c r="I191" t="s">
        <v>465</v>
      </c>
      <c r="J191" t="s">
        <v>466</v>
      </c>
      <c r="K191" t="s">
        <v>467</v>
      </c>
      <c r="L191">
        <v>1346</v>
      </c>
      <c r="N191">
        <v>1009</v>
      </c>
      <c r="O191" t="s">
        <v>468</v>
      </c>
      <c r="P191" t="s">
        <v>468</v>
      </c>
      <c r="Q191">
        <v>1</v>
      </c>
      <c r="X191">
        <v>6</v>
      </c>
      <c r="Y191">
        <v>9.0399999999999991</v>
      </c>
      <c r="Z191">
        <v>0</v>
      </c>
      <c r="AA191">
        <v>0</v>
      </c>
      <c r="AB191">
        <v>0</v>
      </c>
      <c r="AC191">
        <v>0</v>
      </c>
      <c r="AD191">
        <v>1</v>
      </c>
      <c r="AE191">
        <v>0</v>
      </c>
      <c r="AF191" t="s">
        <v>6</v>
      </c>
      <c r="AG191">
        <v>6</v>
      </c>
      <c r="AH191">
        <v>2</v>
      </c>
      <c r="AI191">
        <v>74942220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 x14ac:dyDescent="0.2">
      <c r="A192">
        <f>ROW(Source!A118)</f>
        <v>118</v>
      </c>
      <c r="B192">
        <v>74942234</v>
      </c>
      <c r="C192">
        <v>74942210</v>
      </c>
      <c r="D192">
        <v>49526492</v>
      </c>
      <c r="E192">
        <v>1</v>
      </c>
      <c r="F192">
        <v>1</v>
      </c>
      <c r="G192">
        <v>1</v>
      </c>
      <c r="H192">
        <v>3</v>
      </c>
      <c r="I192" t="s">
        <v>469</v>
      </c>
      <c r="J192" t="s">
        <v>470</v>
      </c>
      <c r="K192" t="s">
        <v>471</v>
      </c>
      <c r="L192">
        <v>1346</v>
      </c>
      <c r="N192">
        <v>1009</v>
      </c>
      <c r="O192" t="s">
        <v>468</v>
      </c>
      <c r="P192" t="s">
        <v>468</v>
      </c>
      <c r="Q192">
        <v>1</v>
      </c>
      <c r="X192">
        <v>9.09</v>
      </c>
      <c r="Y192">
        <v>23.09</v>
      </c>
      <c r="Z192">
        <v>0</v>
      </c>
      <c r="AA192">
        <v>0</v>
      </c>
      <c r="AB192">
        <v>0</v>
      </c>
      <c r="AC192">
        <v>0</v>
      </c>
      <c r="AD192">
        <v>1</v>
      </c>
      <c r="AE192">
        <v>0</v>
      </c>
      <c r="AF192" t="s">
        <v>6</v>
      </c>
      <c r="AG192">
        <v>9.09</v>
      </c>
      <c r="AH192">
        <v>2</v>
      </c>
      <c r="AI192">
        <v>74942221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 x14ac:dyDescent="0.2">
      <c r="A193">
        <f>ROW(Source!A118)</f>
        <v>118</v>
      </c>
      <c r="B193">
        <v>74942235</v>
      </c>
      <c r="C193">
        <v>74942210</v>
      </c>
      <c r="D193">
        <v>49512815</v>
      </c>
      <c r="E193">
        <v>70</v>
      </c>
      <c r="F193">
        <v>1</v>
      </c>
      <c r="G193">
        <v>1</v>
      </c>
      <c r="H193">
        <v>3</v>
      </c>
      <c r="I193" t="s">
        <v>514</v>
      </c>
      <c r="J193" t="s">
        <v>6</v>
      </c>
      <c r="K193" t="s">
        <v>515</v>
      </c>
      <c r="L193">
        <v>1327</v>
      </c>
      <c r="N193">
        <v>1005</v>
      </c>
      <c r="O193" t="s">
        <v>52</v>
      </c>
      <c r="P193" t="s">
        <v>52</v>
      </c>
      <c r="Q193">
        <v>1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1</v>
      </c>
      <c r="AD193">
        <v>0</v>
      </c>
      <c r="AE193">
        <v>0</v>
      </c>
      <c r="AF193" t="s">
        <v>6</v>
      </c>
      <c r="AG193">
        <v>0</v>
      </c>
      <c r="AH193">
        <v>3</v>
      </c>
      <c r="AI193">
        <v>-1</v>
      </c>
      <c r="AJ193" t="s">
        <v>6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 x14ac:dyDescent="0.2">
      <c r="A194">
        <f>ROW(Source!A118)</f>
        <v>118</v>
      </c>
      <c r="B194">
        <v>74942236</v>
      </c>
      <c r="C194">
        <v>74942210</v>
      </c>
      <c r="D194">
        <v>49514610</v>
      </c>
      <c r="E194">
        <v>70</v>
      </c>
      <c r="F194">
        <v>1</v>
      </c>
      <c r="G194">
        <v>1</v>
      </c>
      <c r="H194">
        <v>3</v>
      </c>
      <c r="I194" t="s">
        <v>516</v>
      </c>
      <c r="J194" t="s">
        <v>6</v>
      </c>
      <c r="K194" t="s">
        <v>517</v>
      </c>
      <c r="L194">
        <v>1327</v>
      </c>
      <c r="N194">
        <v>1005</v>
      </c>
      <c r="O194" t="s">
        <v>52</v>
      </c>
      <c r="P194" t="s">
        <v>52</v>
      </c>
      <c r="Q194">
        <v>1</v>
      </c>
      <c r="X194">
        <v>100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 t="s">
        <v>6</v>
      </c>
      <c r="AG194">
        <v>100</v>
      </c>
      <c r="AH194">
        <v>3</v>
      </c>
      <c r="AI194">
        <v>-1</v>
      </c>
      <c r="AJ194" t="s">
        <v>6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 x14ac:dyDescent="0.2">
      <c r="A195">
        <f>ROW(Source!A118)</f>
        <v>118</v>
      </c>
      <c r="B195">
        <v>74942237</v>
      </c>
      <c r="C195">
        <v>74942210</v>
      </c>
      <c r="D195">
        <v>49514617</v>
      </c>
      <c r="E195">
        <v>70</v>
      </c>
      <c r="F195">
        <v>1</v>
      </c>
      <c r="G195">
        <v>1</v>
      </c>
      <c r="H195">
        <v>3</v>
      </c>
      <c r="I195" t="s">
        <v>518</v>
      </c>
      <c r="J195" t="s">
        <v>6</v>
      </c>
      <c r="K195" t="s">
        <v>519</v>
      </c>
      <c r="L195">
        <v>1346</v>
      </c>
      <c r="N195">
        <v>1009</v>
      </c>
      <c r="O195" t="s">
        <v>468</v>
      </c>
      <c r="P195" t="s">
        <v>468</v>
      </c>
      <c r="Q195">
        <v>1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1</v>
      </c>
      <c r="AD195">
        <v>0</v>
      </c>
      <c r="AE195">
        <v>0</v>
      </c>
      <c r="AF195" t="s">
        <v>6</v>
      </c>
      <c r="AG195">
        <v>0</v>
      </c>
      <c r="AH195">
        <v>3</v>
      </c>
      <c r="AI195">
        <v>-1</v>
      </c>
      <c r="AJ195" t="s">
        <v>6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 x14ac:dyDescent="0.2">
      <c r="A196">
        <f>ROW(Source!A118)</f>
        <v>118</v>
      </c>
      <c r="B196">
        <v>74942238</v>
      </c>
      <c r="C196">
        <v>74942210</v>
      </c>
      <c r="D196">
        <v>49514616</v>
      </c>
      <c r="E196">
        <v>70</v>
      </c>
      <c r="F196">
        <v>1</v>
      </c>
      <c r="G196">
        <v>1</v>
      </c>
      <c r="H196">
        <v>3</v>
      </c>
      <c r="I196" t="s">
        <v>518</v>
      </c>
      <c r="J196" t="s">
        <v>6</v>
      </c>
      <c r="K196" t="s">
        <v>520</v>
      </c>
      <c r="L196">
        <v>1371</v>
      </c>
      <c r="N196">
        <v>1013</v>
      </c>
      <c r="O196" t="s">
        <v>23</v>
      </c>
      <c r="P196" t="s">
        <v>23</v>
      </c>
      <c r="Q196">
        <v>1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1</v>
      </c>
      <c r="AD196">
        <v>0</v>
      </c>
      <c r="AE196">
        <v>0</v>
      </c>
      <c r="AF196" t="s">
        <v>6</v>
      </c>
      <c r="AG196">
        <v>0</v>
      </c>
      <c r="AH196">
        <v>3</v>
      </c>
      <c r="AI196">
        <v>-1</v>
      </c>
      <c r="AJ196" t="s">
        <v>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 x14ac:dyDescent="0.2">
      <c r="A197">
        <f>ROW(Source!A118)</f>
        <v>118</v>
      </c>
      <c r="B197">
        <v>74942239</v>
      </c>
      <c r="C197">
        <v>74942210</v>
      </c>
      <c r="D197">
        <v>49514677</v>
      </c>
      <c r="E197">
        <v>70</v>
      </c>
      <c r="F197">
        <v>1</v>
      </c>
      <c r="G197">
        <v>1</v>
      </c>
      <c r="H197">
        <v>3</v>
      </c>
      <c r="I197" t="s">
        <v>521</v>
      </c>
      <c r="J197" t="s">
        <v>6</v>
      </c>
      <c r="K197" t="s">
        <v>522</v>
      </c>
      <c r="L197">
        <v>1371</v>
      </c>
      <c r="N197">
        <v>1013</v>
      </c>
      <c r="O197" t="s">
        <v>23</v>
      </c>
      <c r="P197" t="s">
        <v>23</v>
      </c>
      <c r="Q197">
        <v>1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1</v>
      </c>
      <c r="AD197">
        <v>0</v>
      </c>
      <c r="AE197">
        <v>0</v>
      </c>
      <c r="AF197" t="s">
        <v>6</v>
      </c>
      <c r="AG197">
        <v>0</v>
      </c>
      <c r="AH197">
        <v>3</v>
      </c>
      <c r="AI197">
        <v>-1</v>
      </c>
      <c r="AJ197" t="s">
        <v>6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 x14ac:dyDescent="0.2">
      <c r="A198">
        <f>ROW(Source!A157)</f>
        <v>157</v>
      </c>
      <c r="B198">
        <v>74981911</v>
      </c>
      <c r="C198">
        <v>74981898</v>
      </c>
      <c r="D198">
        <v>31715651</v>
      </c>
      <c r="E198">
        <v>70</v>
      </c>
      <c r="F198">
        <v>1</v>
      </c>
      <c r="G198">
        <v>1</v>
      </c>
      <c r="H198">
        <v>1</v>
      </c>
      <c r="I198" t="s">
        <v>446</v>
      </c>
      <c r="J198" t="s">
        <v>6</v>
      </c>
      <c r="K198" t="s">
        <v>447</v>
      </c>
      <c r="L198">
        <v>1191</v>
      </c>
      <c r="N198">
        <v>1013</v>
      </c>
      <c r="O198" t="s">
        <v>448</v>
      </c>
      <c r="P198" t="s">
        <v>448</v>
      </c>
      <c r="Q198">
        <v>1</v>
      </c>
      <c r="X198">
        <v>5.03</v>
      </c>
      <c r="Y198">
        <v>0</v>
      </c>
      <c r="Z198">
        <v>0</v>
      </c>
      <c r="AA198">
        <v>0</v>
      </c>
      <c r="AB198">
        <v>9.6199999999999992</v>
      </c>
      <c r="AC198">
        <v>0</v>
      </c>
      <c r="AD198">
        <v>1</v>
      </c>
      <c r="AE198">
        <v>1</v>
      </c>
      <c r="AF198" t="s">
        <v>78</v>
      </c>
      <c r="AG198">
        <v>5.2815000000000003</v>
      </c>
      <c r="AH198">
        <v>2</v>
      </c>
      <c r="AI198">
        <v>74981899</v>
      </c>
      <c r="AJ198">
        <v>196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 x14ac:dyDescent="0.2">
      <c r="A199">
        <f>ROW(Source!A157)</f>
        <v>157</v>
      </c>
      <c r="B199">
        <v>74981912</v>
      </c>
      <c r="C199">
        <v>74981898</v>
      </c>
      <c r="D199">
        <v>31709492</v>
      </c>
      <c r="E199">
        <v>70</v>
      </c>
      <c r="F199">
        <v>1</v>
      </c>
      <c r="G199">
        <v>1</v>
      </c>
      <c r="H199">
        <v>1</v>
      </c>
      <c r="I199" t="s">
        <v>449</v>
      </c>
      <c r="J199" t="s">
        <v>6</v>
      </c>
      <c r="K199" t="s">
        <v>450</v>
      </c>
      <c r="L199">
        <v>1191</v>
      </c>
      <c r="N199">
        <v>1013</v>
      </c>
      <c r="O199" t="s">
        <v>448</v>
      </c>
      <c r="P199" t="s">
        <v>448</v>
      </c>
      <c r="Q199">
        <v>1</v>
      </c>
      <c r="X199">
        <v>0.26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1</v>
      </c>
      <c r="AE199">
        <v>2</v>
      </c>
      <c r="AF199" t="s">
        <v>78</v>
      </c>
      <c r="AG199">
        <v>0.27300000000000002</v>
      </c>
      <c r="AH199">
        <v>2</v>
      </c>
      <c r="AI199">
        <v>74981900</v>
      </c>
      <c r="AJ199">
        <v>197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 x14ac:dyDescent="0.2">
      <c r="A200">
        <f>ROW(Source!A157)</f>
        <v>157</v>
      </c>
      <c r="B200">
        <v>74981913</v>
      </c>
      <c r="C200">
        <v>74981898</v>
      </c>
      <c r="D200">
        <v>49672573</v>
      </c>
      <c r="E200">
        <v>1</v>
      </c>
      <c r="F200">
        <v>1</v>
      </c>
      <c r="G200">
        <v>1</v>
      </c>
      <c r="H200">
        <v>2</v>
      </c>
      <c r="I200" t="s">
        <v>451</v>
      </c>
      <c r="J200" t="s">
        <v>452</v>
      </c>
      <c r="K200" t="s">
        <v>453</v>
      </c>
      <c r="L200">
        <v>1367</v>
      </c>
      <c r="N200">
        <v>1011</v>
      </c>
      <c r="O200" t="s">
        <v>454</v>
      </c>
      <c r="P200" t="s">
        <v>454</v>
      </c>
      <c r="Q200">
        <v>1</v>
      </c>
      <c r="X200">
        <v>0.1</v>
      </c>
      <c r="Y200">
        <v>0</v>
      </c>
      <c r="Z200">
        <v>115.4</v>
      </c>
      <c r="AA200">
        <v>13.5</v>
      </c>
      <c r="AB200">
        <v>0</v>
      </c>
      <c r="AC200">
        <v>0</v>
      </c>
      <c r="AD200">
        <v>1</v>
      </c>
      <c r="AE200">
        <v>0</v>
      </c>
      <c r="AF200" t="s">
        <v>78</v>
      </c>
      <c r="AG200">
        <v>0.10500000000000001</v>
      </c>
      <c r="AH200">
        <v>2</v>
      </c>
      <c r="AI200">
        <v>74981901</v>
      </c>
      <c r="AJ200">
        <v>198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 x14ac:dyDescent="0.2">
      <c r="A201">
        <f>ROW(Source!A157)</f>
        <v>157</v>
      </c>
      <c r="B201">
        <v>74981914</v>
      </c>
      <c r="C201">
        <v>74981898</v>
      </c>
      <c r="D201">
        <v>49672695</v>
      </c>
      <c r="E201">
        <v>1</v>
      </c>
      <c r="F201">
        <v>1</v>
      </c>
      <c r="G201">
        <v>1</v>
      </c>
      <c r="H201">
        <v>2</v>
      </c>
      <c r="I201" t="s">
        <v>455</v>
      </c>
      <c r="J201" t="s">
        <v>456</v>
      </c>
      <c r="K201" t="s">
        <v>457</v>
      </c>
      <c r="L201">
        <v>1367</v>
      </c>
      <c r="N201">
        <v>1011</v>
      </c>
      <c r="O201" t="s">
        <v>454</v>
      </c>
      <c r="P201" t="s">
        <v>454</v>
      </c>
      <c r="Q201">
        <v>1</v>
      </c>
      <c r="X201">
        <v>1.1100000000000001</v>
      </c>
      <c r="Y201">
        <v>0</v>
      </c>
      <c r="Z201">
        <v>3.12</v>
      </c>
      <c r="AA201">
        <v>0</v>
      </c>
      <c r="AB201">
        <v>0</v>
      </c>
      <c r="AC201">
        <v>0</v>
      </c>
      <c r="AD201">
        <v>1</v>
      </c>
      <c r="AE201">
        <v>0</v>
      </c>
      <c r="AF201" t="s">
        <v>78</v>
      </c>
      <c r="AG201">
        <v>1.1655000000000002</v>
      </c>
      <c r="AH201">
        <v>2</v>
      </c>
      <c r="AI201">
        <v>74981902</v>
      </c>
      <c r="AJ201">
        <v>199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 x14ac:dyDescent="0.2">
      <c r="A202">
        <f>ROW(Source!A157)</f>
        <v>157</v>
      </c>
      <c r="B202">
        <v>74981915</v>
      </c>
      <c r="C202">
        <v>74981898</v>
      </c>
      <c r="D202">
        <v>49673503</v>
      </c>
      <c r="E202">
        <v>1</v>
      </c>
      <c r="F202">
        <v>1</v>
      </c>
      <c r="G202">
        <v>1</v>
      </c>
      <c r="H202">
        <v>2</v>
      </c>
      <c r="I202" t="s">
        <v>458</v>
      </c>
      <c r="J202" t="s">
        <v>459</v>
      </c>
      <c r="K202" t="s">
        <v>460</v>
      </c>
      <c r="L202">
        <v>1367</v>
      </c>
      <c r="N202">
        <v>1011</v>
      </c>
      <c r="O202" t="s">
        <v>454</v>
      </c>
      <c r="P202" t="s">
        <v>454</v>
      </c>
      <c r="Q202">
        <v>1</v>
      </c>
      <c r="X202">
        <v>0.16</v>
      </c>
      <c r="Y202">
        <v>0</v>
      </c>
      <c r="Z202">
        <v>65.709999999999994</v>
      </c>
      <c r="AA202">
        <v>11.6</v>
      </c>
      <c r="AB202">
        <v>0</v>
      </c>
      <c r="AC202">
        <v>0</v>
      </c>
      <c r="AD202">
        <v>1</v>
      </c>
      <c r="AE202">
        <v>0</v>
      </c>
      <c r="AF202" t="s">
        <v>78</v>
      </c>
      <c r="AG202">
        <v>0.16800000000000001</v>
      </c>
      <c r="AH202">
        <v>2</v>
      </c>
      <c r="AI202">
        <v>74981903</v>
      </c>
      <c r="AJ202">
        <v>200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 x14ac:dyDescent="0.2">
      <c r="A203">
        <f>ROW(Source!A157)</f>
        <v>157</v>
      </c>
      <c r="B203">
        <v>74981916</v>
      </c>
      <c r="C203">
        <v>74981898</v>
      </c>
      <c r="D203">
        <v>49525443</v>
      </c>
      <c r="E203">
        <v>1</v>
      </c>
      <c r="F203">
        <v>1</v>
      </c>
      <c r="G203">
        <v>1</v>
      </c>
      <c r="H203">
        <v>3</v>
      </c>
      <c r="I203" t="s">
        <v>461</v>
      </c>
      <c r="J203" t="s">
        <v>462</v>
      </c>
      <c r="K203" t="s">
        <v>463</v>
      </c>
      <c r="L203">
        <v>1348</v>
      </c>
      <c r="N203">
        <v>1009</v>
      </c>
      <c r="O203" t="s">
        <v>464</v>
      </c>
      <c r="P203" t="s">
        <v>464</v>
      </c>
      <c r="Q203">
        <v>1000</v>
      </c>
      <c r="X203">
        <v>2.8E-3</v>
      </c>
      <c r="Y203">
        <v>10068</v>
      </c>
      <c r="Z203">
        <v>0</v>
      </c>
      <c r="AA203">
        <v>0</v>
      </c>
      <c r="AB203">
        <v>0</v>
      </c>
      <c r="AC203">
        <v>0</v>
      </c>
      <c r="AD203">
        <v>1</v>
      </c>
      <c r="AE203">
        <v>0</v>
      </c>
      <c r="AF203" t="s">
        <v>6</v>
      </c>
      <c r="AG203">
        <v>2.8E-3</v>
      </c>
      <c r="AH203">
        <v>2</v>
      </c>
      <c r="AI203">
        <v>74981904</v>
      </c>
      <c r="AJ203">
        <v>201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 x14ac:dyDescent="0.2">
      <c r="A204">
        <f>ROW(Source!A157)</f>
        <v>157</v>
      </c>
      <c r="B204">
        <v>74981917</v>
      </c>
      <c r="C204">
        <v>74981898</v>
      </c>
      <c r="D204">
        <v>49525488</v>
      </c>
      <c r="E204">
        <v>1</v>
      </c>
      <c r="F204">
        <v>1</v>
      </c>
      <c r="G204">
        <v>1</v>
      </c>
      <c r="H204">
        <v>3</v>
      </c>
      <c r="I204" t="s">
        <v>465</v>
      </c>
      <c r="J204" t="s">
        <v>466</v>
      </c>
      <c r="K204" t="s">
        <v>467</v>
      </c>
      <c r="L204">
        <v>1346</v>
      </c>
      <c r="N204">
        <v>1009</v>
      </c>
      <c r="O204" t="s">
        <v>468</v>
      </c>
      <c r="P204" t="s">
        <v>468</v>
      </c>
      <c r="Q204">
        <v>1</v>
      </c>
      <c r="X204">
        <v>7.0000000000000007E-2</v>
      </c>
      <c r="Y204">
        <v>9.0399999999999991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0</v>
      </c>
      <c r="AF204" t="s">
        <v>6</v>
      </c>
      <c r="AG204">
        <v>7.0000000000000007E-2</v>
      </c>
      <c r="AH204">
        <v>2</v>
      </c>
      <c r="AI204">
        <v>74981905</v>
      </c>
      <c r="AJ204">
        <v>202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 x14ac:dyDescent="0.2">
      <c r="A205">
        <f>ROW(Source!A157)</f>
        <v>157</v>
      </c>
      <c r="B205">
        <v>74981918</v>
      </c>
      <c r="C205">
        <v>74981898</v>
      </c>
      <c r="D205">
        <v>49526492</v>
      </c>
      <c r="E205">
        <v>1</v>
      </c>
      <c r="F205">
        <v>1</v>
      </c>
      <c r="G205">
        <v>1</v>
      </c>
      <c r="H205">
        <v>3</v>
      </c>
      <c r="I205" t="s">
        <v>469</v>
      </c>
      <c r="J205" t="s">
        <v>470</v>
      </c>
      <c r="K205" t="s">
        <v>471</v>
      </c>
      <c r="L205">
        <v>1346</v>
      </c>
      <c r="N205">
        <v>1009</v>
      </c>
      <c r="O205" t="s">
        <v>468</v>
      </c>
      <c r="P205" t="s">
        <v>468</v>
      </c>
      <c r="Q205">
        <v>1</v>
      </c>
      <c r="X205">
        <v>0.49199999999999999</v>
      </c>
      <c r="Y205">
        <v>23.09</v>
      </c>
      <c r="Z205">
        <v>0</v>
      </c>
      <c r="AA205">
        <v>0</v>
      </c>
      <c r="AB205">
        <v>0</v>
      </c>
      <c r="AC205">
        <v>0</v>
      </c>
      <c r="AD205">
        <v>1</v>
      </c>
      <c r="AE205">
        <v>0</v>
      </c>
      <c r="AF205" t="s">
        <v>6</v>
      </c>
      <c r="AG205">
        <v>0.49199999999999999</v>
      </c>
      <c r="AH205">
        <v>2</v>
      </c>
      <c r="AI205">
        <v>74981906</v>
      </c>
      <c r="AJ205">
        <v>203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 x14ac:dyDescent="0.2">
      <c r="A206">
        <f>ROW(Source!A160)</f>
        <v>160</v>
      </c>
      <c r="B206">
        <v>74982140</v>
      </c>
      <c r="C206">
        <v>74982129</v>
      </c>
      <c r="D206">
        <v>31715109</v>
      </c>
      <c r="E206">
        <v>70</v>
      </c>
      <c r="F206">
        <v>1</v>
      </c>
      <c r="G206">
        <v>1</v>
      </c>
      <c r="H206">
        <v>1</v>
      </c>
      <c r="I206" t="s">
        <v>472</v>
      </c>
      <c r="J206" t="s">
        <v>6</v>
      </c>
      <c r="K206" t="s">
        <v>473</v>
      </c>
      <c r="L206">
        <v>1191</v>
      </c>
      <c r="N206">
        <v>1013</v>
      </c>
      <c r="O206" t="s">
        <v>448</v>
      </c>
      <c r="P206" t="s">
        <v>448</v>
      </c>
      <c r="Q206">
        <v>1</v>
      </c>
      <c r="X206">
        <v>5.75</v>
      </c>
      <c r="Y206">
        <v>0</v>
      </c>
      <c r="Z206">
        <v>0</v>
      </c>
      <c r="AA206">
        <v>0</v>
      </c>
      <c r="AB206">
        <v>8.74</v>
      </c>
      <c r="AC206">
        <v>0</v>
      </c>
      <c r="AD206">
        <v>1</v>
      </c>
      <c r="AE206">
        <v>1</v>
      </c>
      <c r="AF206" t="s">
        <v>26</v>
      </c>
      <c r="AG206">
        <v>6.0375000000000005</v>
      </c>
      <c r="AH206">
        <v>2</v>
      </c>
      <c r="AI206">
        <v>74982133</v>
      </c>
      <c r="AJ206">
        <v>206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 x14ac:dyDescent="0.2">
      <c r="A207">
        <f>ROW(Source!A160)</f>
        <v>160</v>
      </c>
      <c r="B207">
        <v>74982141</v>
      </c>
      <c r="C207">
        <v>74982129</v>
      </c>
      <c r="D207">
        <v>31709492</v>
      </c>
      <c r="E207">
        <v>70</v>
      </c>
      <c r="F207">
        <v>1</v>
      </c>
      <c r="G207">
        <v>1</v>
      </c>
      <c r="H207">
        <v>1</v>
      </c>
      <c r="I207" t="s">
        <v>449</v>
      </c>
      <c r="J207" t="s">
        <v>6</v>
      </c>
      <c r="K207" t="s">
        <v>450</v>
      </c>
      <c r="L207">
        <v>1191</v>
      </c>
      <c r="N207">
        <v>1013</v>
      </c>
      <c r="O207" t="s">
        <v>448</v>
      </c>
      <c r="P207" t="s">
        <v>448</v>
      </c>
      <c r="Q207">
        <v>1</v>
      </c>
      <c r="X207">
        <v>0.01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1</v>
      </c>
      <c r="AE207">
        <v>2</v>
      </c>
      <c r="AF207" t="s">
        <v>26</v>
      </c>
      <c r="AG207">
        <v>1.0500000000000001E-2</v>
      </c>
      <c r="AH207">
        <v>2</v>
      </c>
      <c r="AI207">
        <v>74982134</v>
      </c>
      <c r="AJ207">
        <v>207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 x14ac:dyDescent="0.2">
      <c r="A208">
        <f>ROW(Source!A160)</f>
        <v>160</v>
      </c>
      <c r="B208">
        <v>74982142</v>
      </c>
      <c r="C208">
        <v>74982129</v>
      </c>
      <c r="D208">
        <v>49673503</v>
      </c>
      <c r="E208">
        <v>1</v>
      </c>
      <c r="F208">
        <v>1</v>
      </c>
      <c r="G208">
        <v>1</v>
      </c>
      <c r="H208">
        <v>2</v>
      </c>
      <c r="I208" t="s">
        <v>458</v>
      </c>
      <c r="J208" t="s">
        <v>459</v>
      </c>
      <c r="K208" t="s">
        <v>460</v>
      </c>
      <c r="L208">
        <v>1367</v>
      </c>
      <c r="N208">
        <v>1011</v>
      </c>
      <c r="O208" t="s">
        <v>454</v>
      </c>
      <c r="P208" t="s">
        <v>454</v>
      </c>
      <c r="Q208">
        <v>1</v>
      </c>
      <c r="X208">
        <v>0.01</v>
      </c>
      <c r="Y208">
        <v>0</v>
      </c>
      <c r="Z208">
        <v>65.709999999999994</v>
      </c>
      <c r="AA208">
        <v>11.6</v>
      </c>
      <c r="AB208">
        <v>0</v>
      </c>
      <c r="AC208">
        <v>0</v>
      </c>
      <c r="AD208">
        <v>1</v>
      </c>
      <c r="AE208">
        <v>0</v>
      </c>
      <c r="AF208" t="s">
        <v>26</v>
      </c>
      <c r="AG208">
        <v>1.0500000000000001E-2</v>
      </c>
      <c r="AH208">
        <v>2</v>
      </c>
      <c r="AI208">
        <v>74982135</v>
      </c>
      <c r="AJ208">
        <v>208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 x14ac:dyDescent="0.2">
      <c r="A209">
        <f>ROW(Source!A160)</f>
        <v>160</v>
      </c>
      <c r="B209">
        <v>74982143</v>
      </c>
      <c r="C209">
        <v>74982129</v>
      </c>
      <c r="D209">
        <v>49525488</v>
      </c>
      <c r="E209">
        <v>1</v>
      </c>
      <c r="F209">
        <v>1</v>
      </c>
      <c r="G209">
        <v>1</v>
      </c>
      <c r="H209">
        <v>3</v>
      </c>
      <c r="I209" t="s">
        <v>465</v>
      </c>
      <c r="J209" t="s">
        <v>466</v>
      </c>
      <c r="K209" t="s">
        <v>467</v>
      </c>
      <c r="L209">
        <v>1346</v>
      </c>
      <c r="N209">
        <v>1009</v>
      </c>
      <c r="O209" t="s">
        <v>468</v>
      </c>
      <c r="P209" t="s">
        <v>468</v>
      </c>
      <c r="Q209">
        <v>1</v>
      </c>
      <c r="X209">
        <v>0.06</v>
      </c>
      <c r="Y209">
        <v>9.0399999999999991</v>
      </c>
      <c r="Z209">
        <v>0</v>
      </c>
      <c r="AA209">
        <v>0</v>
      </c>
      <c r="AB209">
        <v>0</v>
      </c>
      <c r="AC209">
        <v>0</v>
      </c>
      <c r="AD209">
        <v>1</v>
      </c>
      <c r="AE209">
        <v>0</v>
      </c>
      <c r="AF209" t="s">
        <v>6</v>
      </c>
      <c r="AG209">
        <v>0.06</v>
      </c>
      <c r="AH209">
        <v>2</v>
      </c>
      <c r="AI209">
        <v>74982136</v>
      </c>
      <c r="AJ209">
        <v>209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 x14ac:dyDescent="0.2">
      <c r="A210">
        <f>ROW(Source!A160)</f>
        <v>160</v>
      </c>
      <c r="B210">
        <v>74982144</v>
      </c>
      <c r="C210">
        <v>74982129</v>
      </c>
      <c r="D210">
        <v>49526492</v>
      </c>
      <c r="E210">
        <v>1</v>
      </c>
      <c r="F210">
        <v>1</v>
      </c>
      <c r="G210">
        <v>1</v>
      </c>
      <c r="H210">
        <v>3</v>
      </c>
      <c r="I210" t="s">
        <v>469</v>
      </c>
      <c r="J210" t="s">
        <v>470</v>
      </c>
      <c r="K210" t="s">
        <v>471</v>
      </c>
      <c r="L210">
        <v>1346</v>
      </c>
      <c r="N210">
        <v>1009</v>
      </c>
      <c r="O210" t="s">
        <v>468</v>
      </c>
      <c r="P210" t="s">
        <v>468</v>
      </c>
      <c r="Q210">
        <v>1</v>
      </c>
      <c r="X210">
        <v>0.08</v>
      </c>
      <c r="Y210">
        <v>23.09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0</v>
      </c>
      <c r="AF210" t="s">
        <v>6</v>
      </c>
      <c r="AG210">
        <v>0.08</v>
      </c>
      <c r="AH210">
        <v>2</v>
      </c>
      <c r="AI210">
        <v>74982137</v>
      </c>
      <c r="AJ210">
        <v>210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 x14ac:dyDescent="0.2">
      <c r="A211">
        <f>ROW(Source!A160)</f>
        <v>160</v>
      </c>
      <c r="B211">
        <v>74982145</v>
      </c>
      <c r="C211">
        <v>74982129</v>
      </c>
      <c r="D211">
        <v>49514648</v>
      </c>
      <c r="E211">
        <v>70</v>
      </c>
      <c r="F211">
        <v>1</v>
      </c>
      <c r="G211">
        <v>1</v>
      </c>
      <c r="H211">
        <v>3</v>
      </c>
      <c r="I211" t="s">
        <v>508</v>
      </c>
      <c r="J211" t="s">
        <v>6</v>
      </c>
      <c r="K211" t="s">
        <v>509</v>
      </c>
      <c r="L211">
        <v>1327</v>
      </c>
      <c r="N211">
        <v>1005</v>
      </c>
      <c r="O211" t="s">
        <v>52</v>
      </c>
      <c r="P211" t="s">
        <v>52</v>
      </c>
      <c r="Q211">
        <v>1</v>
      </c>
      <c r="X211">
        <v>1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 t="s">
        <v>6</v>
      </c>
      <c r="AG211">
        <v>1</v>
      </c>
      <c r="AH211">
        <v>3</v>
      </c>
      <c r="AI211">
        <v>-1</v>
      </c>
      <c r="AJ211" t="s">
        <v>6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 x14ac:dyDescent="0.2">
      <c r="A212">
        <f>ROW(Source!A162)</f>
        <v>162</v>
      </c>
      <c r="B212">
        <v>74982429</v>
      </c>
      <c r="C212">
        <v>74982420</v>
      </c>
      <c r="D212">
        <v>31714704</v>
      </c>
      <c r="E212">
        <v>70</v>
      </c>
      <c r="F212">
        <v>1</v>
      </c>
      <c r="G212">
        <v>1</v>
      </c>
      <c r="H212">
        <v>1</v>
      </c>
      <c r="I212" t="s">
        <v>474</v>
      </c>
      <c r="J212" t="s">
        <v>6</v>
      </c>
      <c r="K212" t="s">
        <v>475</v>
      </c>
      <c r="L212">
        <v>1191</v>
      </c>
      <c r="N212">
        <v>1013</v>
      </c>
      <c r="O212" t="s">
        <v>448</v>
      </c>
      <c r="P212" t="s">
        <v>448</v>
      </c>
      <c r="Q212">
        <v>1</v>
      </c>
      <c r="X212">
        <v>2.72</v>
      </c>
      <c r="Y212">
        <v>0</v>
      </c>
      <c r="Z212">
        <v>0</v>
      </c>
      <c r="AA212">
        <v>0</v>
      </c>
      <c r="AB212">
        <v>8.9700000000000006</v>
      </c>
      <c r="AC212">
        <v>0</v>
      </c>
      <c r="AD212">
        <v>1</v>
      </c>
      <c r="AE212">
        <v>1</v>
      </c>
      <c r="AF212" t="s">
        <v>78</v>
      </c>
      <c r="AG212">
        <v>2.8560000000000003</v>
      </c>
      <c r="AH212">
        <v>2</v>
      </c>
      <c r="AI212">
        <v>74982421</v>
      </c>
      <c r="AJ212">
        <v>212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 x14ac:dyDescent="0.2">
      <c r="A213">
        <f>ROW(Source!A162)</f>
        <v>162</v>
      </c>
      <c r="B213">
        <v>74982430</v>
      </c>
      <c r="C213">
        <v>74982420</v>
      </c>
      <c r="D213">
        <v>31709492</v>
      </c>
      <c r="E213">
        <v>70</v>
      </c>
      <c r="F213">
        <v>1</v>
      </c>
      <c r="G213">
        <v>1</v>
      </c>
      <c r="H213">
        <v>1</v>
      </c>
      <c r="I213" t="s">
        <v>449</v>
      </c>
      <c r="J213" t="s">
        <v>6</v>
      </c>
      <c r="K213" t="s">
        <v>450</v>
      </c>
      <c r="L213">
        <v>1191</v>
      </c>
      <c r="N213">
        <v>1013</v>
      </c>
      <c r="O213" t="s">
        <v>448</v>
      </c>
      <c r="P213" t="s">
        <v>448</v>
      </c>
      <c r="Q213">
        <v>1</v>
      </c>
      <c r="X213">
        <v>0.03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1</v>
      </c>
      <c r="AE213">
        <v>2</v>
      </c>
      <c r="AF213" t="s">
        <v>78</v>
      </c>
      <c r="AG213">
        <v>3.15E-2</v>
      </c>
      <c r="AH213">
        <v>2</v>
      </c>
      <c r="AI213">
        <v>74982422</v>
      </c>
      <c r="AJ213">
        <v>213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 x14ac:dyDescent="0.2">
      <c r="A214">
        <f>ROW(Source!A162)</f>
        <v>162</v>
      </c>
      <c r="B214">
        <v>74982431</v>
      </c>
      <c r="C214">
        <v>74982420</v>
      </c>
      <c r="D214">
        <v>49672573</v>
      </c>
      <c r="E214">
        <v>1</v>
      </c>
      <c r="F214">
        <v>1</v>
      </c>
      <c r="G214">
        <v>1</v>
      </c>
      <c r="H214">
        <v>2</v>
      </c>
      <c r="I214" t="s">
        <v>451</v>
      </c>
      <c r="J214" t="s">
        <v>452</v>
      </c>
      <c r="K214" t="s">
        <v>453</v>
      </c>
      <c r="L214">
        <v>1367</v>
      </c>
      <c r="N214">
        <v>1011</v>
      </c>
      <c r="O214" t="s">
        <v>454</v>
      </c>
      <c r="P214" t="s">
        <v>454</v>
      </c>
      <c r="Q214">
        <v>1</v>
      </c>
      <c r="X214">
        <v>0.01</v>
      </c>
      <c r="Y214">
        <v>0</v>
      </c>
      <c r="Z214">
        <v>115.4</v>
      </c>
      <c r="AA214">
        <v>13.5</v>
      </c>
      <c r="AB214">
        <v>0</v>
      </c>
      <c r="AC214">
        <v>0</v>
      </c>
      <c r="AD214">
        <v>1</v>
      </c>
      <c r="AE214">
        <v>0</v>
      </c>
      <c r="AF214" t="s">
        <v>78</v>
      </c>
      <c r="AG214">
        <v>1.0500000000000001E-2</v>
      </c>
      <c r="AH214">
        <v>2</v>
      </c>
      <c r="AI214">
        <v>74982423</v>
      </c>
      <c r="AJ214">
        <v>214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 x14ac:dyDescent="0.2">
      <c r="A215">
        <f>ROW(Source!A162)</f>
        <v>162</v>
      </c>
      <c r="B215">
        <v>74982432</v>
      </c>
      <c r="C215">
        <v>74982420</v>
      </c>
      <c r="D215">
        <v>49672695</v>
      </c>
      <c r="E215">
        <v>1</v>
      </c>
      <c r="F215">
        <v>1</v>
      </c>
      <c r="G215">
        <v>1</v>
      </c>
      <c r="H215">
        <v>2</v>
      </c>
      <c r="I215" t="s">
        <v>455</v>
      </c>
      <c r="J215" t="s">
        <v>456</v>
      </c>
      <c r="K215" t="s">
        <v>457</v>
      </c>
      <c r="L215">
        <v>1367</v>
      </c>
      <c r="N215">
        <v>1011</v>
      </c>
      <c r="O215" t="s">
        <v>454</v>
      </c>
      <c r="P215" t="s">
        <v>454</v>
      </c>
      <c r="Q215">
        <v>1</v>
      </c>
      <c r="X215">
        <v>0.68</v>
      </c>
      <c r="Y215">
        <v>0</v>
      </c>
      <c r="Z215">
        <v>3.12</v>
      </c>
      <c r="AA215">
        <v>0</v>
      </c>
      <c r="AB215">
        <v>0</v>
      </c>
      <c r="AC215">
        <v>0</v>
      </c>
      <c r="AD215">
        <v>1</v>
      </c>
      <c r="AE215">
        <v>0</v>
      </c>
      <c r="AF215" t="s">
        <v>78</v>
      </c>
      <c r="AG215">
        <v>0.71400000000000008</v>
      </c>
      <c r="AH215">
        <v>2</v>
      </c>
      <c r="AI215">
        <v>74982424</v>
      </c>
      <c r="AJ215">
        <v>215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 x14ac:dyDescent="0.2">
      <c r="A216">
        <f>ROW(Source!A162)</f>
        <v>162</v>
      </c>
      <c r="B216">
        <v>74982433</v>
      </c>
      <c r="C216">
        <v>74982420</v>
      </c>
      <c r="D216">
        <v>49673503</v>
      </c>
      <c r="E216">
        <v>1</v>
      </c>
      <c r="F216">
        <v>1</v>
      </c>
      <c r="G216">
        <v>1</v>
      </c>
      <c r="H216">
        <v>2</v>
      </c>
      <c r="I216" t="s">
        <v>458</v>
      </c>
      <c r="J216" t="s">
        <v>459</v>
      </c>
      <c r="K216" t="s">
        <v>460</v>
      </c>
      <c r="L216">
        <v>1367</v>
      </c>
      <c r="N216">
        <v>1011</v>
      </c>
      <c r="O216" t="s">
        <v>454</v>
      </c>
      <c r="P216" t="s">
        <v>454</v>
      </c>
      <c r="Q216">
        <v>1</v>
      </c>
      <c r="X216">
        <v>0.02</v>
      </c>
      <c r="Y216">
        <v>0</v>
      </c>
      <c r="Z216">
        <v>65.709999999999994</v>
      </c>
      <c r="AA216">
        <v>11.6</v>
      </c>
      <c r="AB216">
        <v>0</v>
      </c>
      <c r="AC216">
        <v>0</v>
      </c>
      <c r="AD216">
        <v>1</v>
      </c>
      <c r="AE216">
        <v>0</v>
      </c>
      <c r="AF216" t="s">
        <v>78</v>
      </c>
      <c r="AG216">
        <v>2.1000000000000001E-2</v>
      </c>
      <c r="AH216">
        <v>2</v>
      </c>
      <c r="AI216">
        <v>74982425</v>
      </c>
      <c r="AJ216">
        <v>216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 x14ac:dyDescent="0.2">
      <c r="A217">
        <f>ROW(Source!A162)</f>
        <v>162</v>
      </c>
      <c r="B217">
        <v>74982434</v>
      </c>
      <c r="C217">
        <v>74982420</v>
      </c>
      <c r="D217">
        <v>49525488</v>
      </c>
      <c r="E217">
        <v>1</v>
      </c>
      <c r="F217">
        <v>1</v>
      </c>
      <c r="G217">
        <v>1</v>
      </c>
      <c r="H217">
        <v>3</v>
      </c>
      <c r="I217" t="s">
        <v>465</v>
      </c>
      <c r="J217" t="s">
        <v>466</v>
      </c>
      <c r="K217" t="s">
        <v>467</v>
      </c>
      <c r="L217">
        <v>1346</v>
      </c>
      <c r="N217">
        <v>1009</v>
      </c>
      <c r="O217" t="s">
        <v>468</v>
      </c>
      <c r="P217" t="s">
        <v>468</v>
      </c>
      <c r="Q217">
        <v>1</v>
      </c>
      <c r="X217">
        <v>0.5</v>
      </c>
      <c r="Y217">
        <v>9.0399999999999991</v>
      </c>
      <c r="Z217">
        <v>0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6</v>
      </c>
      <c r="AG217">
        <v>0.5</v>
      </c>
      <c r="AH217">
        <v>2</v>
      </c>
      <c r="AI217">
        <v>74982426</v>
      </c>
      <c r="AJ217">
        <v>217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 x14ac:dyDescent="0.2">
      <c r="A218">
        <f>ROW(Source!A162)</f>
        <v>162</v>
      </c>
      <c r="B218">
        <v>74982435</v>
      </c>
      <c r="C218">
        <v>74982420</v>
      </c>
      <c r="D218">
        <v>49526492</v>
      </c>
      <c r="E218">
        <v>1</v>
      </c>
      <c r="F218">
        <v>1</v>
      </c>
      <c r="G218">
        <v>1</v>
      </c>
      <c r="H218">
        <v>3</v>
      </c>
      <c r="I218" t="s">
        <v>469</v>
      </c>
      <c r="J218" t="s">
        <v>470</v>
      </c>
      <c r="K218" t="s">
        <v>471</v>
      </c>
      <c r="L218">
        <v>1346</v>
      </c>
      <c r="N218">
        <v>1009</v>
      </c>
      <c r="O218" t="s">
        <v>468</v>
      </c>
      <c r="P218" t="s">
        <v>468</v>
      </c>
      <c r="Q218">
        <v>1</v>
      </c>
      <c r="X218">
        <v>0.92</v>
      </c>
      <c r="Y218">
        <v>23.09</v>
      </c>
      <c r="Z218">
        <v>0</v>
      </c>
      <c r="AA218">
        <v>0</v>
      </c>
      <c r="AB218">
        <v>0</v>
      </c>
      <c r="AC218">
        <v>0</v>
      </c>
      <c r="AD218">
        <v>1</v>
      </c>
      <c r="AE218">
        <v>0</v>
      </c>
      <c r="AF218" t="s">
        <v>6</v>
      </c>
      <c r="AG218">
        <v>0.92</v>
      </c>
      <c r="AH218">
        <v>2</v>
      </c>
      <c r="AI218">
        <v>74982427</v>
      </c>
      <c r="AJ218">
        <v>218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 x14ac:dyDescent="0.2">
      <c r="A219">
        <f>ROW(Source!A162)</f>
        <v>162</v>
      </c>
      <c r="B219">
        <v>74982436</v>
      </c>
      <c r="C219">
        <v>74982420</v>
      </c>
      <c r="D219">
        <v>49514680</v>
      </c>
      <c r="E219">
        <v>70</v>
      </c>
      <c r="F219">
        <v>1</v>
      </c>
      <c r="G219">
        <v>1</v>
      </c>
      <c r="H219">
        <v>3</v>
      </c>
      <c r="I219" t="s">
        <v>510</v>
      </c>
      <c r="J219" t="s">
        <v>6</v>
      </c>
      <c r="K219" t="s">
        <v>511</v>
      </c>
      <c r="L219">
        <v>1371</v>
      </c>
      <c r="N219">
        <v>1013</v>
      </c>
      <c r="O219" t="s">
        <v>23</v>
      </c>
      <c r="P219" t="s">
        <v>23</v>
      </c>
      <c r="Q219">
        <v>1</v>
      </c>
      <c r="X219">
        <v>1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 t="s">
        <v>6</v>
      </c>
      <c r="AG219">
        <v>1</v>
      </c>
      <c r="AH219">
        <v>3</v>
      </c>
      <c r="AI219">
        <v>-1</v>
      </c>
      <c r="AJ219" t="s">
        <v>6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 x14ac:dyDescent="0.2">
      <c r="A220">
        <f>ROW(Source!A164)</f>
        <v>164</v>
      </c>
      <c r="B220">
        <v>74982776</v>
      </c>
      <c r="C220">
        <v>74982763</v>
      </c>
      <c r="D220">
        <v>31715109</v>
      </c>
      <c r="E220">
        <v>70</v>
      </c>
      <c r="F220">
        <v>1</v>
      </c>
      <c r="G220">
        <v>1</v>
      </c>
      <c r="H220">
        <v>1</v>
      </c>
      <c r="I220" t="s">
        <v>472</v>
      </c>
      <c r="J220" t="s">
        <v>6</v>
      </c>
      <c r="K220" t="s">
        <v>473</v>
      </c>
      <c r="L220">
        <v>1191</v>
      </c>
      <c r="N220">
        <v>1013</v>
      </c>
      <c r="O220" t="s">
        <v>448</v>
      </c>
      <c r="P220" t="s">
        <v>448</v>
      </c>
      <c r="Q220">
        <v>1</v>
      </c>
      <c r="X220">
        <v>62.4</v>
      </c>
      <c r="Y220">
        <v>0</v>
      </c>
      <c r="Z220">
        <v>0</v>
      </c>
      <c r="AA220">
        <v>0</v>
      </c>
      <c r="AB220">
        <v>8.74</v>
      </c>
      <c r="AC220">
        <v>0</v>
      </c>
      <c r="AD220">
        <v>1</v>
      </c>
      <c r="AE220">
        <v>1</v>
      </c>
      <c r="AF220" t="s">
        <v>78</v>
      </c>
      <c r="AG220">
        <v>65.52</v>
      </c>
      <c r="AH220">
        <v>2</v>
      </c>
      <c r="AI220">
        <v>74982764</v>
      </c>
      <c r="AJ220">
        <v>220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 x14ac:dyDescent="0.2">
      <c r="A221">
        <f>ROW(Source!A164)</f>
        <v>164</v>
      </c>
      <c r="B221">
        <v>74982777</v>
      </c>
      <c r="C221">
        <v>74982763</v>
      </c>
      <c r="D221">
        <v>31709492</v>
      </c>
      <c r="E221">
        <v>70</v>
      </c>
      <c r="F221">
        <v>1</v>
      </c>
      <c r="G221">
        <v>1</v>
      </c>
      <c r="H221">
        <v>1</v>
      </c>
      <c r="I221" t="s">
        <v>449</v>
      </c>
      <c r="J221" t="s">
        <v>6</v>
      </c>
      <c r="K221" t="s">
        <v>450</v>
      </c>
      <c r="L221">
        <v>1191</v>
      </c>
      <c r="N221">
        <v>1013</v>
      </c>
      <c r="O221" t="s">
        <v>448</v>
      </c>
      <c r="P221" t="s">
        <v>448</v>
      </c>
      <c r="Q221">
        <v>1</v>
      </c>
      <c r="X221">
        <v>0.66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1</v>
      </c>
      <c r="AE221">
        <v>2</v>
      </c>
      <c r="AF221" t="s">
        <v>78</v>
      </c>
      <c r="AG221">
        <v>0.69300000000000006</v>
      </c>
      <c r="AH221">
        <v>2</v>
      </c>
      <c r="AI221">
        <v>74982765</v>
      </c>
      <c r="AJ221">
        <v>221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 x14ac:dyDescent="0.2">
      <c r="A222">
        <f>ROW(Source!A164)</f>
        <v>164</v>
      </c>
      <c r="B222">
        <v>74982778</v>
      </c>
      <c r="C222">
        <v>74982763</v>
      </c>
      <c r="D222">
        <v>49672573</v>
      </c>
      <c r="E222">
        <v>1</v>
      </c>
      <c r="F222">
        <v>1</v>
      </c>
      <c r="G222">
        <v>1</v>
      </c>
      <c r="H222">
        <v>2</v>
      </c>
      <c r="I222" t="s">
        <v>451</v>
      </c>
      <c r="J222" t="s">
        <v>452</v>
      </c>
      <c r="K222" t="s">
        <v>453</v>
      </c>
      <c r="L222">
        <v>1367</v>
      </c>
      <c r="N222">
        <v>1011</v>
      </c>
      <c r="O222" t="s">
        <v>454</v>
      </c>
      <c r="P222" t="s">
        <v>454</v>
      </c>
      <c r="Q222">
        <v>1</v>
      </c>
      <c r="X222">
        <v>0.27</v>
      </c>
      <c r="Y222">
        <v>0</v>
      </c>
      <c r="Z222">
        <v>115.4</v>
      </c>
      <c r="AA222">
        <v>13.5</v>
      </c>
      <c r="AB222">
        <v>0</v>
      </c>
      <c r="AC222">
        <v>0</v>
      </c>
      <c r="AD222">
        <v>1</v>
      </c>
      <c r="AE222">
        <v>0</v>
      </c>
      <c r="AF222" t="s">
        <v>78</v>
      </c>
      <c r="AG222">
        <v>0.28350000000000003</v>
      </c>
      <c r="AH222">
        <v>2</v>
      </c>
      <c r="AI222">
        <v>74982766</v>
      </c>
      <c r="AJ222">
        <v>222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 x14ac:dyDescent="0.2">
      <c r="A223">
        <f>ROW(Source!A164)</f>
        <v>164</v>
      </c>
      <c r="B223">
        <v>74982779</v>
      </c>
      <c r="C223">
        <v>74982763</v>
      </c>
      <c r="D223">
        <v>49672695</v>
      </c>
      <c r="E223">
        <v>1</v>
      </c>
      <c r="F223">
        <v>1</v>
      </c>
      <c r="G223">
        <v>1</v>
      </c>
      <c r="H223">
        <v>2</v>
      </c>
      <c r="I223" t="s">
        <v>455</v>
      </c>
      <c r="J223" t="s">
        <v>456</v>
      </c>
      <c r="K223" t="s">
        <v>457</v>
      </c>
      <c r="L223">
        <v>1367</v>
      </c>
      <c r="N223">
        <v>1011</v>
      </c>
      <c r="O223" t="s">
        <v>454</v>
      </c>
      <c r="P223" t="s">
        <v>454</v>
      </c>
      <c r="Q223">
        <v>1</v>
      </c>
      <c r="X223">
        <v>8.69</v>
      </c>
      <c r="Y223">
        <v>0</v>
      </c>
      <c r="Z223">
        <v>3.12</v>
      </c>
      <c r="AA223">
        <v>0</v>
      </c>
      <c r="AB223">
        <v>0</v>
      </c>
      <c r="AC223">
        <v>0</v>
      </c>
      <c r="AD223">
        <v>1</v>
      </c>
      <c r="AE223">
        <v>0</v>
      </c>
      <c r="AF223" t="s">
        <v>78</v>
      </c>
      <c r="AG223">
        <v>9.1244999999999994</v>
      </c>
      <c r="AH223">
        <v>2</v>
      </c>
      <c r="AI223">
        <v>74982767</v>
      </c>
      <c r="AJ223">
        <v>223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 x14ac:dyDescent="0.2">
      <c r="A224">
        <f>ROW(Source!A164)</f>
        <v>164</v>
      </c>
      <c r="B224">
        <v>74982780</v>
      </c>
      <c r="C224">
        <v>74982763</v>
      </c>
      <c r="D224">
        <v>49672703</v>
      </c>
      <c r="E224">
        <v>1</v>
      </c>
      <c r="F224">
        <v>1</v>
      </c>
      <c r="G224">
        <v>1</v>
      </c>
      <c r="H224">
        <v>2</v>
      </c>
      <c r="I224" t="s">
        <v>489</v>
      </c>
      <c r="J224" t="s">
        <v>490</v>
      </c>
      <c r="K224" t="s">
        <v>491</v>
      </c>
      <c r="L224">
        <v>1367</v>
      </c>
      <c r="N224">
        <v>1011</v>
      </c>
      <c r="O224" t="s">
        <v>454</v>
      </c>
      <c r="P224" t="s">
        <v>454</v>
      </c>
      <c r="Q224">
        <v>1</v>
      </c>
      <c r="X224">
        <v>0.15</v>
      </c>
      <c r="Y224">
        <v>0</v>
      </c>
      <c r="Z224">
        <v>6.66</v>
      </c>
      <c r="AA224">
        <v>0</v>
      </c>
      <c r="AB224">
        <v>0</v>
      </c>
      <c r="AC224">
        <v>0</v>
      </c>
      <c r="AD224">
        <v>1</v>
      </c>
      <c r="AE224">
        <v>0</v>
      </c>
      <c r="AF224" t="s">
        <v>78</v>
      </c>
      <c r="AG224">
        <v>0.1575</v>
      </c>
      <c r="AH224">
        <v>2</v>
      </c>
      <c r="AI224">
        <v>74982768</v>
      </c>
      <c r="AJ224">
        <v>224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 x14ac:dyDescent="0.2">
      <c r="A225">
        <f>ROW(Source!A164)</f>
        <v>164</v>
      </c>
      <c r="B225">
        <v>74982781</v>
      </c>
      <c r="C225">
        <v>74982763</v>
      </c>
      <c r="D225">
        <v>49673503</v>
      </c>
      <c r="E225">
        <v>1</v>
      </c>
      <c r="F225">
        <v>1</v>
      </c>
      <c r="G225">
        <v>1</v>
      </c>
      <c r="H225">
        <v>2</v>
      </c>
      <c r="I225" t="s">
        <v>458</v>
      </c>
      <c r="J225" t="s">
        <v>459</v>
      </c>
      <c r="K225" t="s">
        <v>460</v>
      </c>
      <c r="L225">
        <v>1367</v>
      </c>
      <c r="N225">
        <v>1011</v>
      </c>
      <c r="O225" t="s">
        <v>454</v>
      </c>
      <c r="P225" t="s">
        <v>454</v>
      </c>
      <c r="Q225">
        <v>1</v>
      </c>
      <c r="X225">
        <v>0.39</v>
      </c>
      <c r="Y225">
        <v>0</v>
      </c>
      <c r="Z225">
        <v>65.709999999999994</v>
      </c>
      <c r="AA225">
        <v>11.6</v>
      </c>
      <c r="AB225">
        <v>0</v>
      </c>
      <c r="AC225">
        <v>0</v>
      </c>
      <c r="AD225">
        <v>1</v>
      </c>
      <c r="AE225">
        <v>0</v>
      </c>
      <c r="AF225" t="s">
        <v>78</v>
      </c>
      <c r="AG225">
        <v>0.40950000000000003</v>
      </c>
      <c r="AH225">
        <v>2</v>
      </c>
      <c r="AI225">
        <v>74982769</v>
      </c>
      <c r="AJ225">
        <v>225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 x14ac:dyDescent="0.2">
      <c r="A226">
        <f>ROW(Source!A164)</f>
        <v>164</v>
      </c>
      <c r="B226">
        <v>74982782</v>
      </c>
      <c r="C226">
        <v>74982763</v>
      </c>
      <c r="D226">
        <v>49673715</v>
      </c>
      <c r="E226">
        <v>1</v>
      </c>
      <c r="F226">
        <v>1</v>
      </c>
      <c r="G226">
        <v>1</v>
      </c>
      <c r="H226">
        <v>2</v>
      </c>
      <c r="I226" t="s">
        <v>476</v>
      </c>
      <c r="J226" t="s">
        <v>477</v>
      </c>
      <c r="K226" t="s">
        <v>478</v>
      </c>
      <c r="L226">
        <v>1367</v>
      </c>
      <c r="N226">
        <v>1011</v>
      </c>
      <c r="O226" t="s">
        <v>454</v>
      </c>
      <c r="P226" t="s">
        <v>454</v>
      </c>
      <c r="Q226">
        <v>1</v>
      </c>
      <c r="X226">
        <v>0.99</v>
      </c>
      <c r="Y226">
        <v>0</v>
      </c>
      <c r="Z226">
        <v>8.1</v>
      </c>
      <c r="AA226">
        <v>0</v>
      </c>
      <c r="AB226">
        <v>0</v>
      </c>
      <c r="AC226">
        <v>0</v>
      </c>
      <c r="AD226">
        <v>1</v>
      </c>
      <c r="AE226">
        <v>0</v>
      </c>
      <c r="AF226" t="s">
        <v>78</v>
      </c>
      <c r="AG226">
        <v>1.0395000000000001</v>
      </c>
      <c r="AH226">
        <v>2</v>
      </c>
      <c r="AI226">
        <v>74982770</v>
      </c>
      <c r="AJ226">
        <v>226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 x14ac:dyDescent="0.2">
      <c r="A227">
        <f>ROW(Source!A164)</f>
        <v>164</v>
      </c>
      <c r="B227">
        <v>74982783</v>
      </c>
      <c r="C227">
        <v>74982763</v>
      </c>
      <c r="D227">
        <v>49523464</v>
      </c>
      <c r="E227">
        <v>1</v>
      </c>
      <c r="F227">
        <v>1</v>
      </c>
      <c r="G227">
        <v>1</v>
      </c>
      <c r="H227">
        <v>3</v>
      </c>
      <c r="I227" t="s">
        <v>492</v>
      </c>
      <c r="J227" t="s">
        <v>493</v>
      </c>
      <c r="K227" t="s">
        <v>494</v>
      </c>
      <c r="L227">
        <v>1346</v>
      </c>
      <c r="N227">
        <v>1009</v>
      </c>
      <c r="O227" t="s">
        <v>468</v>
      </c>
      <c r="P227" t="s">
        <v>468</v>
      </c>
      <c r="Q227">
        <v>1</v>
      </c>
      <c r="X227">
        <v>6.99</v>
      </c>
      <c r="Y227">
        <v>39.020000000000003</v>
      </c>
      <c r="Z227">
        <v>0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6</v>
      </c>
      <c r="AG227">
        <v>6.99</v>
      </c>
      <c r="AH227">
        <v>2</v>
      </c>
      <c r="AI227">
        <v>74982771</v>
      </c>
      <c r="AJ227">
        <v>227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 x14ac:dyDescent="0.2">
      <c r="A228">
        <f>ROW(Source!A164)</f>
        <v>164</v>
      </c>
      <c r="B228">
        <v>74982784</v>
      </c>
      <c r="C228">
        <v>74982763</v>
      </c>
      <c r="D228">
        <v>49524301</v>
      </c>
      <c r="E228">
        <v>1</v>
      </c>
      <c r="F228">
        <v>1</v>
      </c>
      <c r="G228">
        <v>1</v>
      </c>
      <c r="H228">
        <v>3</v>
      </c>
      <c r="I228" t="s">
        <v>479</v>
      </c>
      <c r="J228" t="s">
        <v>480</v>
      </c>
      <c r="K228" t="s">
        <v>481</v>
      </c>
      <c r="L228">
        <v>1348</v>
      </c>
      <c r="N228">
        <v>1009</v>
      </c>
      <c r="O228" t="s">
        <v>464</v>
      </c>
      <c r="P228" t="s">
        <v>464</v>
      </c>
      <c r="Q228">
        <v>1000</v>
      </c>
      <c r="X228">
        <v>2.9E-4</v>
      </c>
      <c r="Y228">
        <v>10362</v>
      </c>
      <c r="Z228">
        <v>0</v>
      </c>
      <c r="AA228">
        <v>0</v>
      </c>
      <c r="AB228">
        <v>0</v>
      </c>
      <c r="AC228">
        <v>0</v>
      </c>
      <c r="AD228">
        <v>1</v>
      </c>
      <c r="AE228">
        <v>0</v>
      </c>
      <c r="AF228" t="s">
        <v>6</v>
      </c>
      <c r="AG228">
        <v>2.9E-4</v>
      </c>
      <c r="AH228">
        <v>2</v>
      </c>
      <c r="AI228">
        <v>74982772</v>
      </c>
      <c r="AJ228">
        <v>228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 x14ac:dyDescent="0.2">
      <c r="A229">
        <f>ROW(Source!A164)</f>
        <v>164</v>
      </c>
      <c r="B229">
        <v>74982785</v>
      </c>
      <c r="C229">
        <v>74982763</v>
      </c>
      <c r="D229">
        <v>49525488</v>
      </c>
      <c r="E229">
        <v>1</v>
      </c>
      <c r="F229">
        <v>1</v>
      </c>
      <c r="G229">
        <v>1</v>
      </c>
      <c r="H229">
        <v>3</v>
      </c>
      <c r="I229" t="s">
        <v>465</v>
      </c>
      <c r="J229" t="s">
        <v>466</v>
      </c>
      <c r="K229" t="s">
        <v>467</v>
      </c>
      <c r="L229">
        <v>1346</v>
      </c>
      <c r="N229">
        <v>1009</v>
      </c>
      <c r="O229" t="s">
        <v>468</v>
      </c>
      <c r="P229" t="s">
        <v>468</v>
      </c>
      <c r="Q229">
        <v>1</v>
      </c>
      <c r="X229">
        <v>7</v>
      </c>
      <c r="Y229">
        <v>9.0399999999999991</v>
      </c>
      <c r="Z229">
        <v>0</v>
      </c>
      <c r="AA229">
        <v>0</v>
      </c>
      <c r="AB229">
        <v>0</v>
      </c>
      <c r="AC229">
        <v>0</v>
      </c>
      <c r="AD229">
        <v>1</v>
      </c>
      <c r="AE229">
        <v>0</v>
      </c>
      <c r="AF229" t="s">
        <v>6</v>
      </c>
      <c r="AG229">
        <v>7</v>
      </c>
      <c r="AH229">
        <v>2</v>
      </c>
      <c r="AI229">
        <v>74982773</v>
      </c>
      <c r="AJ229">
        <v>229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 x14ac:dyDescent="0.2">
      <c r="A230">
        <f>ROW(Source!A164)</f>
        <v>164</v>
      </c>
      <c r="B230">
        <v>74982786</v>
      </c>
      <c r="C230">
        <v>74982763</v>
      </c>
      <c r="D230">
        <v>49526492</v>
      </c>
      <c r="E230">
        <v>1</v>
      </c>
      <c r="F230">
        <v>1</v>
      </c>
      <c r="G230">
        <v>1</v>
      </c>
      <c r="H230">
        <v>3</v>
      </c>
      <c r="I230" t="s">
        <v>469</v>
      </c>
      <c r="J230" t="s">
        <v>470</v>
      </c>
      <c r="K230" t="s">
        <v>471</v>
      </c>
      <c r="L230">
        <v>1346</v>
      </c>
      <c r="N230">
        <v>1009</v>
      </c>
      <c r="O230" t="s">
        <v>468</v>
      </c>
      <c r="P230" t="s">
        <v>468</v>
      </c>
      <c r="Q230">
        <v>1</v>
      </c>
      <c r="X230">
        <v>9.91</v>
      </c>
      <c r="Y230">
        <v>23.09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0</v>
      </c>
      <c r="AF230" t="s">
        <v>6</v>
      </c>
      <c r="AG230">
        <v>9.91</v>
      </c>
      <c r="AH230">
        <v>2</v>
      </c>
      <c r="AI230">
        <v>74982774</v>
      </c>
      <c r="AJ230">
        <v>230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 x14ac:dyDescent="0.2">
      <c r="A231">
        <f>ROW(Source!A164)</f>
        <v>164</v>
      </c>
      <c r="B231">
        <v>74982787</v>
      </c>
      <c r="C231">
        <v>74982763</v>
      </c>
      <c r="D231">
        <v>49512815</v>
      </c>
      <c r="E231">
        <v>70</v>
      </c>
      <c r="F231">
        <v>1</v>
      </c>
      <c r="G231">
        <v>1</v>
      </c>
      <c r="H231">
        <v>3</v>
      </c>
      <c r="I231" t="s">
        <v>514</v>
      </c>
      <c r="J231" t="s">
        <v>6</v>
      </c>
      <c r="K231" t="s">
        <v>515</v>
      </c>
      <c r="L231">
        <v>1327</v>
      </c>
      <c r="N231">
        <v>1005</v>
      </c>
      <c r="O231" t="s">
        <v>52</v>
      </c>
      <c r="P231" t="s">
        <v>52</v>
      </c>
      <c r="Q231">
        <v>1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1</v>
      </c>
      <c r="AD231">
        <v>0</v>
      </c>
      <c r="AE231">
        <v>0</v>
      </c>
      <c r="AF231" t="s">
        <v>6</v>
      </c>
      <c r="AG231">
        <v>0</v>
      </c>
      <c r="AH231">
        <v>3</v>
      </c>
      <c r="AI231">
        <v>-1</v>
      </c>
      <c r="AJ231" t="s">
        <v>6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 x14ac:dyDescent="0.2">
      <c r="A232">
        <f>ROW(Source!A164)</f>
        <v>164</v>
      </c>
      <c r="B232">
        <v>74982788</v>
      </c>
      <c r="C232">
        <v>74982763</v>
      </c>
      <c r="D232">
        <v>49514610</v>
      </c>
      <c r="E232">
        <v>70</v>
      </c>
      <c r="F232">
        <v>1</v>
      </c>
      <c r="G232">
        <v>1</v>
      </c>
      <c r="H232">
        <v>3</v>
      </c>
      <c r="I232" t="s">
        <v>516</v>
      </c>
      <c r="J232" t="s">
        <v>6</v>
      </c>
      <c r="K232" t="s">
        <v>517</v>
      </c>
      <c r="L232">
        <v>1327</v>
      </c>
      <c r="N232">
        <v>1005</v>
      </c>
      <c r="O232" t="s">
        <v>52</v>
      </c>
      <c r="P232" t="s">
        <v>52</v>
      </c>
      <c r="Q232">
        <v>1</v>
      </c>
      <c r="X232">
        <v>100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 t="s">
        <v>6</v>
      </c>
      <c r="AG232">
        <v>100</v>
      </c>
      <c r="AH232">
        <v>3</v>
      </c>
      <c r="AI232">
        <v>-1</v>
      </c>
      <c r="AJ232" t="s">
        <v>6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 x14ac:dyDescent="0.2">
      <c r="A233">
        <f>ROW(Source!A164)</f>
        <v>164</v>
      </c>
      <c r="B233">
        <v>74982789</v>
      </c>
      <c r="C233">
        <v>74982763</v>
      </c>
      <c r="D233">
        <v>49514617</v>
      </c>
      <c r="E233">
        <v>70</v>
      </c>
      <c r="F233">
        <v>1</v>
      </c>
      <c r="G233">
        <v>1</v>
      </c>
      <c r="H233">
        <v>3</v>
      </c>
      <c r="I233" t="s">
        <v>518</v>
      </c>
      <c r="J233" t="s">
        <v>6</v>
      </c>
      <c r="K233" t="s">
        <v>519</v>
      </c>
      <c r="L233">
        <v>1346</v>
      </c>
      <c r="N233">
        <v>1009</v>
      </c>
      <c r="O233" t="s">
        <v>468</v>
      </c>
      <c r="P233" t="s">
        <v>468</v>
      </c>
      <c r="Q233">
        <v>1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1</v>
      </c>
      <c r="AD233">
        <v>0</v>
      </c>
      <c r="AE233">
        <v>0</v>
      </c>
      <c r="AF233" t="s">
        <v>6</v>
      </c>
      <c r="AG233">
        <v>0</v>
      </c>
      <c r="AH233">
        <v>3</v>
      </c>
      <c r="AI233">
        <v>-1</v>
      </c>
      <c r="AJ233" t="s">
        <v>6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 x14ac:dyDescent="0.2">
      <c r="A234">
        <f>ROW(Source!A164)</f>
        <v>164</v>
      </c>
      <c r="B234">
        <v>74982790</v>
      </c>
      <c r="C234">
        <v>74982763</v>
      </c>
      <c r="D234">
        <v>49514616</v>
      </c>
      <c r="E234">
        <v>70</v>
      </c>
      <c r="F234">
        <v>1</v>
      </c>
      <c r="G234">
        <v>1</v>
      </c>
      <c r="H234">
        <v>3</v>
      </c>
      <c r="I234" t="s">
        <v>518</v>
      </c>
      <c r="J234" t="s">
        <v>6</v>
      </c>
      <c r="K234" t="s">
        <v>520</v>
      </c>
      <c r="L234">
        <v>1371</v>
      </c>
      <c r="N234">
        <v>1013</v>
      </c>
      <c r="O234" t="s">
        <v>23</v>
      </c>
      <c r="P234" t="s">
        <v>23</v>
      </c>
      <c r="Q234">
        <v>1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1</v>
      </c>
      <c r="AD234">
        <v>0</v>
      </c>
      <c r="AE234">
        <v>0</v>
      </c>
      <c r="AF234" t="s">
        <v>6</v>
      </c>
      <c r="AG234">
        <v>0</v>
      </c>
      <c r="AH234">
        <v>3</v>
      </c>
      <c r="AI234">
        <v>-1</v>
      </c>
      <c r="AJ234" t="s">
        <v>6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 x14ac:dyDescent="0.2">
      <c r="A235">
        <f>ROW(Source!A164)</f>
        <v>164</v>
      </c>
      <c r="B235">
        <v>74982791</v>
      </c>
      <c r="C235">
        <v>74982763</v>
      </c>
      <c r="D235">
        <v>49514677</v>
      </c>
      <c r="E235">
        <v>70</v>
      </c>
      <c r="F235">
        <v>1</v>
      </c>
      <c r="G235">
        <v>1</v>
      </c>
      <c r="H235">
        <v>3</v>
      </c>
      <c r="I235" t="s">
        <v>521</v>
      </c>
      <c r="J235" t="s">
        <v>6</v>
      </c>
      <c r="K235" t="s">
        <v>522</v>
      </c>
      <c r="L235">
        <v>1371</v>
      </c>
      <c r="N235">
        <v>1013</v>
      </c>
      <c r="O235" t="s">
        <v>23</v>
      </c>
      <c r="P235" t="s">
        <v>23</v>
      </c>
      <c r="Q235">
        <v>1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1</v>
      </c>
      <c r="AD235">
        <v>0</v>
      </c>
      <c r="AE235">
        <v>0</v>
      </c>
      <c r="AF235" t="s">
        <v>6</v>
      </c>
      <c r="AG235">
        <v>0</v>
      </c>
      <c r="AH235">
        <v>3</v>
      </c>
      <c r="AI235">
        <v>-1</v>
      </c>
      <c r="AJ235" t="s">
        <v>6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 x14ac:dyDescent="0.2">
      <c r="A236">
        <f>ROW(Source!A166)</f>
        <v>166</v>
      </c>
      <c r="B236">
        <v>74983536</v>
      </c>
      <c r="C236">
        <v>74983522</v>
      </c>
      <c r="D236">
        <v>31715109</v>
      </c>
      <c r="E236">
        <v>70</v>
      </c>
      <c r="F236">
        <v>1</v>
      </c>
      <c r="G236">
        <v>1</v>
      </c>
      <c r="H236">
        <v>1</v>
      </c>
      <c r="I236" t="s">
        <v>472</v>
      </c>
      <c r="J236" t="s">
        <v>6</v>
      </c>
      <c r="K236" t="s">
        <v>473</v>
      </c>
      <c r="L236">
        <v>1191</v>
      </c>
      <c r="N236">
        <v>1013</v>
      </c>
      <c r="O236" t="s">
        <v>448</v>
      </c>
      <c r="P236" t="s">
        <v>448</v>
      </c>
      <c r="Q236">
        <v>1</v>
      </c>
      <c r="X236">
        <v>74.2</v>
      </c>
      <c r="Y236">
        <v>0</v>
      </c>
      <c r="Z236">
        <v>0</v>
      </c>
      <c r="AA236">
        <v>0</v>
      </c>
      <c r="AB236">
        <v>8.74</v>
      </c>
      <c r="AC236">
        <v>0</v>
      </c>
      <c r="AD236">
        <v>1</v>
      </c>
      <c r="AE236">
        <v>1</v>
      </c>
      <c r="AF236" t="s">
        <v>78</v>
      </c>
      <c r="AG236">
        <v>77.910000000000011</v>
      </c>
      <c r="AH236">
        <v>2</v>
      </c>
      <c r="AI236">
        <v>74983523</v>
      </c>
      <c r="AJ236">
        <v>232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 x14ac:dyDescent="0.2">
      <c r="A237">
        <f>ROW(Source!A166)</f>
        <v>166</v>
      </c>
      <c r="B237">
        <v>74983537</v>
      </c>
      <c r="C237">
        <v>74983522</v>
      </c>
      <c r="D237">
        <v>31709492</v>
      </c>
      <c r="E237">
        <v>70</v>
      </c>
      <c r="F237">
        <v>1</v>
      </c>
      <c r="G237">
        <v>1</v>
      </c>
      <c r="H237">
        <v>1</v>
      </c>
      <c r="I237" t="s">
        <v>449</v>
      </c>
      <c r="J237" t="s">
        <v>6</v>
      </c>
      <c r="K237" t="s">
        <v>450</v>
      </c>
      <c r="L237">
        <v>1191</v>
      </c>
      <c r="N237">
        <v>1013</v>
      </c>
      <c r="O237" t="s">
        <v>448</v>
      </c>
      <c r="P237" t="s">
        <v>448</v>
      </c>
      <c r="Q237">
        <v>1</v>
      </c>
      <c r="X237">
        <v>0.64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1</v>
      </c>
      <c r="AE237">
        <v>2</v>
      </c>
      <c r="AF237" t="s">
        <v>78</v>
      </c>
      <c r="AG237">
        <v>0.67200000000000004</v>
      </c>
      <c r="AH237">
        <v>2</v>
      </c>
      <c r="AI237">
        <v>74983524</v>
      </c>
      <c r="AJ237">
        <v>233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 x14ac:dyDescent="0.2">
      <c r="A238">
        <f>ROW(Source!A166)</f>
        <v>166</v>
      </c>
      <c r="B238">
        <v>74983538</v>
      </c>
      <c r="C238">
        <v>74983522</v>
      </c>
      <c r="D238">
        <v>49672573</v>
      </c>
      <c r="E238">
        <v>1</v>
      </c>
      <c r="F238">
        <v>1</v>
      </c>
      <c r="G238">
        <v>1</v>
      </c>
      <c r="H238">
        <v>2</v>
      </c>
      <c r="I238" t="s">
        <v>451</v>
      </c>
      <c r="J238" t="s">
        <v>452</v>
      </c>
      <c r="K238" t="s">
        <v>453</v>
      </c>
      <c r="L238">
        <v>1367</v>
      </c>
      <c r="N238">
        <v>1011</v>
      </c>
      <c r="O238" t="s">
        <v>454</v>
      </c>
      <c r="P238" t="s">
        <v>454</v>
      </c>
      <c r="Q238">
        <v>1</v>
      </c>
      <c r="X238">
        <v>0.26</v>
      </c>
      <c r="Y238">
        <v>0</v>
      </c>
      <c r="Z238">
        <v>115.4</v>
      </c>
      <c r="AA238">
        <v>13.5</v>
      </c>
      <c r="AB238">
        <v>0</v>
      </c>
      <c r="AC238">
        <v>0</v>
      </c>
      <c r="AD238">
        <v>1</v>
      </c>
      <c r="AE238">
        <v>0</v>
      </c>
      <c r="AF238" t="s">
        <v>78</v>
      </c>
      <c r="AG238">
        <v>0.27300000000000002</v>
      </c>
      <c r="AH238">
        <v>2</v>
      </c>
      <c r="AI238">
        <v>74983525</v>
      </c>
      <c r="AJ238">
        <v>234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 x14ac:dyDescent="0.2">
      <c r="A239">
        <f>ROW(Source!A166)</f>
        <v>166</v>
      </c>
      <c r="B239">
        <v>74983539</v>
      </c>
      <c r="C239">
        <v>74983522</v>
      </c>
      <c r="D239">
        <v>49672695</v>
      </c>
      <c r="E239">
        <v>1</v>
      </c>
      <c r="F239">
        <v>1</v>
      </c>
      <c r="G239">
        <v>1</v>
      </c>
      <c r="H239">
        <v>2</v>
      </c>
      <c r="I239" t="s">
        <v>455</v>
      </c>
      <c r="J239" t="s">
        <v>456</v>
      </c>
      <c r="K239" t="s">
        <v>457</v>
      </c>
      <c r="L239">
        <v>1367</v>
      </c>
      <c r="N239">
        <v>1011</v>
      </c>
      <c r="O239" t="s">
        <v>454</v>
      </c>
      <c r="P239" t="s">
        <v>454</v>
      </c>
      <c r="Q239">
        <v>1</v>
      </c>
      <c r="X239">
        <v>10.050000000000001</v>
      </c>
      <c r="Y239">
        <v>0</v>
      </c>
      <c r="Z239">
        <v>3.12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78</v>
      </c>
      <c r="AG239">
        <v>10.552500000000002</v>
      </c>
      <c r="AH239">
        <v>2</v>
      </c>
      <c r="AI239">
        <v>74983526</v>
      </c>
      <c r="AJ239">
        <v>235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 x14ac:dyDescent="0.2">
      <c r="A240">
        <f>ROW(Source!A166)</f>
        <v>166</v>
      </c>
      <c r="B240">
        <v>74983540</v>
      </c>
      <c r="C240">
        <v>74983522</v>
      </c>
      <c r="D240">
        <v>49672703</v>
      </c>
      <c r="E240">
        <v>1</v>
      </c>
      <c r="F240">
        <v>1</v>
      </c>
      <c r="G240">
        <v>1</v>
      </c>
      <c r="H240">
        <v>2</v>
      </c>
      <c r="I240" t="s">
        <v>489</v>
      </c>
      <c r="J240" t="s">
        <v>490</v>
      </c>
      <c r="K240" t="s">
        <v>491</v>
      </c>
      <c r="L240">
        <v>1367</v>
      </c>
      <c r="N240">
        <v>1011</v>
      </c>
      <c r="O240" t="s">
        <v>454</v>
      </c>
      <c r="P240" t="s">
        <v>454</v>
      </c>
      <c r="Q240">
        <v>1</v>
      </c>
      <c r="X240">
        <v>0.13</v>
      </c>
      <c r="Y240">
        <v>0</v>
      </c>
      <c r="Z240">
        <v>6.66</v>
      </c>
      <c r="AA240">
        <v>0</v>
      </c>
      <c r="AB240">
        <v>0</v>
      </c>
      <c r="AC240">
        <v>0</v>
      </c>
      <c r="AD240">
        <v>1</v>
      </c>
      <c r="AE240">
        <v>0</v>
      </c>
      <c r="AF240" t="s">
        <v>78</v>
      </c>
      <c r="AG240">
        <v>0.13650000000000001</v>
      </c>
      <c r="AH240">
        <v>2</v>
      </c>
      <c r="AI240">
        <v>74983527</v>
      </c>
      <c r="AJ240">
        <v>236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 x14ac:dyDescent="0.2">
      <c r="A241">
        <f>ROW(Source!A166)</f>
        <v>166</v>
      </c>
      <c r="B241">
        <v>74983541</v>
      </c>
      <c r="C241">
        <v>74983522</v>
      </c>
      <c r="D241">
        <v>49673503</v>
      </c>
      <c r="E241">
        <v>1</v>
      </c>
      <c r="F241">
        <v>1</v>
      </c>
      <c r="G241">
        <v>1</v>
      </c>
      <c r="H241">
        <v>2</v>
      </c>
      <c r="I241" t="s">
        <v>458</v>
      </c>
      <c r="J241" t="s">
        <v>459</v>
      </c>
      <c r="K241" t="s">
        <v>460</v>
      </c>
      <c r="L241">
        <v>1367</v>
      </c>
      <c r="N241">
        <v>1011</v>
      </c>
      <c r="O241" t="s">
        <v>454</v>
      </c>
      <c r="P241" t="s">
        <v>454</v>
      </c>
      <c r="Q241">
        <v>1</v>
      </c>
      <c r="X241">
        <v>0.38</v>
      </c>
      <c r="Y241">
        <v>0</v>
      </c>
      <c r="Z241">
        <v>65.709999999999994</v>
      </c>
      <c r="AA241">
        <v>11.6</v>
      </c>
      <c r="AB241">
        <v>0</v>
      </c>
      <c r="AC241">
        <v>0</v>
      </c>
      <c r="AD241">
        <v>1</v>
      </c>
      <c r="AE241">
        <v>0</v>
      </c>
      <c r="AF241" t="s">
        <v>78</v>
      </c>
      <c r="AG241">
        <v>0.39900000000000002</v>
      </c>
      <c r="AH241">
        <v>2</v>
      </c>
      <c r="AI241">
        <v>74983528</v>
      </c>
      <c r="AJ241">
        <v>237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 x14ac:dyDescent="0.2">
      <c r="A242">
        <f>ROW(Source!A166)</f>
        <v>166</v>
      </c>
      <c r="B242">
        <v>74983542</v>
      </c>
      <c r="C242">
        <v>74983522</v>
      </c>
      <c r="D242">
        <v>49673715</v>
      </c>
      <c r="E242">
        <v>1</v>
      </c>
      <c r="F242">
        <v>1</v>
      </c>
      <c r="G242">
        <v>1</v>
      </c>
      <c r="H242">
        <v>2</v>
      </c>
      <c r="I242" t="s">
        <v>476</v>
      </c>
      <c r="J242" t="s">
        <v>477</v>
      </c>
      <c r="K242" t="s">
        <v>478</v>
      </c>
      <c r="L242">
        <v>1367</v>
      </c>
      <c r="N242">
        <v>1011</v>
      </c>
      <c r="O242" t="s">
        <v>454</v>
      </c>
      <c r="P242" t="s">
        <v>454</v>
      </c>
      <c r="Q242">
        <v>1</v>
      </c>
      <c r="X242">
        <v>1.1299999999999999</v>
      </c>
      <c r="Y242">
        <v>0</v>
      </c>
      <c r="Z242">
        <v>8.1</v>
      </c>
      <c r="AA242">
        <v>0</v>
      </c>
      <c r="AB242">
        <v>0</v>
      </c>
      <c r="AC242">
        <v>0</v>
      </c>
      <c r="AD242">
        <v>1</v>
      </c>
      <c r="AE242">
        <v>0</v>
      </c>
      <c r="AF242" t="s">
        <v>78</v>
      </c>
      <c r="AG242">
        <v>1.1864999999999999</v>
      </c>
      <c r="AH242">
        <v>2</v>
      </c>
      <c r="AI242">
        <v>74983529</v>
      </c>
      <c r="AJ242">
        <v>238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 x14ac:dyDescent="0.2">
      <c r="A243">
        <f>ROW(Source!A166)</f>
        <v>166</v>
      </c>
      <c r="B243">
        <v>74983543</v>
      </c>
      <c r="C243">
        <v>74983522</v>
      </c>
      <c r="D243">
        <v>49523464</v>
      </c>
      <c r="E243">
        <v>1</v>
      </c>
      <c r="F243">
        <v>1</v>
      </c>
      <c r="G243">
        <v>1</v>
      </c>
      <c r="H243">
        <v>3</v>
      </c>
      <c r="I243" t="s">
        <v>492</v>
      </c>
      <c r="J243" t="s">
        <v>493</v>
      </c>
      <c r="K243" t="s">
        <v>494</v>
      </c>
      <c r="L243">
        <v>1346</v>
      </c>
      <c r="N243">
        <v>1009</v>
      </c>
      <c r="O243" t="s">
        <v>468</v>
      </c>
      <c r="P243" t="s">
        <v>468</v>
      </c>
      <c r="Q243">
        <v>1</v>
      </c>
      <c r="X243">
        <v>7.95</v>
      </c>
      <c r="Y243">
        <v>39.020000000000003</v>
      </c>
      <c r="Z243">
        <v>0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6</v>
      </c>
      <c r="AG243">
        <v>7.95</v>
      </c>
      <c r="AH243">
        <v>2</v>
      </c>
      <c r="AI243">
        <v>74983530</v>
      </c>
      <c r="AJ243">
        <v>239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 x14ac:dyDescent="0.2">
      <c r="A244">
        <f>ROW(Source!A166)</f>
        <v>166</v>
      </c>
      <c r="B244">
        <v>74983544</v>
      </c>
      <c r="C244">
        <v>74983522</v>
      </c>
      <c r="D244">
        <v>49524301</v>
      </c>
      <c r="E244">
        <v>1</v>
      </c>
      <c r="F244">
        <v>1</v>
      </c>
      <c r="G244">
        <v>1</v>
      </c>
      <c r="H244">
        <v>3</v>
      </c>
      <c r="I244" t="s">
        <v>479</v>
      </c>
      <c r="J244" t="s">
        <v>480</v>
      </c>
      <c r="K244" t="s">
        <v>481</v>
      </c>
      <c r="L244">
        <v>1348</v>
      </c>
      <c r="N244">
        <v>1009</v>
      </c>
      <c r="O244" t="s">
        <v>464</v>
      </c>
      <c r="P244" t="s">
        <v>464</v>
      </c>
      <c r="Q244">
        <v>1000</v>
      </c>
      <c r="X244">
        <v>3.3E-4</v>
      </c>
      <c r="Y244">
        <v>10362</v>
      </c>
      <c r="Z244">
        <v>0</v>
      </c>
      <c r="AA244">
        <v>0</v>
      </c>
      <c r="AB244">
        <v>0</v>
      </c>
      <c r="AC244">
        <v>0</v>
      </c>
      <c r="AD244">
        <v>1</v>
      </c>
      <c r="AE244">
        <v>0</v>
      </c>
      <c r="AF244" t="s">
        <v>6</v>
      </c>
      <c r="AG244">
        <v>3.3E-4</v>
      </c>
      <c r="AH244">
        <v>2</v>
      </c>
      <c r="AI244">
        <v>74983531</v>
      </c>
      <c r="AJ244">
        <v>240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 x14ac:dyDescent="0.2">
      <c r="A245">
        <f>ROW(Source!A166)</f>
        <v>166</v>
      </c>
      <c r="B245">
        <v>74983545</v>
      </c>
      <c r="C245">
        <v>74983522</v>
      </c>
      <c r="D245">
        <v>49525488</v>
      </c>
      <c r="E245">
        <v>1</v>
      </c>
      <c r="F245">
        <v>1</v>
      </c>
      <c r="G245">
        <v>1</v>
      </c>
      <c r="H245">
        <v>3</v>
      </c>
      <c r="I245" t="s">
        <v>465</v>
      </c>
      <c r="J245" t="s">
        <v>466</v>
      </c>
      <c r="K245" t="s">
        <v>467</v>
      </c>
      <c r="L245">
        <v>1346</v>
      </c>
      <c r="N245">
        <v>1009</v>
      </c>
      <c r="O245" t="s">
        <v>468</v>
      </c>
      <c r="P245" t="s">
        <v>468</v>
      </c>
      <c r="Q245">
        <v>1</v>
      </c>
      <c r="X245">
        <v>6</v>
      </c>
      <c r="Y245">
        <v>9.0399999999999991</v>
      </c>
      <c r="Z245">
        <v>0</v>
      </c>
      <c r="AA245">
        <v>0</v>
      </c>
      <c r="AB245">
        <v>0</v>
      </c>
      <c r="AC245">
        <v>0</v>
      </c>
      <c r="AD245">
        <v>1</v>
      </c>
      <c r="AE245">
        <v>0</v>
      </c>
      <c r="AF245" t="s">
        <v>6</v>
      </c>
      <c r="AG245">
        <v>6</v>
      </c>
      <c r="AH245">
        <v>2</v>
      </c>
      <c r="AI245">
        <v>74983532</v>
      </c>
      <c r="AJ245">
        <v>241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 x14ac:dyDescent="0.2">
      <c r="A246">
        <f>ROW(Source!A166)</f>
        <v>166</v>
      </c>
      <c r="B246">
        <v>74983546</v>
      </c>
      <c r="C246">
        <v>74983522</v>
      </c>
      <c r="D246">
        <v>49526492</v>
      </c>
      <c r="E246">
        <v>1</v>
      </c>
      <c r="F246">
        <v>1</v>
      </c>
      <c r="G246">
        <v>1</v>
      </c>
      <c r="H246">
        <v>3</v>
      </c>
      <c r="I246" t="s">
        <v>469</v>
      </c>
      <c r="J246" t="s">
        <v>470</v>
      </c>
      <c r="K246" t="s">
        <v>471</v>
      </c>
      <c r="L246">
        <v>1346</v>
      </c>
      <c r="N246">
        <v>1009</v>
      </c>
      <c r="O246" t="s">
        <v>468</v>
      </c>
      <c r="P246" t="s">
        <v>468</v>
      </c>
      <c r="Q246">
        <v>1</v>
      </c>
      <c r="X246">
        <v>9.09</v>
      </c>
      <c r="Y246">
        <v>23.09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0</v>
      </c>
      <c r="AF246" t="s">
        <v>6</v>
      </c>
      <c r="AG246">
        <v>9.09</v>
      </c>
      <c r="AH246">
        <v>2</v>
      </c>
      <c r="AI246">
        <v>74983533</v>
      </c>
      <c r="AJ246">
        <v>242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 x14ac:dyDescent="0.2">
      <c r="A247">
        <f>ROW(Source!A166)</f>
        <v>166</v>
      </c>
      <c r="B247">
        <v>74983547</v>
      </c>
      <c r="C247">
        <v>74983522</v>
      </c>
      <c r="D247">
        <v>49512815</v>
      </c>
      <c r="E247">
        <v>70</v>
      </c>
      <c r="F247">
        <v>1</v>
      </c>
      <c r="G247">
        <v>1</v>
      </c>
      <c r="H247">
        <v>3</v>
      </c>
      <c r="I247" t="s">
        <v>514</v>
      </c>
      <c r="J247" t="s">
        <v>6</v>
      </c>
      <c r="K247" t="s">
        <v>515</v>
      </c>
      <c r="L247">
        <v>1327</v>
      </c>
      <c r="N247">
        <v>1005</v>
      </c>
      <c r="O247" t="s">
        <v>52</v>
      </c>
      <c r="P247" t="s">
        <v>52</v>
      </c>
      <c r="Q247">
        <v>1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1</v>
      </c>
      <c r="AD247">
        <v>0</v>
      </c>
      <c r="AE247">
        <v>0</v>
      </c>
      <c r="AF247" t="s">
        <v>6</v>
      </c>
      <c r="AG247">
        <v>0</v>
      </c>
      <c r="AH247">
        <v>3</v>
      </c>
      <c r="AI247">
        <v>-1</v>
      </c>
      <c r="AJ247" t="s">
        <v>6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 x14ac:dyDescent="0.2">
      <c r="A248">
        <f>ROW(Source!A166)</f>
        <v>166</v>
      </c>
      <c r="B248">
        <v>74983548</v>
      </c>
      <c r="C248">
        <v>74983522</v>
      </c>
      <c r="D248">
        <v>49514610</v>
      </c>
      <c r="E248">
        <v>70</v>
      </c>
      <c r="F248">
        <v>1</v>
      </c>
      <c r="G248">
        <v>1</v>
      </c>
      <c r="H248">
        <v>3</v>
      </c>
      <c r="I248" t="s">
        <v>516</v>
      </c>
      <c r="J248" t="s">
        <v>6</v>
      </c>
      <c r="K248" t="s">
        <v>517</v>
      </c>
      <c r="L248">
        <v>1327</v>
      </c>
      <c r="N248">
        <v>1005</v>
      </c>
      <c r="O248" t="s">
        <v>52</v>
      </c>
      <c r="P248" t="s">
        <v>52</v>
      </c>
      <c r="Q248">
        <v>1</v>
      </c>
      <c r="X248">
        <v>100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 t="s">
        <v>6</v>
      </c>
      <c r="AG248">
        <v>100</v>
      </c>
      <c r="AH248">
        <v>3</v>
      </c>
      <c r="AI248">
        <v>-1</v>
      </c>
      <c r="AJ248" t="s">
        <v>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 x14ac:dyDescent="0.2">
      <c r="A249">
        <f>ROW(Source!A166)</f>
        <v>166</v>
      </c>
      <c r="B249">
        <v>74983549</v>
      </c>
      <c r="C249">
        <v>74983522</v>
      </c>
      <c r="D249">
        <v>49514617</v>
      </c>
      <c r="E249">
        <v>70</v>
      </c>
      <c r="F249">
        <v>1</v>
      </c>
      <c r="G249">
        <v>1</v>
      </c>
      <c r="H249">
        <v>3</v>
      </c>
      <c r="I249" t="s">
        <v>518</v>
      </c>
      <c r="J249" t="s">
        <v>6</v>
      </c>
      <c r="K249" t="s">
        <v>519</v>
      </c>
      <c r="L249">
        <v>1346</v>
      </c>
      <c r="N249">
        <v>1009</v>
      </c>
      <c r="O249" t="s">
        <v>468</v>
      </c>
      <c r="P249" t="s">
        <v>468</v>
      </c>
      <c r="Q249">
        <v>1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1</v>
      </c>
      <c r="AD249">
        <v>0</v>
      </c>
      <c r="AE249">
        <v>0</v>
      </c>
      <c r="AF249" t="s">
        <v>6</v>
      </c>
      <c r="AG249">
        <v>0</v>
      </c>
      <c r="AH249">
        <v>3</v>
      </c>
      <c r="AI249">
        <v>-1</v>
      </c>
      <c r="AJ249" t="s">
        <v>6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 x14ac:dyDescent="0.2">
      <c r="A250">
        <f>ROW(Source!A166)</f>
        <v>166</v>
      </c>
      <c r="B250">
        <v>74983550</v>
      </c>
      <c r="C250">
        <v>74983522</v>
      </c>
      <c r="D250">
        <v>49514616</v>
      </c>
      <c r="E250">
        <v>70</v>
      </c>
      <c r="F250">
        <v>1</v>
      </c>
      <c r="G250">
        <v>1</v>
      </c>
      <c r="H250">
        <v>3</v>
      </c>
      <c r="I250" t="s">
        <v>518</v>
      </c>
      <c r="J250" t="s">
        <v>6</v>
      </c>
      <c r="K250" t="s">
        <v>520</v>
      </c>
      <c r="L250">
        <v>1371</v>
      </c>
      <c r="N250">
        <v>1013</v>
      </c>
      <c r="O250" t="s">
        <v>23</v>
      </c>
      <c r="P250" t="s">
        <v>23</v>
      </c>
      <c r="Q250">
        <v>1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1</v>
      </c>
      <c r="AD250">
        <v>0</v>
      </c>
      <c r="AE250">
        <v>0</v>
      </c>
      <c r="AF250" t="s">
        <v>6</v>
      </c>
      <c r="AG250">
        <v>0</v>
      </c>
      <c r="AH250">
        <v>3</v>
      </c>
      <c r="AI250">
        <v>-1</v>
      </c>
      <c r="AJ250" t="s">
        <v>6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 x14ac:dyDescent="0.2">
      <c r="A251">
        <f>ROW(Source!A166)</f>
        <v>166</v>
      </c>
      <c r="B251">
        <v>74983551</v>
      </c>
      <c r="C251">
        <v>74983522</v>
      </c>
      <c r="D251">
        <v>49514677</v>
      </c>
      <c r="E251">
        <v>70</v>
      </c>
      <c r="F251">
        <v>1</v>
      </c>
      <c r="G251">
        <v>1</v>
      </c>
      <c r="H251">
        <v>3</v>
      </c>
      <c r="I251" t="s">
        <v>521</v>
      </c>
      <c r="J251" t="s">
        <v>6</v>
      </c>
      <c r="K251" t="s">
        <v>522</v>
      </c>
      <c r="L251">
        <v>1371</v>
      </c>
      <c r="N251">
        <v>1013</v>
      </c>
      <c r="O251" t="s">
        <v>23</v>
      </c>
      <c r="P251" t="s">
        <v>23</v>
      </c>
      <c r="Q251">
        <v>1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6</v>
      </c>
      <c r="AG251">
        <v>0</v>
      </c>
      <c r="AH251">
        <v>3</v>
      </c>
      <c r="AI251">
        <v>-1</v>
      </c>
      <c r="AJ251" t="s">
        <v>6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 x14ac:dyDescent="0.2">
      <c r="A252">
        <f>ROW(Source!A204)</f>
        <v>204</v>
      </c>
      <c r="B252">
        <v>74983565</v>
      </c>
      <c r="C252">
        <v>74983554</v>
      </c>
      <c r="D252">
        <v>31715651</v>
      </c>
      <c r="E252">
        <v>70</v>
      </c>
      <c r="F252">
        <v>1</v>
      </c>
      <c r="G252">
        <v>1</v>
      </c>
      <c r="H252">
        <v>1</v>
      </c>
      <c r="I252" t="s">
        <v>446</v>
      </c>
      <c r="J252" t="s">
        <v>6</v>
      </c>
      <c r="K252" t="s">
        <v>447</v>
      </c>
      <c r="L252">
        <v>1191</v>
      </c>
      <c r="N252">
        <v>1013</v>
      </c>
      <c r="O252" t="s">
        <v>448</v>
      </c>
      <c r="P252" t="s">
        <v>448</v>
      </c>
      <c r="Q252">
        <v>1</v>
      </c>
      <c r="X252">
        <v>5.03</v>
      </c>
      <c r="Y252">
        <v>0</v>
      </c>
      <c r="Z252">
        <v>0</v>
      </c>
      <c r="AA252">
        <v>0</v>
      </c>
      <c r="AB252">
        <v>9.6199999999999992</v>
      </c>
      <c r="AC252">
        <v>0</v>
      </c>
      <c r="AD252">
        <v>1</v>
      </c>
      <c r="AE252">
        <v>1</v>
      </c>
      <c r="AF252" t="s">
        <v>78</v>
      </c>
      <c r="AG252">
        <v>5.2815000000000003</v>
      </c>
      <c r="AH252">
        <v>2</v>
      </c>
      <c r="AI252">
        <v>74983555</v>
      </c>
      <c r="AJ252">
        <v>245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 x14ac:dyDescent="0.2">
      <c r="A253">
        <f>ROW(Source!A204)</f>
        <v>204</v>
      </c>
      <c r="B253">
        <v>74983566</v>
      </c>
      <c r="C253">
        <v>74983554</v>
      </c>
      <c r="D253">
        <v>31709492</v>
      </c>
      <c r="E253">
        <v>70</v>
      </c>
      <c r="F253">
        <v>1</v>
      </c>
      <c r="G253">
        <v>1</v>
      </c>
      <c r="H253">
        <v>1</v>
      </c>
      <c r="I253" t="s">
        <v>449</v>
      </c>
      <c r="J253" t="s">
        <v>6</v>
      </c>
      <c r="K253" t="s">
        <v>450</v>
      </c>
      <c r="L253">
        <v>1191</v>
      </c>
      <c r="N253">
        <v>1013</v>
      </c>
      <c r="O253" t="s">
        <v>448</v>
      </c>
      <c r="P253" t="s">
        <v>448</v>
      </c>
      <c r="Q253">
        <v>1</v>
      </c>
      <c r="X253">
        <v>0.26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1</v>
      </c>
      <c r="AE253">
        <v>2</v>
      </c>
      <c r="AF253" t="s">
        <v>78</v>
      </c>
      <c r="AG253">
        <v>0.27300000000000002</v>
      </c>
      <c r="AH253">
        <v>2</v>
      </c>
      <c r="AI253">
        <v>74983556</v>
      </c>
      <c r="AJ253">
        <v>246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 x14ac:dyDescent="0.2">
      <c r="A254">
        <f>ROW(Source!A204)</f>
        <v>204</v>
      </c>
      <c r="B254">
        <v>74983567</v>
      </c>
      <c r="C254">
        <v>74983554</v>
      </c>
      <c r="D254">
        <v>49672573</v>
      </c>
      <c r="E254">
        <v>1</v>
      </c>
      <c r="F254">
        <v>1</v>
      </c>
      <c r="G254">
        <v>1</v>
      </c>
      <c r="H254">
        <v>2</v>
      </c>
      <c r="I254" t="s">
        <v>451</v>
      </c>
      <c r="J254" t="s">
        <v>452</v>
      </c>
      <c r="K254" t="s">
        <v>453</v>
      </c>
      <c r="L254">
        <v>1367</v>
      </c>
      <c r="N254">
        <v>1011</v>
      </c>
      <c r="O254" t="s">
        <v>454</v>
      </c>
      <c r="P254" t="s">
        <v>454</v>
      </c>
      <c r="Q254">
        <v>1</v>
      </c>
      <c r="X254">
        <v>0.1</v>
      </c>
      <c r="Y254">
        <v>0</v>
      </c>
      <c r="Z254">
        <v>115.4</v>
      </c>
      <c r="AA254">
        <v>13.5</v>
      </c>
      <c r="AB254">
        <v>0</v>
      </c>
      <c r="AC254">
        <v>0</v>
      </c>
      <c r="AD254">
        <v>1</v>
      </c>
      <c r="AE254">
        <v>0</v>
      </c>
      <c r="AF254" t="s">
        <v>78</v>
      </c>
      <c r="AG254">
        <v>0.10500000000000001</v>
      </c>
      <c r="AH254">
        <v>2</v>
      </c>
      <c r="AI254">
        <v>74983557</v>
      </c>
      <c r="AJ254">
        <v>247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 x14ac:dyDescent="0.2">
      <c r="A255">
        <f>ROW(Source!A204)</f>
        <v>204</v>
      </c>
      <c r="B255">
        <v>74983568</v>
      </c>
      <c r="C255">
        <v>74983554</v>
      </c>
      <c r="D255">
        <v>49672695</v>
      </c>
      <c r="E255">
        <v>1</v>
      </c>
      <c r="F255">
        <v>1</v>
      </c>
      <c r="G255">
        <v>1</v>
      </c>
      <c r="H255">
        <v>2</v>
      </c>
      <c r="I255" t="s">
        <v>455</v>
      </c>
      <c r="J255" t="s">
        <v>456</v>
      </c>
      <c r="K255" t="s">
        <v>457</v>
      </c>
      <c r="L255">
        <v>1367</v>
      </c>
      <c r="N255">
        <v>1011</v>
      </c>
      <c r="O255" t="s">
        <v>454</v>
      </c>
      <c r="P255" t="s">
        <v>454</v>
      </c>
      <c r="Q255">
        <v>1</v>
      </c>
      <c r="X255">
        <v>1.1100000000000001</v>
      </c>
      <c r="Y255">
        <v>0</v>
      </c>
      <c r="Z255">
        <v>3.12</v>
      </c>
      <c r="AA255">
        <v>0</v>
      </c>
      <c r="AB255">
        <v>0</v>
      </c>
      <c r="AC255">
        <v>0</v>
      </c>
      <c r="AD255">
        <v>1</v>
      </c>
      <c r="AE255">
        <v>0</v>
      </c>
      <c r="AF255" t="s">
        <v>78</v>
      </c>
      <c r="AG255">
        <v>1.1655000000000002</v>
      </c>
      <c r="AH255">
        <v>2</v>
      </c>
      <c r="AI255">
        <v>74983558</v>
      </c>
      <c r="AJ255">
        <v>248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 x14ac:dyDescent="0.2">
      <c r="A256">
        <f>ROW(Source!A204)</f>
        <v>204</v>
      </c>
      <c r="B256">
        <v>74983569</v>
      </c>
      <c r="C256">
        <v>74983554</v>
      </c>
      <c r="D256">
        <v>49673503</v>
      </c>
      <c r="E256">
        <v>1</v>
      </c>
      <c r="F256">
        <v>1</v>
      </c>
      <c r="G256">
        <v>1</v>
      </c>
      <c r="H256">
        <v>2</v>
      </c>
      <c r="I256" t="s">
        <v>458</v>
      </c>
      <c r="J256" t="s">
        <v>459</v>
      </c>
      <c r="K256" t="s">
        <v>460</v>
      </c>
      <c r="L256">
        <v>1367</v>
      </c>
      <c r="N256">
        <v>1011</v>
      </c>
      <c r="O256" t="s">
        <v>454</v>
      </c>
      <c r="P256" t="s">
        <v>454</v>
      </c>
      <c r="Q256">
        <v>1</v>
      </c>
      <c r="X256">
        <v>0.16</v>
      </c>
      <c r="Y256">
        <v>0</v>
      </c>
      <c r="Z256">
        <v>65.709999999999994</v>
      </c>
      <c r="AA256">
        <v>11.6</v>
      </c>
      <c r="AB256">
        <v>0</v>
      </c>
      <c r="AC256">
        <v>0</v>
      </c>
      <c r="AD256">
        <v>1</v>
      </c>
      <c r="AE256">
        <v>0</v>
      </c>
      <c r="AF256" t="s">
        <v>78</v>
      </c>
      <c r="AG256">
        <v>0.16800000000000001</v>
      </c>
      <c r="AH256">
        <v>2</v>
      </c>
      <c r="AI256">
        <v>74983559</v>
      </c>
      <c r="AJ256">
        <v>249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 x14ac:dyDescent="0.2">
      <c r="A257">
        <f>ROW(Source!A204)</f>
        <v>204</v>
      </c>
      <c r="B257">
        <v>74983570</v>
      </c>
      <c r="C257">
        <v>74983554</v>
      </c>
      <c r="D257">
        <v>49525443</v>
      </c>
      <c r="E257">
        <v>1</v>
      </c>
      <c r="F257">
        <v>1</v>
      </c>
      <c r="G257">
        <v>1</v>
      </c>
      <c r="H257">
        <v>3</v>
      </c>
      <c r="I257" t="s">
        <v>461</v>
      </c>
      <c r="J257" t="s">
        <v>462</v>
      </c>
      <c r="K257" t="s">
        <v>463</v>
      </c>
      <c r="L257">
        <v>1348</v>
      </c>
      <c r="N257">
        <v>1009</v>
      </c>
      <c r="O257" t="s">
        <v>464</v>
      </c>
      <c r="P257" t="s">
        <v>464</v>
      </c>
      <c r="Q257">
        <v>1000</v>
      </c>
      <c r="X257">
        <v>2.8E-3</v>
      </c>
      <c r="Y257">
        <v>10068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6</v>
      </c>
      <c r="AG257">
        <v>2.8E-3</v>
      </c>
      <c r="AH257">
        <v>2</v>
      </c>
      <c r="AI257">
        <v>74983560</v>
      </c>
      <c r="AJ257">
        <v>250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 x14ac:dyDescent="0.2">
      <c r="A258">
        <f>ROW(Source!A204)</f>
        <v>204</v>
      </c>
      <c r="B258">
        <v>74983571</v>
      </c>
      <c r="C258">
        <v>74983554</v>
      </c>
      <c r="D258">
        <v>49525488</v>
      </c>
      <c r="E258">
        <v>1</v>
      </c>
      <c r="F258">
        <v>1</v>
      </c>
      <c r="G258">
        <v>1</v>
      </c>
      <c r="H258">
        <v>3</v>
      </c>
      <c r="I258" t="s">
        <v>465</v>
      </c>
      <c r="J258" t="s">
        <v>466</v>
      </c>
      <c r="K258" t="s">
        <v>467</v>
      </c>
      <c r="L258">
        <v>1346</v>
      </c>
      <c r="N258">
        <v>1009</v>
      </c>
      <c r="O258" t="s">
        <v>468</v>
      </c>
      <c r="P258" t="s">
        <v>468</v>
      </c>
      <c r="Q258">
        <v>1</v>
      </c>
      <c r="X258">
        <v>7.0000000000000007E-2</v>
      </c>
      <c r="Y258">
        <v>9.0399999999999991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6</v>
      </c>
      <c r="AG258">
        <v>7.0000000000000007E-2</v>
      </c>
      <c r="AH258">
        <v>2</v>
      </c>
      <c r="AI258">
        <v>74983561</v>
      </c>
      <c r="AJ258">
        <v>251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 x14ac:dyDescent="0.2">
      <c r="A259">
        <f>ROW(Source!A204)</f>
        <v>204</v>
      </c>
      <c r="B259">
        <v>74983572</v>
      </c>
      <c r="C259">
        <v>74983554</v>
      </c>
      <c r="D259">
        <v>49526492</v>
      </c>
      <c r="E259">
        <v>1</v>
      </c>
      <c r="F259">
        <v>1</v>
      </c>
      <c r="G259">
        <v>1</v>
      </c>
      <c r="H259">
        <v>3</v>
      </c>
      <c r="I259" t="s">
        <v>469</v>
      </c>
      <c r="J259" t="s">
        <v>470</v>
      </c>
      <c r="K259" t="s">
        <v>471</v>
      </c>
      <c r="L259">
        <v>1346</v>
      </c>
      <c r="N259">
        <v>1009</v>
      </c>
      <c r="O259" t="s">
        <v>468</v>
      </c>
      <c r="P259" t="s">
        <v>468</v>
      </c>
      <c r="Q259">
        <v>1</v>
      </c>
      <c r="X259">
        <v>0.49199999999999999</v>
      </c>
      <c r="Y259">
        <v>23.09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6</v>
      </c>
      <c r="AG259">
        <v>0.49199999999999999</v>
      </c>
      <c r="AH259">
        <v>2</v>
      </c>
      <c r="AI259">
        <v>74983562</v>
      </c>
      <c r="AJ259">
        <v>252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 x14ac:dyDescent="0.2">
      <c r="A260">
        <f>ROW(Source!A207)</f>
        <v>207</v>
      </c>
      <c r="B260">
        <v>74983583</v>
      </c>
      <c r="C260">
        <v>74983576</v>
      </c>
      <c r="D260">
        <v>31715109</v>
      </c>
      <c r="E260">
        <v>70</v>
      </c>
      <c r="F260">
        <v>1</v>
      </c>
      <c r="G260">
        <v>1</v>
      </c>
      <c r="H260">
        <v>1</v>
      </c>
      <c r="I260" t="s">
        <v>472</v>
      </c>
      <c r="J260" t="s">
        <v>6</v>
      </c>
      <c r="K260" t="s">
        <v>473</v>
      </c>
      <c r="L260">
        <v>1191</v>
      </c>
      <c r="N260">
        <v>1013</v>
      </c>
      <c r="O260" t="s">
        <v>448</v>
      </c>
      <c r="P260" t="s">
        <v>448</v>
      </c>
      <c r="Q260">
        <v>1</v>
      </c>
      <c r="X260">
        <v>5.75</v>
      </c>
      <c r="Y260">
        <v>0</v>
      </c>
      <c r="Z260">
        <v>0</v>
      </c>
      <c r="AA260">
        <v>0</v>
      </c>
      <c r="AB260">
        <v>8.74</v>
      </c>
      <c r="AC260">
        <v>0</v>
      </c>
      <c r="AD260">
        <v>1</v>
      </c>
      <c r="AE260">
        <v>1</v>
      </c>
      <c r="AF260" t="s">
        <v>26</v>
      </c>
      <c r="AG260">
        <v>6.0375000000000005</v>
      </c>
      <c r="AH260">
        <v>2</v>
      </c>
      <c r="AI260">
        <v>74983577</v>
      </c>
      <c r="AJ260">
        <v>255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 x14ac:dyDescent="0.2">
      <c r="A261">
        <f>ROW(Source!A207)</f>
        <v>207</v>
      </c>
      <c r="B261">
        <v>74983584</v>
      </c>
      <c r="C261">
        <v>74983576</v>
      </c>
      <c r="D261">
        <v>31709492</v>
      </c>
      <c r="E261">
        <v>70</v>
      </c>
      <c r="F261">
        <v>1</v>
      </c>
      <c r="G261">
        <v>1</v>
      </c>
      <c r="H261">
        <v>1</v>
      </c>
      <c r="I261" t="s">
        <v>449</v>
      </c>
      <c r="J261" t="s">
        <v>6</v>
      </c>
      <c r="K261" t="s">
        <v>450</v>
      </c>
      <c r="L261">
        <v>1191</v>
      </c>
      <c r="N261">
        <v>1013</v>
      </c>
      <c r="O261" t="s">
        <v>448</v>
      </c>
      <c r="P261" t="s">
        <v>448</v>
      </c>
      <c r="Q261">
        <v>1</v>
      </c>
      <c r="X261">
        <v>0.01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1</v>
      </c>
      <c r="AE261">
        <v>2</v>
      </c>
      <c r="AF261" t="s">
        <v>26</v>
      </c>
      <c r="AG261">
        <v>1.0500000000000001E-2</v>
      </c>
      <c r="AH261">
        <v>2</v>
      </c>
      <c r="AI261">
        <v>74983578</v>
      </c>
      <c r="AJ261">
        <v>256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 x14ac:dyDescent="0.2">
      <c r="A262">
        <f>ROW(Source!A207)</f>
        <v>207</v>
      </c>
      <c r="B262">
        <v>74983585</v>
      </c>
      <c r="C262">
        <v>74983576</v>
      </c>
      <c r="D262">
        <v>49673503</v>
      </c>
      <c r="E262">
        <v>1</v>
      </c>
      <c r="F262">
        <v>1</v>
      </c>
      <c r="G262">
        <v>1</v>
      </c>
      <c r="H262">
        <v>2</v>
      </c>
      <c r="I262" t="s">
        <v>458</v>
      </c>
      <c r="J262" t="s">
        <v>459</v>
      </c>
      <c r="K262" t="s">
        <v>460</v>
      </c>
      <c r="L262">
        <v>1367</v>
      </c>
      <c r="N262">
        <v>1011</v>
      </c>
      <c r="O262" t="s">
        <v>454</v>
      </c>
      <c r="P262" t="s">
        <v>454</v>
      </c>
      <c r="Q262">
        <v>1</v>
      </c>
      <c r="X262">
        <v>0.01</v>
      </c>
      <c r="Y262">
        <v>0</v>
      </c>
      <c r="Z262">
        <v>65.709999999999994</v>
      </c>
      <c r="AA262">
        <v>11.6</v>
      </c>
      <c r="AB262">
        <v>0</v>
      </c>
      <c r="AC262">
        <v>0</v>
      </c>
      <c r="AD262">
        <v>1</v>
      </c>
      <c r="AE262">
        <v>0</v>
      </c>
      <c r="AF262" t="s">
        <v>26</v>
      </c>
      <c r="AG262">
        <v>1.0500000000000001E-2</v>
      </c>
      <c r="AH262">
        <v>2</v>
      </c>
      <c r="AI262">
        <v>74983579</v>
      </c>
      <c r="AJ262">
        <v>257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 x14ac:dyDescent="0.2">
      <c r="A263">
        <f>ROW(Source!A207)</f>
        <v>207</v>
      </c>
      <c r="B263">
        <v>74983586</v>
      </c>
      <c r="C263">
        <v>74983576</v>
      </c>
      <c r="D263">
        <v>49525488</v>
      </c>
      <c r="E263">
        <v>1</v>
      </c>
      <c r="F263">
        <v>1</v>
      </c>
      <c r="G263">
        <v>1</v>
      </c>
      <c r="H263">
        <v>3</v>
      </c>
      <c r="I263" t="s">
        <v>465</v>
      </c>
      <c r="J263" t="s">
        <v>466</v>
      </c>
      <c r="K263" t="s">
        <v>467</v>
      </c>
      <c r="L263">
        <v>1346</v>
      </c>
      <c r="N263">
        <v>1009</v>
      </c>
      <c r="O263" t="s">
        <v>468</v>
      </c>
      <c r="P263" t="s">
        <v>468</v>
      </c>
      <c r="Q263">
        <v>1</v>
      </c>
      <c r="X263">
        <v>0.06</v>
      </c>
      <c r="Y263">
        <v>9.0399999999999991</v>
      </c>
      <c r="Z263">
        <v>0</v>
      </c>
      <c r="AA263">
        <v>0</v>
      </c>
      <c r="AB263">
        <v>0</v>
      </c>
      <c r="AC263">
        <v>0</v>
      </c>
      <c r="AD263">
        <v>1</v>
      </c>
      <c r="AE263">
        <v>0</v>
      </c>
      <c r="AF263" t="s">
        <v>6</v>
      </c>
      <c r="AG263">
        <v>0.06</v>
      </c>
      <c r="AH263">
        <v>2</v>
      </c>
      <c r="AI263">
        <v>74983580</v>
      </c>
      <c r="AJ263">
        <v>258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 x14ac:dyDescent="0.2">
      <c r="A264">
        <f>ROW(Source!A207)</f>
        <v>207</v>
      </c>
      <c r="B264">
        <v>74983587</v>
      </c>
      <c r="C264">
        <v>74983576</v>
      </c>
      <c r="D264">
        <v>49526492</v>
      </c>
      <c r="E264">
        <v>1</v>
      </c>
      <c r="F264">
        <v>1</v>
      </c>
      <c r="G264">
        <v>1</v>
      </c>
      <c r="H264">
        <v>3</v>
      </c>
      <c r="I264" t="s">
        <v>469</v>
      </c>
      <c r="J264" t="s">
        <v>470</v>
      </c>
      <c r="K264" t="s">
        <v>471</v>
      </c>
      <c r="L264">
        <v>1346</v>
      </c>
      <c r="N264">
        <v>1009</v>
      </c>
      <c r="O264" t="s">
        <v>468</v>
      </c>
      <c r="P264" t="s">
        <v>468</v>
      </c>
      <c r="Q264">
        <v>1</v>
      </c>
      <c r="X264">
        <v>0.08</v>
      </c>
      <c r="Y264">
        <v>23.09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0</v>
      </c>
      <c r="AF264" t="s">
        <v>6</v>
      </c>
      <c r="AG264">
        <v>0.08</v>
      </c>
      <c r="AH264">
        <v>2</v>
      </c>
      <c r="AI264">
        <v>74983581</v>
      </c>
      <c r="AJ264">
        <v>259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 x14ac:dyDescent="0.2">
      <c r="A265">
        <f>ROW(Source!A207)</f>
        <v>207</v>
      </c>
      <c r="B265">
        <v>74983588</v>
      </c>
      <c r="C265">
        <v>74983576</v>
      </c>
      <c r="D265">
        <v>49514648</v>
      </c>
      <c r="E265">
        <v>70</v>
      </c>
      <c r="F265">
        <v>1</v>
      </c>
      <c r="G265">
        <v>1</v>
      </c>
      <c r="H265">
        <v>3</v>
      </c>
      <c r="I265" t="s">
        <v>508</v>
      </c>
      <c r="J265" t="s">
        <v>6</v>
      </c>
      <c r="K265" t="s">
        <v>509</v>
      </c>
      <c r="L265">
        <v>1327</v>
      </c>
      <c r="N265">
        <v>1005</v>
      </c>
      <c r="O265" t="s">
        <v>52</v>
      </c>
      <c r="P265" t="s">
        <v>52</v>
      </c>
      <c r="Q265">
        <v>1</v>
      </c>
      <c r="X265">
        <v>1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 t="s">
        <v>6</v>
      </c>
      <c r="AG265">
        <v>1</v>
      </c>
      <c r="AH265">
        <v>3</v>
      </c>
      <c r="AI265">
        <v>-1</v>
      </c>
      <c r="AJ265" t="s">
        <v>6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 x14ac:dyDescent="0.2">
      <c r="A266">
        <f>ROW(Source!A209)</f>
        <v>209</v>
      </c>
      <c r="B266">
        <v>74983599</v>
      </c>
      <c r="C266">
        <v>74983590</v>
      </c>
      <c r="D266">
        <v>31714704</v>
      </c>
      <c r="E266">
        <v>70</v>
      </c>
      <c r="F266">
        <v>1</v>
      </c>
      <c r="G266">
        <v>1</v>
      </c>
      <c r="H266">
        <v>1</v>
      </c>
      <c r="I266" t="s">
        <v>474</v>
      </c>
      <c r="J266" t="s">
        <v>6</v>
      </c>
      <c r="K266" t="s">
        <v>475</v>
      </c>
      <c r="L266">
        <v>1191</v>
      </c>
      <c r="N266">
        <v>1013</v>
      </c>
      <c r="O266" t="s">
        <v>448</v>
      </c>
      <c r="P266" t="s">
        <v>448</v>
      </c>
      <c r="Q266">
        <v>1</v>
      </c>
      <c r="X266">
        <v>2.72</v>
      </c>
      <c r="Y266">
        <v>0</v>
      </c>
      <c r="Z266">
        <v>0</v>
      </c>
      <c r="AA266">
        <v>0</v>
      </c>
      <c r="AB266">
        <v>8.9700000000000006</v>
      </c>
      <c r="AC266">
        <v>0</v>
      </c>
      <c r="AD266">
        <v>1</v>
      </c>
      <c r="AE266">
        <v>1</v>
      </c>
      <c r="AF266" t="s">
        <v>78</v>
      </c>
      <c r="AG266">
        <v>2.8560000000000003</v>
      </c>
      <c r="AH266">
        <v>2</v>
      </c>
      <c r="AI266">
        <v>74983591</v>
      </c>
      <c r="AJ266">
        <v>261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 x14ac:dyDescent="0.2">
      <c r="A267">
        <f>ROW(Source!A209)</f>
        <v>209</v>
      </c>
      <c r="B267">
        <v>74983600</v>
      </c>
      <c r="C267">
        <v>74983590</v>
      </c>
      <c r="D267">
        <v>31709492</v>
      </c>
      <c r="E267">
        <v>70</v>
      </c>
      <c r="F267">
        <v>1</v>
      </c>
      <c r="G267">
        <v>1</v>
      </c>
      <c r="H267">
        <v>1</v>
      </c>
      <c r="I267" t="s">
        <v>449</v>
      </c>
      <c r="J267" t="s">
        <v>6</v>
      </c>
      <c r="K267" t="s">
        <v>450</v>
      </c>
      <c r="L267">
        <v>1191</v>
      </c>
      <c r="N267">
        <v>1013</v>
      </c>
      <c r="O267" t="s">
        <v>448</v>
      </c>
      <c r="P267" t="s">
        <v>448</v>
      </c>
      <c r="Q267">
        <v>1</v>
      </c>
      <c r="X267">
        <v>0.03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2</v>
      </c>
      <c r="AF267" t="s">
        <v>78</v>
      </c>
      <c r="AG267">
        <v>3.15E-2</v>
      </c>
      <c r="AH267">
        <v>2</v>
      </c>
      <c r="AI267">
        <v>74983592</v>
      </c>
      <c r="AJ267">
        <v>262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 x14ac:dyDescent="0.2">
      <c r="A268">
        <f>ROW(Source!A209)</f>
        <v>209</v>
      </c>
      <c r="B268">
        <v>74983601</v>
      </c>
      <c r="C268">
        <v>74983590</v>
      </c>
      <c r="D268">
        <v>49672573</v>
      </c>
      <c r="E268">
        <v>1</v>
      </c>
      <c r="F268">
        <v>1</v>
      </c>
      <c r="G268">
        <v>1</v>
      </c>
      <c r="H268">
        <v>2</v>
      </c>
      <c r="I268" t="s">
        <v>451</v>
      </c>
      <c r="J268" t="s">
        <v>452</v>
      </c>
      <c r="K268" t="s">
        <v>453</v>
      </c>
      <c r="L268">
        <v>1367</v>
      </c>
      <c r="N268">
        <v>1011</v>
      </c>
      <c r="O268" t="s">
        <v>454</v>
      </c>
      <c r="P268" t="s">
        <v>454</v>
      </c>
      <c r="Q268">
        <v>1</v>
      </c>
      <c r="X268">
        <v>0.01</v>
      </c>
      <c r="Y268">
        <v>0</v>
      </c>
      <c r="Z268">
        <v>115.4</v>
      </c>
      <c r="AA268">
        <v>13.5</v>
      </c>
      <c r="AB268">
        <v>0</v>
      </c>
      <c r="AC268">
        <v>0</v>
      </c>
      <c r="AD268">
        <v>1</v>
      </c>
      <c r="AE268">
        <v>0</v>
      </c>
      <c r="AF268" t="s">
        <v>78</v>
      </c>
      <c r="AG268">
        <v>1.0500000000000001E-2</v>
      </c>
      <c r="AH268">
        <v>2</v>
      </c>
      <c r="AI268">
        <v>74983593</v>
      </c>
      <c r="AJ268">
        <v>263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 x14ac:dyDescent="0.2">
      <c r="A269">
        <f>ROW(Source!A209)</f>
        <v>209</v>
      </c>
      <c r="B269">
        <v>74983602</v>
      </c>
      <c r="C269">
        <v>74983590</v>
      </c>
      <c r="D269">
        <v>49672695</v>
      </c>
      <c r="E269">
        <v>1</v>
      </c>
      <c r="F269">
        <v>1</v>
      </c>
      <c r="G269">
        <v>1</v>
      </c>
      <c r="H269">
        <v>2</v>
      </c>
      <c r="I269" t="s">
        <v>455</v>
      </c>
      <c r="J269" t="s">
        <v>456</v>
      </c>
      <c r="K269" t="s">
        <v>457</v>
      </c>
      <c r="L269">
        <v>1367</v>
      </c>
      <c r="N269">
        <v>1011</v>
      </c>
      <c r="O269" t="s">
        <v>454</v>
      </c>
      <c r="P269" t="s">
        <v>454</v>
      </c>
      <c r="Q269">
        <v>1</v>
      </c>
      <c r="X269">
        <v>0.68</v>
      </c>
      <c r="Y269">
        <v>0</v>
      </c>
      <c r="Z269">
        <v>3.12</v>
      </c>
      <c r="AA269">
        <v>0</v>
      </c>
      <c r="AB269">
        <v>0</v>
      </c>
      <c r="AC269">
        <v>0</v>
      </c>
      <c r="AD269">
        <v>1</v>
      </c>
      <c r="AE269">
        <v>0</v>
      </c>
      <c r="AF269" t="s">
        <v>78</v>
      </c>
      <c r="AG269">
        <v>0.71400000000000008</v>
      </c>
      <c r="AH269">
        <v>2</v>
      </c>
      <c r="AI269">
        <v>74983594</v>
      </c>
      <c r="AJ269">
        <v>264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 x14ac:dyDescent="0.2">
      <c r="A270">
        <f>ROW(Source!A209)</f>
        <v>209</v>
      </c>
      <c r="B270">
        <v>74983603</v>
      </c>
      <c r="C270">
        <v>74983590</v>
      </c>
      <c r="D270">
        <v>49673503</v>
      </c>
      <c r="E270">
        <v>1</v>
      </c>
      <c r="F270">
        <v>1</v>
      </c>
      <c r="G270">
        <v>1</v>
      </c>
      <c r="H270">
        <v>2</v>
      </c>
      <c r="I270" t="s">
        <v>458</v>
      </c>
      <c r="J270" t="s">
        <v>459</v>
      </c>
      <c r="K270" t="s">
        <v>460</v>
      </c>
      <c r="L270">
        <v>1367</v>
      </c>
      <c r="N270">
        <v>1011</v>
      </c>
      <c r="O270" t="s">
        <v>454</v>
      </c>
      <c r="P270" t="s">
        <v>454</v>
      </c>
      <c r="Q270">
        <v>1</v>
      </c>
      <c r="X270">
        <v>0.02</v>
      </c>
      <c r="Y270">
        <v>0</v>
      </c>
      <c r="Z270">
        <v>65.709999999999994</v>
      </c>
      <c r="AA270">
        <v>11.6</v>
      </c>
      <c r="AB270">
        <v>0</v>
      </c>
      <c r="AC270">
        <v>0</v>
      </c>
      <c r="AD270">
        <v>1</v>
      </c>
      <c r="AE270">
        <v>0</v>
      </c>
      <c r="AF270" t="s">
        <v>78</v>
      </c>
      <c r="AG270">
        <v>2.1000000000000001E-2</v>
      </c>
      <c r="AH270">
        <v>2</v>
      </c>
      <c r="AI270">
        <v>74983595</v>
      </c>
      <c r="AJ270">
        <v>265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 x14ac:dyDescent="0.2">
      <c r="A271">
        <f>ROW(Source!A209)</f>
        <v>209</v>
      </c>
      <c r="B271">
        <v>74983604</v>
      </c>
      <c r="C271">
        <v>74983590</v>
      </c>
      <c r="D271">
        <v>49525488</v>
      </c>
      <c r="E271">
        <v>1</v>
      </c>
      <c r="F271">
        <v>1</v>
      </c>
      <c r="G271">
        <v>1</v>
      </c>
      <c r="H271">
        <v>3</v>
      </c>
      <c r="I271" t="s">
        <v>465</v>
      </c>
      <c r="J271" t="s">
        <v>466</v>
      </c>
      <c r="K271" t="s">
        <v>467</v>
      </c>
      <c r="L271">
        <v>1346</v>
      </c>
      <c r="N271">
        <v>1009</v>
      </c>
      <c r="O271" t="s">
        <v>468</v>
      </c>
      <c r="P271" t="s">
        <v>468</v>
      </c>
      <c r="Q271">
        <v>1</v>
      </c>
      <c r="X271">
        <v>0.5</v>
      </c>
      <c r="Y271">
        <v>9.0399999999999991</v>
      </c>
      <c r="Z271">
        <v>0</v>
      </c>
      <c r="AA271">
        <v>0</v>
      </c>
      <c r="AB271">
        <v>0</v>
      </c>
      <c r="AC271">
        <v>0</v>
      </c>
      <c r="AD271">
        <v>1</v>
      </c>
      <c r="AE271">
        <v>0</v>
      </c>
      <c r="AF271" t="s">
        <v>6</v>
      </c>
      <c r="AG271">
        <v>0.5</v>
      </c>
      <c r="AH271">
        <v>2</v>
      </c>
      <c r="AI271">
        <v>74983596</v>
      </c>
      <c r="AJ271">
        <v>266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 x14ac:dyDescent="0.2">
      <c r="A272">
        <f>ROW(Source!A209)</f>
        <v>209</v>
      </c>
      <c r="B272">
        <v>74983605</v>
      </c>
      <c r="C272">
        <v>74983590</v>
      </c>
      <c r="D272">
        <v>49526492</v>
      </c>
      <c r="E272">
        <v>1</v>
      </c>
      <c r="F272">
        <v>1</v>
      </c>
      <c r="G272">
        <v>1</v>
      </c>
      <c r="H272">
        <v>3</v>
      </c>
      <c r="I272" t="s">
        <v>469</v>
      </c>
      <c r="J272" t="s">
        <v>470</v>
      </c>
      <c r="K272" t="s">
        <v>471</v>
      </c>
      <c r="L272">
        <v>1346</v>
      </c>
      <c r="N272">
        <v>1009</v>
      </c>
      <c r="O272" t="s">
        <v>468</v>
      </c>
      <c r="P272" t="s">
        <v>468</v>
      </c>
      <c r="Q272">
        <v>1</v>
      </c>
      <c r="X272">
        <v>0.92</v>
      </c>
      <c r="Y272">
        <v>23.09</v>
      </c>
      <c r="Z272">
        <v>0</v>
      </c>
      <c r="AA272">
        <v>0</v>
      </c>
      <c r="AB272">
        <v>0</v>
      </c>
      <c r="AC272">
        <v>0</v>
      </c>
      <c r="AD272">
        <v>1</v>
      </c>
      <c r="AE272">
        <v>0</v>
      </c>
      <c r="AF272" t="s">
        <v>6</v>
      </c>
      <c r="AG272">
        <v>0.92</v>
      </c>
      <c r="AH272">
        <v>2</v>
      </c>
      <c r="AI272">
        <v>74983597</v>
      </c>
      <c r="AJ272">
        <v>267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 x14ac:dyDescent="0.2">
      <c r="A273">
        <f>ROW(Source!A209)</f>
        <v>209</v>
      </c>
      <c r="B273">
        <v>74983606</v>
      </c>
      <c r="C273">
        <v>74983590</v>
      </c>
      <c r="D273">
        <v>49514680</v>
      </c>
      <c r="E273">
        <v>70</v>
      </c>
      <c r="F273">
        <v>1</v>
      </c>
      <c r="G273">
        <v>1</v>
      </c>
      <c r="H273">
        <v>3</v>
      </c>
      <c r="I273" t="s">
        <v>510</v>
      </c>
      <c r="J273" t="s">
        <v>6</v>
      </c>
      <c r="K273" t="s">
        <v>511</v>
      </c>
      <c r="L273">
        <v>1371</v>
      </c>
      <c r="N273">
        <v>1013</v>
      </c>
      <c r="O273" t="s">
        <v>23</v>
      </c>
      <c r="P273" t="s">
        <v>23</v>
      </c>
      <c r="Q273">
        <v>1</v>
      </c>
      <c r="X273">
        <v>1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 t="s">
        <v>6</v>
      </c>
      <c r="AG273">
        <v>1</v>
      </c>
      <c r="AH273">
        <v>3</v>
      </c>
      <c r="AI273">
        <v>-1</v>
      </c>
      <c r="AJ273" t="s">
        <v>6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 x14ac:dyDescent="0.2">
      <c r="A274">
        <f>ROW(Source!A211)</f>
        <v>211</v>
      </c>
      <c r="B274">
        <v>74983621</v>
      </c>
      <c r="C274">
        <v>74983608</v>
      </c>
      <c r="D274">
        <v>31715109</v>
      </c>
      <c r="E274">
        <v>70</v>
      </c>
      <c r="F274">
        <v>1</v>
      </c>
      <c r="G274">
        <v>1</v>
      </c>
      <c r="H274">
        <v>1</v>
      </c>
      <c r="I274" t="s">
        <v>472</v>
      </c>
      <c r="J274" t="s">
        <v>6</v>
      </c>
      <c r="K274" t="s">
        <v>473</v>
      </c>
      <c r="L274">
        <v>1191</v>
      </c>
      <c r="N274">
        <v>1013</v>
      </c>
      <c r="O274" t="s">
        <v>448</v>
      </c>
      <c r="P274" t="s">
        <v>448</v>
      </c>
      <c r="Q274">
        <v>1</v>
      </c>
      <c r="X274">
        <v>62.4</v>
      </c>
      <c r="Y274">
        <v>0</v>
      </c>
      <c r="Z274">
        <v>0</v>
      </c>
      <c r="AA274">
        <v>0</v>
      </c>
      <c r="AB274">
        <v>8.74</v>
      </c>
      <c r="AC274">
        <v>0</v>
      </c>
      <c r="AD274">
        <v>1</v>
      </c>
      <c r="AE274">
        <v>1</v>
      </c>
      <c r="AF274" t="s">
        <v>78</v>
      </c>
      <c r="AG274">
        <v>65.52</v>
      </c>
      <c r="AH274">
        <v>2</v>
      </c>
      <c r="AI274">
        <v>74983609</v>
      </c>
      <c r="AJ274">
        <v>269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 x14ac:dyDescent="0.2">
      <c r="A275">
        <f>ROW(Source!A211)</f>
        <v>211</v>
      </c>
      <c r="B275">
        <v>74983622</v>
      </c>
      <c r="C275">
        <v>74983608</v>
      </c>
      <c r="D275">
        <v>31709492</v>
      </c>
      <c r="E275">
        <v>70</v>
      </c>
      <c r="F275">
        <v>1</v>
      </c>
      <c r="G275">
        <v>1</v>
      </c>
      <c r="H275">
        <v>1</v>
      </c>
      <c r="I275" t="s">
        <v>449</v>
      </c>
      <c r="J275" t="s">
        <v>6</v>
      </c>
      <c r="K275" t="s">
        <v>450</v>
      </c>
      <c r="L275">
        <v>1191</v>
      </c>
      <c r="N275">
        <v>1013</v>
      </c>
      <c r="O275" t="s">
        <v>448</v>
      </c>
      <c r="P275" t="s">
        <v>448</v>
      </c>
      <c r="Q275">
        <v>1</v>
      </c>
      <c r="X275">
        <v>0.66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2</v>
      </c>
      <c r="AF275" t="s">
        <v>78</v>
      </c>
      <c r="AG275">
        <v>0.69300000000000006</v>
      </c>
      <c r="AH275">
        <v>2</v>
      </c>
      <c r="AI275">
        <v>74983610</v>
      </c>
      <c r="AJ275">
        <v>270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 x14ac:dyDescent="0.2">
      <c r="A276">
        <f>ROW(Source!A211)</f>
        <v>211</v>
      </c>
      <c r="B276">
        <v>74983623</v>
      </c>
      <c r="C276">
        <v>74983608</v>
      </c>
      <c r="D276">
        <v>49672573</v>
      </c>
      <c r="E276">
        <v>1</v>
      </c>
      <c r="F276">
        <v>1</v>
      </c>
      <c r="G276">
        <v>1</v>
      </c>
      <c r="H276">
        <v>2</v>
      </c>
      <c r="I276" t="s">
        <v>451</v>
      </c>
      <c r="J276" t="s">
        <v>452</v>
      </c>
      <c r="K276" t="s">
        <v>453</v>
      </c>
      <c r="L276">
        <v>1367</v>
      </c>
      <c r="N276">
        <v>1011</v>
      </c>
      <c r="O276" t="s">
        <v>454</v>
      </c>
      <c r="P276" t="s">
        <v>454</v>
      </c>
      <c r="Q276">
        <v>1</v>
      </c>
      <c r="X276">
        <v>0.27</v>
      </c>
      <c r="Y276">
        <v>0</v>
      </c>
      <c r="Z276">
        <v>115.4</v>
      </c>
      <c r="AA276">
        <v>13.5</v>
      </c>
      <c r="AB276">
        <v>0</v>
      </c>
      <c r="AC276">
        <v>0</v>
      </c>
      <c r="AD276">
        <v>1</v>
      </c>
      <c r="AE276">
        <v>0</v>
      </c>
      <c r="AF276" t="s">
        <v>78</v>
      </c>
      <c r="AG276">
        <v>0.28350000000000003</v>
      </c>
      <c r="AH276">
        <v>2</v>
      </c>
      <c r="AI276">
        <v>74983611</v>
      </c>
      <c r="AJ276">
        <v>271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 x14ac:dyDescent="0.2">
      <c r="A277">
        <f>ROW(Source!A211)</f>
        <v>211</v>
      </c>
      <c r="B277">
        <v>74983624</v>
      </c>
      <c r="C277">
        <v>74983608</v>
      </c>
      <c r="D277">
        <v>49672695</v>
      </c>
      <c r="E277">
        <v>1</v>
      </c>
      <c r="F277">
        <v>1</v>
      </c>
      <c r="G277">
        <v>1</v>
      </c>
      <c r="H277">
        <v>2</v>
      </c>
      <c r="I277" t="s">
        <v>455</v>
      </c>
      <c r="J277" t="s">
        <v>456</v>
      </c>
      <c r="K277" t="s">
        <v>457</v>
      </c>
      <c r="L277">
        <v>1367</v>
      </c>
      <c r="N277">
        <v>1011</v>
      </c>
      <c r="O277" t="s">
        <v>454</v>
      </c>
      <c r="P277" t="s">
        <v>454</v>
      </c>
      <c r="Q277">
        <v>1</v>
      </c>
      <c r="X277">
        <v>8.69</v>
      </c>
      <c r="Y277">
        <v>0</v>
      </c>
      <c r="Z277">
        <v>3.12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78</v>
      </c>
      <c r="AG277">
        <v>9.1244999999999994</v>
      </c>
      <c r="AH277">
        <v>2</v>
      </c>
      <c r="AI277">
        <v>74983612</v>
      </c>
      <c r="AJ277">
        <v>272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 x14ac:dyDescent="0.2">
      <c r="A278">
        <f>ROW(Source!A211)</f>
        <v>211</v>
      </c>
      <c r="B278">
        <v>74983625</v>
      </c>
      <c r="C278">
        <v>74983608</v>
      </c>
      <c r="D278">
        <v>49672703</v>
      </c>
      <c r="E278">
        <v>1</v>
      </c>
      <c r="F278">
        <v>1</v>
      </c>
      <c r="G278">
        <v>1</v>
      </c>
      <c r="H278">
        <v>2</v>
      </c>
      <c r="I278" t="s">
        <v>489</v>
      </c>
      <c r="J278" t="s">
        <v>490</v>
      </c>
      <c r="K278" t="s">
        <v>491</v>
      </c>
      <c r="L278">
        <v>1367</v>
      </c>
      <c r="N278">
        <v>1011</v>
      </c>
      <c r="O278" t="s">
        <v>454</v>
      </c>
      <c r="P278" t="s">
        <v>454</v>
      </c>
      <c r="Q278">
        <v>1</v>
      </c>
      <c r="X278">
        <v>0.15</v>
      </c>
      <c r="Y278">
        <v>0</v>
      </c>
      <c r="Z278">
        <v>6.66</v>
      </c>
      <c r="AA278">
        <v>0</v>
      </c>
      <c r="AB278">
        <v>0</v>
      </c>
      <c r="AC278">
        <v>0</v>
      </c>
      <c r="AD278">
        <v>1</v>
      </c>
      <c r="AE278">
        <v>0</v>
      </c>
      <c r="AF278" t="s">
        <v>78</v>
      </c>
      <c r="AG278">
        <v>0.1575</v>
      </c>
      <c r="AH278">
        <v>2</v>
      </c>
      <c r="AI278">
        <v>74983613</v>
      </c>
      <c r="AJ278">
        <v>273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 x14ac:dyDescent="0.2">
      <c r="A279">
        <f>ROW(Source!A211)</f>
        <v>211</v>
      </c>
      <c r="B279">
        <v>74983626</v>
      </c>
      <c r="C279">
        <v>74983608</v>
      </c>
      <c r="D279">
        <v>49673503</v>
      </c>
      <c r="E279">
        <v>1</v>
      </c>
      <c r="F279">
        <v>1</v>
      </c>
      <c r="G279">
        <v>1</v>
      </c>
      <c r="H279">
        <v>2</v>
      </c>
      <c r="I279" t="s">
        <v>458</v>
      </c>
      <c r="J279" t="s">
        <v>459</v>
      </c>
      <c r="K279" t="s">
        <v>460</v>
      </c>
      <c r="L279">
        <v>1367</v>
      </c>
      <c r="N279">
        <v>1011</v>
      </c>
      <c r="O279" t="s">
        <v>454</v>
      </c>
      <c r="P279" t="s">
        <v>454</v>
      </c>
      <c r="Q279">
        <v>1</v>
      </c>
      <c r="X279">
        <v>0.39</v>
      </c>
      <c r="Y279">
        <v>0</v>
      </c>
      <c r="Z279">
        <v>65.709999999999994</v>
      </c>
      <c r="AA279">
        <v>11.6</v>
      </c>
      <c r="AB279">
        <v>0</v>
      </c>
      <c r="AC279">
        <v>0</v>
      </c>
      <c r="AD279">
        <v>1</v>
      </c>
      <c r="AE279">
        <v>0</v>
      </c>
      <c r="AF279" t="s">
        <v>78</v>
      </c>
      <c r="AG279">
        <v>0.40950000000000003</v>
      </c>
      <c r="AH279">
        <v>2</v>
      </c>
      <c r="AI279">
        <v>74983614</v>
      </c>
      <c r="AJ279">
        <v>274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 x14ac:dyDescent="0.2">
      <c r="A280">
        <f>ROW(Source!A211)</f>
        <v>211</v>
      </c>
      <c r="B280">
        <v>74983627</v>
      </c>
      <c r="C280">
        <v>74983608</v>
      </c>
      <c r="D280">
        <v>49673715</v>
      </c>
      <c r="E280">
        <v>1</v>
      </c>
      <c r="F280">
        <v>1</v>
      </c>
      <c r="G280">
        <v>1</v>
      </c>
      <c r="H280">
        <v>2</v>
      </c>
      <c r="I280" t="s">
        <v>476</v>
      </c>
      <c r="J280" t="s">
        <v>477</v>
      </c>
      <c r="K280" t="s">
        <v>478</v>
      </c>
      <c r="L280">
        <v>1367</v>
      </c>
      <c r="N280">
        <v>1011</v>
      </c>
      <c r="O280" t="s">
        <v>454</v>
      </c>
      <c r="P280" t="s">
        <v>454</v>
      </c>
      <c r="Q280">
        <v>1</v>
      </c>
      <c r="X280">
        <v>0.99</v>
      </c>
      <c r="Y280">
        <v>0</v>
      </c>
      <c r="Z280">
        <v>8.1</v>
      </c>
      <c r="AA280">
        <v>0</v>
      </c>
      <c r="AB280">
        <v>0</v>
      </c>
      <c r="AC280">
        <v>0</v>
      </c>
      <c r="AD280">
        <v>1</v>
      </c>
      <c r="AE280">
        <v>0</v>
      </c>
      <c r="AF280" t="s">
        <v>78</v>
      </c>
      <c r="AG280">
        <v>1.0395000000000001</v>
      </c>
      <c r="AH280">
        <v>2</v>
      </c>
      <c r="AI280">
        <v>74983615</v>
      </c>
      <c r="AJ280">
        <v>275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 x14ac:dyDescent="0.2">
      <c r="A281">
        <f>ROW(Source!A211)</f>
        <v>211</v>
      </c>
      <c r="B281">
        <v>74983628</v>
      </c>
      <c r="C281">
        <v>74983608</v>
      </c>
      <c r="D281">
        <v>49523464</v>
      </c>
      <c r="E281">
        <v>1</v>
      </c>
      <c r="F281">
        <v>1</v>
      </c>
      <c r="G281">
        <v>1</v>
      </c>
      <c r="H281">
        <v>3</v>
      </c>
      <c r="I281" t="s">
        <v>492</v>
      </c>
      <c r="J281" t="s">
        <v>493</v>
      </c>
      <c r="K281" t="s">
        <v>494</v>
      </c>
      <c r="L281">
        <v>1346</v>
      </c>
      <c r="N281">
        <v>1009</v>
      </c>
      <c r="O281" t="s">
        <v>468</v>
      </c>
      <c r="P281" t="s">
        <v>468</v>
      </c>
      <c r="Q281">
        <v>1</v>
      </c>
      <c r="X281">
        <v>6.99</v>
      </c>
      <c r="Y281">
        <v>39.020000000000003</v>
      </c>
      <c r="Z281">
        <v>0</v>
      </c>
      <c r="AA281">
        <v>0</v>
      </c>
      <c r="AB281">
        <v>0</v>
      </c>
      <c r="AC281">
        <v>0</v>
      </c>
      <c r="AD281">
        <v>1</v>
      </c>
      <c r="AE281">
        <v>0</v>
      </c>
      <c r="AF281" t="s">
        <v>6</v>
      </c>
      <c r="AG281">
        <v>6.99</v>
      </c>
      <c r="AH281">
        <v>2</v>
      </c>
      <c r="AI281">
        <v>74983616</v>
      </c>
      <c r="AJ281">
        <v>276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 x14ac:dyDescent="0.2">
      <c r="A282">
        <f>ROW(Source!A211)</f>
        <v>211</v>
      </c>
      <c r="B282">
        <v>74983629</v>
      </c>
      <c r="C282">
        <v>74983608</v>
      </c>
      <c r="D282">
        <v>49524301</v>
      </c>
      <c r="E282">
        <v>1</v>
      </c>
      <c r="F282">
        <v>1</v>
      </c>
      <c r="G282">
        <v>1</v>
      </c>
      <c r="H282">
        <v>3</v>
      </c>
      <c r="I282" t="s">
        <v>479</v>
      </c>
      <c r="J282" t="s">
        <v>480</v>
      </c>
      <c r="K282" t="s">
        <v>481</v>
      </c>
      <c r="L282">
        <v>1348</v>
      </c>
      <c r="N282">
        <v>1009</v>
      </c>
      <c r="O282" t="s">
        <v>464</v>
      </c>
      <c r="P282" t="s">
        <v>464</v>
      </c>
      <c r="Q282">
        <v>1000</v>
      </c>
      <c r="X282">
        <v>2.9E-4</v>
      </c>
      <c r="Y282">
        <v>10362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0</v>
      </c>
      <c r="AF282" t="s">
        <v>6</v>
      </c>
      <c r="AG282">
        <v>2.9E-4</v>
      </c>
      <c r="AH282">
        <v>2</v>
      </c>
      <c r="AI282">
        <v>74983617</v>
      </c>
      <c r="AJ282">
        <v>277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 x14ac:dyDescent="0.2">
      <c r="A283">
        <f>ROW(Source!A211)</f>
        <v>211</v>
      </c>
      <c r="B283">
        <v>74983630</v>
      </c>
      <c r="C283">
        <v>74983608</v>
      </c>
      <c r="D283">
        <v>49525488</v>
      </c>
      <c r="E283">
        <v>1</v>
      </c>
      <c r="F283">
        <v>1</v>
      </c>
      <c r="G283">
        <v>1</v>
      </c>
      <c r="H283">
        <v>3</v>
      </c>
      <c r="I283" t="s">
        <v>465</v>
      </c>
      <c r="J283" t="s">
        <v>466</v>
      </c>
      <c r="K283" t="s">
        <v>467</v>
      </c>
      <c r="L283">
        <v>1346</v>
      </c>
      <c r="N283">
        <v>1009</v>
      </c>
      <c r="O283" t="s">
        <v>468</v>
      </c>
      <c r="P283" t="s">
        <v>468</v>
      </c>
      <c r="Q283">
        <v>1</v>
      </c>
      <c r="X283">
        <v>7</v>
      </c>
      <c r="Y283">
        <v>9.0399999999999991</v>
      </c>
      <c r="Z283">
        <v>0</v>
      </c>
      <c r="AA283">
        <v>0</v>
      </c>
      <c r="AB283">
        <v>0</v>
      </c>
      <c r="AC283">
        <v>0</v>
      </c>
      <c r="AD283">
        <v>1</v>
      </c>
      <c r="AE283">
        <v>0</v>
      </c>
      <c r="AF283" t="s">
        <v>6</v>
      </c>
      <c r="AG283">
        <v>7</v>
      </c>
      <c r="AH283">
        <v>2</v>
      </c>
      <c r="AI283">
        <v>74983618</v>
      </c>
      <c r="AJ283">
        <v>278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 x14ac:dyDescent="0.2">
      <c r="A284">
        <f>ROW(Source!A211)</f>
        <v>211</v>
      </c>
      <c r="B284">
        <v>74983631</v>
      </c>
      <c r="C284">
        <v>74983608</v>
      </c>
      <c r="D284">
        <v>49526492</v>
      </c>
      <c r="E284">
        <v>1</v>
      </c>
      <c r="F284">
        <v>1</v>
      </c>
      <c r="G284">
        <v>1</v>
      </c>
      <c r="H284">
        <v>3</v>
      </c>
      <c r="I284" t="s">
        <v>469</v>
      </c>
      <c r="J284" t="s">
        <v>470</v>
      </c>
      <c r="K284" t="s">
        <v>471</v>
      </c>
      <c r="L284">
        <v>1346</v>
      </c>
      <c r="N284">
        <v>1009</v>
      </c>
      <c r="O284" t="s">
        <v>468</v>
      </c>
      <c r="P284" t="s">
        <v>468</v>
      </c>
      <c r="Q284">
        <v>1</v>
      </c>
      <c r="X284">
        <v>9.91</v>
      </c>
      <c r="Y284">
        <v>23.09</v>
      </c>
      <c r="Z284">
        <v>0</v>
      </c>
      <c r="AA284">
        <v>0</v>
      </c>
      <c r="AB284">
        <v>0</v>
      </c>
      <c r="AC284">
        <v>0</v>
      </c>
      <c r="AD284">
        <v>1</v>
      </c>
      <c r="AE284">
        <v>0</v>
      </c>
      <c r="AF284" t="s">
        <v>6</v>
      </c>
      <c r="AG284">
        <v>9.91</v>
      </c>
      <c r="AH284">
        <v>2</v>
      </c>
      <c r="AI284">
        <v>74983619</v>
      </c>
      <c r="AJ284">
        <v>279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 x14ac:dyDescent="0.2">
      <c r="A285">
        <f>ROW(Source!A211)</f>
        <v>211</v>
      </c>
      <c r="B285">
        <v>74983632</v>
      </c>
      <c r="C285">
        <v>74983608</v>
      </c>
      <c r="D285">
        <v>49512815</v>
      </c>
      <c r="E285">
        <v>70</v>
      </c>
      <c r="F285">
        <v>1</v>
      </c>
      <c r="G285">
        <v>1</v>
      </c>
      <c r="H285">
        <v>3</v>
      </c>
      <c r="I285" t="s">
        <v>514</v>
      </c>
      <c r="J285" t="s">
        <v>6</v>
      </c>
      <c r="K285" t="s">
        <v>515</v>
      </c>
      <c r="L285">
        <v>1327</v>
      </c>
      <c r="N285">
        <v>1005</v>
      </c>
      <c r="O285" t="s">
        <v>52</v>
      </c>
      <c r="P285" t="s">
        <v>52</v>
      </c>
      <c r="Q285">
        <v>1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1</v>
      </c>
      <c r="AD285">
        <v>0</v>
      </c>
      <c r="AE285">
        <v>0</v>
      </c>
      <c r="AF285" t="s">
        <v>6</v>
      </c>
      <c r="AG285">
        <v>0</v>
      </c>
      <c r="AH285">
        <v>3</v>
      </c>
      <c r="AI285">
        <v>-1</v>
      </c>
      <c r="AJ285" t="s">
        <v>6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 x14ac:dyDescent="0.2">
      <c r="A286">
        <f>ROW(Source!A211)</f>
        <v>211</v>
      </c>
      <c r="B286">
        <v>74983633</v>
      </c>
      <c r="C286">
        <v>74983608</v>
      </c>
      <c r="D286">
        <v>49514610</v>
      </c>
      <c r="E286">
        <v>70</v>
      </c>
      <c r="F286">
        <v>1</v>
      </c>
      <c r="G286">
        <v>1</v>
      </c>
      <c r="H286">
        <v>3</v>
      </c>
      <c r="I286" t="s">
        <v>516</v>
      </c>
      <c r="J286" t="s">
        <v>6</v>
      </c>
      <c r="K286" t="s">
        <v>517</v>
      </c>
      <c r="L286">
        <v>1327</v>
      </c>
      <c r="N286">
        <v>1005</v>
      </c>
      <c r="O286" t="s">
        <v>52</v>
      </c>
      <c r="P286" t="s">
        <v>52</v>
      </c>
      <c r="Q286">
        <v>1</v>
      </c>
      <c r="X286">
        <v>100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 t="s">
        <v>6</v>
      </c>
      <c r="AG286">
        <v>100</v>
      </c>
      <c r="AH286">
        <v>3</v>
      </c>
      <c r="AI286">
        <v>-1</v>
      </c>
      <c r="AJ286" t="s">
        <v>6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 x14ac:dyDescent="0.2">
      <c r="A287">
        <f>ROW(Source!A211)</f>
        <v>211</v>
      </c>
      <c r="B287">
        <v>74983634</v>
      </c>
      <c r="C287">
        <v>74983608</v>
      </c>
      <c r="D287">
        <v>49514617</v>
      </c>
      <c r="E287">
        <v>70</v>
      </c>
      <c r="F287">
        <v>1</v>
      </c>
      <c r="G287">
        <v>1</v>
      </c>
      <c r="H287">
        <v>3</v>
      </c>
      <c r="I287" t="s">
        <v>518</v>
      </c>
      <c r="J287" t="s">
        <v>6</v>
      </c>
      <c r="K287" t="s">
        <v>519</v>
      </c>
      <c r="L287">
        <v>1346</v>
      </c>
      <c r="N287">
        <v>1009</v>
      </c>
      <c r="O287" t="s">
        <v>468</v>
      </c>
      <c r="P287" t="s">
        <v>468</v>
      </c>
      <c r="Q287">
        <v>1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6</v>
      </c>
      <c r="AG287">
        <v>0</v>
      </c>
      <c r="AH287">
        <v>3</v>
      </c>
      <c r="AI287">
        <v>-1</v>
      </c>
      <c r="AJ287" t="s">
        <v>6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 x14ac:dyDescent="0.2">
      <c r="A288">
        <f>ROW(Source!A211)</f>
        <v>211</v>
      </c>
      <c r="B288">
        <v>74983635</v>
      </c>
      <c r="C288">
        <v>74983608</v>
      </c>
      <c r="D288">
        <v>49514616</v>
      </c>
      <c r="E288">
        <v>70</v>
      </c>
      <c r="F288">
        <v>1</v>
      </c>
      <c r="G288">
        <v>1</v>
      </c>
      <c r="H288">
        <v>3</v>
      </c>
      <c r="I288" t="s">
        <v>518</v>
      </c>
      <c r="J288" t="s">
        <v>6</v>
      </c>
      <c r="K288" t="s">
        <v>520</v>
      </c>
      <c r="L288">
        <v>1371</v>
      </c>
      <c r="N288">
        <v>1013</v>
      </c>
      <c r="O288" t="s">
        <v>23</v>
      </c>
      <c r="P288" t="s">
        <v>23</v>
      </c>
      <c r="Q288">
        <v>1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1</v>
      </c>
      <c r="AD288">
        <v>0</v>
      </c>
      <c r="AE288">
        <v>0</v>
      </c>
      <c r="AF288" t="s">
        <v>6</v>
      </c>
      <c r="AG288">
        <v>0</v>
      </c>
      <c r="AH288">
        <v>3</v>
      </c>
      <c r="AI288">
        <v>-1</v>
      </c>
      <c r="AJ288" t="s">
        <v>6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 x14ac:dyDescent="0.2">
      <c r="A289">
        <f>ROW(Source!A211)</f>
        <v>211</v>
      </c>
      <c r="B289">
        <v>74983636</v>
      </c>
      <c r="C289">
        <v>74983608</v>
      </c>
      <c r="D289">
        <v>49514677</v>
      </c>
      <c r="E289">
        <v>70</v>
      </c>
      <c r="F289">
        <v>1</v>
      </c>
      <c r="G289">
        <v>1</v>
      </c>
      <c r="H289">
        <v>3</v>
      </c>
      <c r="I289" t="s">
        <v>521</v>
      </c>
      <c r="J289" t="s">
        <v>6</v>
      </c>
      <c r="K289" t="s">
        <v>522</v>
      </c>
      <c r="L289">
        <v>1371</v>
      </c>
      <c r="N289">
        <v>1013</v>
      </c>
      <c r="O289" t="s">
        <v>23</v>
      </c>
      <c r="P289" t="s">
        <v>23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6</v>
      </c>
      <c r="AG289">
        <v>0</v>
      </c>
      <c r="AH289">
        <v>3</v>
      </c>
      <c r="AI289">
        <v>-1</v>
      </c>
      <c r="AJ289" t="s">
        <v>6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 x14ac:dyDescent="0.2">
      <c r="A290">
        <f>ROW(Source!A213)</f>
        <v>213</v>
      </c>
      <c r="B290">
        <v>74983652</v>
      </c>
      <c r="C290">
        <v>74983638</v>
      </c>
      <c r="D290">
        <v>31715109</v>
      </c>
      <c r="E290">
        <v>70</v>
      </c>
      <c r="F290">
        <v>1</v>
      </c>
      <c r="G290">
        <v>1</v>
      </c>
      <c r="H290">
        <v>1</v>
      </c>
      <c r="I290" t="s">
        <v>472</v>
      </c>
      <c r="J290" t="s">
        <v>6</v>
      </c>
      <c r="K290" t="s">
        <v>473</v>
      </c>
      <c r="L290">
        <v>1191</v>
      </c>
      <c r="N290">
        <v>1013</v>
      </c>
      <c r="O290" t="s">
        <v>448</v>
      </c>
      <c r="P290" t="s">
        <v>448</v>
      </c>
      <c r="Q290">
        <v>1</v>
      </c>
      <c r="X290">
        <v>74.2</v>
      </c>
      <c r="Y290">
        <v>0</v>
      </c>
      <c r="Z290">
        <v>0</v>
      </c>
      <c r="AA290">
        <v>0</v>
      </c>
      <c r="AB290">
        <v>8.74</v>
      </c>
      <c r="AC290">
        <v>0</v>
      </c>
      <c r="AD290">
        <v>1</v>
      </c>
      <c r="AE290">
        <v>1</v>
      </c>
      <c r="AF290" t="s">
        <v>78</v>
      </c>
      <c r="AG290">
        <v>77.910000000000011</v>
      </c>
      <c r="AH290">
        <v>2</v>
      </c>
      <c r="AI290">
        <v>74983639</v>
      </c>
      <c r="AJ290">
        <v>281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 x14ac:dyDescent="0.2">
      <c r="A291">
        <f>ROW(Source!A213)</f>
        <v>213</v>
      </c>
      <c r="B291">
        <v>74983653</v>
      </c>
      <c r="C291">
        <v>74983638</v>
      </c>
      <c r="D291">
        <v>31709492</v>
      </c>
      <c r="E291">
        <v>70</v>
      </c>
      <c r="F291">
        <v>1</v>
      </c>
      <c r="G291">
        <v>1</v>
      </c>
      <c r="H291">
        <v>1</v>
      </c>
      <c r="I291" t="s">
        <v>449</v>
      </c>
      <c r="J291" t="s">
        <v>6</v>
      </c>
      <c r="K291" t="s">
        <v>450</v>
      </c>
      <c r="L291">
        <v>1191</v>
      </c>
      <c r="N291">
        <v>1013</v>
      </c>
      <c r="O291" t="s">
        <v>448</v>
      </c>
      <c r="P291" t="s">
        <v>448</v>
      </c>
      <c r="Q291">
        <v>1</v>
      </c>
      <c r="X291">
        <v>0.64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1</v>
      </c>
      <c r="AE291">
        <v>2</v>
      </c>
      <c r="AF291" t="s">
        <v>78</v>
      </c>
      <c r="AG291">
        <v>0.67200000000000004</v>
      </c>
      <c r="AH291">
        <v>2</v>
      </c>
      <c r="AI291">
        <v>74983640</v>
      </c>
      <c r="AJ291">
        <v>282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 x14ac:dyDescent="0.2">
      <c r="A292">
        <f>ROW(Source!A213)</f>
        <v>213</v>
      </c>
      <c r="B292">
        <v>74983654</v>
      </c>
      <c r="C292">
        <v>74983638</v>
      </c>
      <c r="D292">
        <v>49672573</v>
      </c>
      <c r="E292">
        <v>1</v>
      </c>
      <c r="F292">
        <v>1</v>
      </c>
      <c r="G292">
        <v>1</v>
      </c>
      <c r="H292">
        <v>2</v>
      </c>
      <c r="I292" t="s">
        <v>451</v>
      </c>
      <c r="J292" t="s">
        <v>452</v>
      </c>
      <c r="K292" t="s">
        <v>453</v>
      </c>
      <c r="L292">
        <v>1367</v>
      </c>
      <c r="N292">
        <v>1011</v>
      </c>
      <c r="O292" t="s">
        <v>454</v>
      </c>
      <c r="P292" t="s">
        <v>454</v>
      </c>
      <c r="Q292">
        <v>1</v>
      </c>
      <c r="X292">
        <v>0.26</v>
      </c>
      <c r="Y292">
        <v>0</v>
      </c>
      <c r="Z292">
        <v>115.4</v>
      </c>
      <c r="AA292">
        <v>13.5</v>
      </c>
      <c r="AB292">
        <v>0</v>
      </c>
      <c r="AC292">
        <v>0</v>
      </c>
      <c r="AD292">
        <v>1</v>
      </c>
      <c r="AE292">
        <v>0</v>
      </c>
      <c r="AF292" t="s">
        <v>78</v>
      </c>
      <c r="AG292">
        <v>0.27300000000000002</v>
      </c>
      <c r="AH292">
        <v>2</v>
      </c>
      <c r="AI292">
        <v>74983641</v>
      </c>
      <c r="AJ292">
        <v>283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 x14ac:dyDescent="0.2">
      <c r="A293">
        <f>ROW(Source!A213)</f>
        <v>213</v>
      </c>
      <c r="B293">
        <v>74983655</v>
      </c>
      <c r="C293">
        <v>74983638</v>
      </c>
      <c r="D293">
        <v>49672695</v>
      </c>
      <c r="E293">
        <v>1</v>
      </c>
      <c r="F293">
        <v>1</v>
      </c>
      <c r="G293">
        <v>1</v>
      </c>
      <c r="H293">
        <v>2</v>
      </c>
      <c r="I293" t="s">
        <v>455</v>
      </c>
      <c r="J293" t="s">
        <v>456</v>
      </c>
      <c r="K293" t="s">
        <v>457</v>
      </c>
      <c r="L293">
        <v>1367</v>
      </c>
      <c r="N293">
        <v>1011</v>
      </c>
      <c r="O293" t="s">
        <v>454</v>
      </c>
      <c r="P293" t="s">
        <v>454</v>
      </c>
      <c r="Q293">
        <v>1</v>
      </c>
      <c r="X293">
        <v>10.050000000000001</v>
      </c>
      <c r="Y293">
        <v>0</v>
      </c>
      <c r="Z293">
        <v>3.12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78</v>
      </c>
      <c r="AG293">
        <v>10.552500000000002</v>
      </c>
      <c r="AH293">
        <v>2</v>
      </c>
      <c r="AI293">
        <v>74983642</v>
      </c>
      <c r="AJ293">
        <v>284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 x14ac:dyDescent="0.2">
      <c r="A294">
        <f>ROW(Source!A213)</f>
        <v>213</v>
      </c>
      <c r="B294">
        <v>74983656</v>
      </c>
      <c r="C294">
        <v>74983638</v>
      </c>
      <c r="D294">
        <v>49672703</v>
      </c>
      <c r="E294">
        <v>1</v>
      </c>
      <c r="F294">
        <v>1</v>
      </c>
      <c r="G294">
        <v>1</v>
      </c>
      <c r="H294">
        <v>2</v>
      </c>
      <c r="I294" t="s">
        <v>489</v>
      </c>
      <c r="J294" t="s">
        <v>490</v>
      </c>
      <c r="K294" t="s">
        <v>491</v>
      </c>
      <c r="L294">
        <v>1367</v>
      </c>
      <c r="N294">
        <v>1011</v>
      </c>
      <c r="O294" t="s">
        <v>454</v>
      </c>
      <c r="P294" t="s">
        <v>454</v>
      </c>
      <c r="Q294">
        <v>1</v>
      </c>
      <c r="X294">
        <v>0.13</v>
      </c>
      <c r="Y294">
        <v>0</v>
      </c>
      <c r="Z294">
        <v>6.66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78</v>
      </c>
      <c r="AG294">
        <v>0.13650000000000001</v>
      </c>
      <c r="AH294">
        <v>2</v>
      </c>
      <c r="AI294">
        <v>74983643</v>
      </c>
      <c r="AJ294">
        <v>285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 x14ac:dyDescent="0.2">
      <c r="A295">
        <f>ROW(Source!A213)</f>
        <v>213</v>
      </c>
      <c r="B295">
        <v>74983657</v>
      </c>
      <c r="C295">
        <v>74983638</v>
      </c>
      <c r="D295">
        <v>49673503</v>
      </c>
      <c r="E295">
        <v>1</v>
      </c>
      <c r="F295">
        <v>1</v>
      </c>
      <c r="G295">
        <v>1</v>
      </c>
      <c r="H295">
        <v>2</v>
      </c>
      <c r="I295" t="s">
        <v>458</v>
      </c>
      <c r="J295" t="s">
        <v>459</v>
      </c>
      <c r="K295" t="s">
        <v>460</v>
      </c>
      <c r="L295">
        <v>1367</v>
      </c>
      <c r="N295">
        <v>1011</v>
      </c>
      <c r="O295" t="s">
        <v>454</v>
      </c>
      <c r="P295" t="s">
        <v>454</v>
      </c>
      <c r="Q295">
        <v>1</v>
      </c>
      <c r="X295">
        <v>0.38</v>
      </c>
      <c r="Y295">
        <v>0</v>
      </c>
      <c r="Z295">
        <v>65.709999999999994</v>
      </c>
      <c r="AA295">
        <v>11.6</v>
      </c>
      <c r="AB295">
        <v>0</v>
      </c>
      <c r="AC295">
        <v>0</v>
      </c>
      <c r="AD295">
        <v>1</v>
      </c>
      <c r="AE295">
        <v>0</v>
      </c>
      <c r="AF295" t="s">
        <v>78</v>
      </c>
      <c r="AG295">
        <v>0.39900000000000002</v>
      </c>
      <c r="AH295">
        <v>2</v>
      </c>
      <c r="AI295">
        <v>74983644</v>
      </c>
      <c r="AJ295">
        <v>286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 x14ac:dyDescent="0.2">
      <c r="A296">
        <f>ROW(Source!A213)</f>
        <v>213</v>
      </c>
      <c r="B296">
        <v>74983658</v>
      </c>
      <c r="C296">
        <v>74983638</v>
      </c>
      <c r="D296">
        <v>49673715</v>
      </c>
      <c r="E296">
        <v>1</v>
      </c>
      <c r="F296">
        <v>1</v>
      </c>
      <c r="G296">
        <v>1</v>
      </c>
      <c r="H296">
        <v>2</v>
      </c>
      <c r="I296" t="s">
        <v>476</v>
      </c>
      <c r="J296" t="s">
        <v>477</v>
      </c>
      <c r="K296" t="s">
        <v>478</v>
      </c>
      <c r="L296">
        <v>1367</v>
      </c>
      <c r="N296">
        <v>1011</v>
      </c>
      <c r="O296" t="s">
        <v>454</v>
      </c>
      <c r="P296" t="s">
        <v>454</v>
      </c>
      <c r="Q296">
        <v>1</v>
      </c>
      <c r="X296">
        <v>1.1299999999999999</v>
      </c>
      <c r="Y296">
        <v>0</v>
      </c>
      <c r="Z296">
        <v>8.1</v>
      </c>
      <c r="AA296">
        <v>0</v>
      </c>
      <c r="AB296">
        <v>0</v>
      </c>
      <c r="AC296">
        <v>0</v>
      </c>
      <c r="AD296">
        <v>1</v>
      </c>
      <c r="AE296">
        <v>0</v>
      </c>
      <c r="AF296" t="s">
        <v>78</v>
      </c>
      <c r="AG296">
        <v>1.1864999999999999</v>
      </c>
      <c r="AH296">
        <v>2</v>
      </c>
      <c r="AI296">
        <v>74983645</v>
      </c>
      <c r="AJ296">
        <v>287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 x14ac:dyDescent="0.2">
      <c r="A297">
        <f>ROW(Source!A213)</f>
        <v>213</v>
      </c>
      <c r="B297">
        <v>74983659</v>
      </c>
      <c r="C297">
        <v>74983638</v>
      </c>
      <c r="D297">
        <v>49523464</v>
      </c>
      <c r="E297">
        <v>1</v>
      </c>
      <c r="F297">
        <v>1</v>
      </c>
      <c r="G297">
        <v>1</v>
      </c>
      <c r="H297">
        <v>3</v>
      </c>
      <c r="I297" t="s">
        <v>492</v>
      </c>
      <c r="J297" t="s">
        <v>493</v>
      </c>
      <c r="K297" t="s">
        <v>494</v>
      </c>
      <c r="L297">
        <v>1346</v>
      </c>
      <c r="N297">
        <v>1009</v>
      </c>
      <c r="O297" t="s">
        <v>468</v>
      </c>
      <c r="P297" t="s">
        <v>468</v>
      </c>
      <c r="Q297">
        <v>1</v>
      </c>
      <c r="X297">
        <v>7.95</v>
      </c>
      <c r="Y297">
        <v>39.020000000000003</v>
      </c>
      <c r="Z297">
        <v>0</v>
      </c>
      <c r="AA297">
        <v>0</v>
      </c>
      <c r="AB297">
        <v>0</v>
      </c>
      <c r="AC297">
        <v>0</v>
      </c>
      <c r="AD297">
        <v>1</v>
      </c>
      <c r="AE297">
        <v>0</v>
      </c>
      <c r="AF297" t="s">
        <v>6</v>
      </c>
      <c r="AG297">
        <v>7.95</v>
      </c>
      <c r="AH297">
        <v>2</v>
      </c>
      <c r="AI297">
        <v>74983646</v>
      </c>
      <c r="AJ297">
        <v>288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 x14ac:dyDescent="0.2">
      <c r="A298">
        <f>ROW(Source!A213)</f>
        <v>213</v>
      </c>
      <c r="B298">
        <v>74983660</v>
      </c>
      <c r="C298">
        <v>74983638</v>
      </c>
      <c r="D298">
        <v>49524301</v>
      </c>
      <c r="E298">
        <v>1</v>
      </c>
      <c r="F298">
        <v>1</v>
      </c>
      <c r="G298">
        <v>1</v>
      </c>
      <c r="H298">
        <v>3</v>
      </c>
      <c r="I298" t="s">
        <v>479</v>
      </c>
      <c r="J298" t="s">
        <v>480</v>
      </c>
      <c r="K298" t="s">
        <v>481</v>
      </c>
      <c r="L298">
        <v>1348</v>
      </c>
      <c r="N298">
        <v>1009</v>
      </c>
      <c r="O298" t="s">
        <v>464</v>
      </c>
      <c r="P298" t="s">
        <v>464</v>
      </c>
      <c r="Q298">
        <v>1000</v>
      </c>
      <c r="X298">
        <v>3.3E-4</v>
      </c>
      <c r="Y298">
        <v>10362</v>
      </c>
      <c r="Z298">
        <v>0</v>
      </c>
      <c r="AA298">
        <v>0</v>
      </c>
      <c r="AB298">
        <v>0</v>
      </c>
      <c r="AC298">
        <v>0</v>
      </c>
      <c r="AD298">
        <v>1</v>
      </c>
      <c r="AE298">
        <v>0</v>
      </c>
      <c r="AF298" t="s">
        <v>6</v>
      </c>
      <c r="AG298">
        <v>3.3E-4</v>
      </c>
      <c r="AH298">
        <v>2</v>
      </c>
      <c r="AI298">
        <v>74983647</v>
      </c>
      <c r="AJ298">
        <v>289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 x14ac:dyDescent="0.2">
      <c r="A299">
        <f>ROW(Source!A213)</f>
        <v>213</v>
      </c>
      <c r="B299">
        <v>74983661</v>
      </c>
      <c r="C299">
        <v>74983638</v>
      </c>
      <c r="D299">
        <v>49525488</v>
      </c>
      <c r="E299">
        <v>1</v>
      </c>
      <c r="F299">
        <v>1</v>
      </c>
      <c r="G299">
        <v>1</v>
      </c>
      <c r="H299">
        <v>3</v>
      </c>
      <c r="I299" t="s">
        <v>465</v>
      </c>
      <c r="J299" t="s">
        <v>466</v>
      </c>
      <c r="K299" t="s">
        <v>467</v>
      </c>
      <c r="L299">
        <v>1346</v>
      </c>
      <c r="N299">
        <v>1009</v>
      </c>
      <c r="O299" t="s">
        <v>468</v>
      </c>
      <c r="P299" t="s">
        <v>468</v>
      </c>
      <c r="Q299">
        <v>1</v>
      </c>
      <c r="X299">
        <v>6</v>
      </c>
      <c r="Y299">
        <v>9.0399999999999991</v>
      </c>
      <c r="Z299">
        <v>0</v>
      </c>
      <c r="AA299">
        <v>0</v>
      </c>
      <c r="AB299">
        <v>0</v>
      </c>
      <c r="AC299">
        <v>0</v>
      </c>
      <c r="AD299">
        <v>1</v>
      </c>
      <c r="AE299">
        <v>0</v>
      </c>
      <c r="AF299" t="s">
        <v>6</v>
      </c>
      <c r="AG299">
        <v>6</v>
      </c>
      <c r="AH299">
        <v>2</v>
      </c>
      <c r="AI299">
        <v>74983648</v>
      </c>
      <c r="AJ299">
        <v>290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 x14ac:dyDescent="0.2">
      <c r="A300">
        <f>ROW(Source!A213)</f>
        <v>213</v>
      </c>
      <c r="B300">
        <v>74983662</v>
      </c>
      <c r="C300">
        <v>74983638</v>
      </c>
      <c r="D300">
        <v>49526492</v>
      </c>
      <c r="E300">
        <v>1</v>
      </c>
      <c r="F300">
        <v>1</v>
      </c>
      <c r="G300">
        <v>1</v>
      </c>
      <c r="H300">
        <v>3</v>
      </c>
      <c r="I300" t="s">
        <v>469</v>
      </c>
      <c r="J300" t="s">
        <v>470</v>
      </c>
      <c r="K300" t="s">
        <v>471</v>
      </c>
      <c r="L300">
        <v>1346</v>
      </c>
      <c r="N300">
        <v>1009</v>
      </c>
      <c r="O300" t="s">
        <v>468</v>
      </c>
      <c r="P300" t="s">
        <v>468</v>
      </c>
      <c r="Q300">
        <v>1</v>
      </c>
      <c r="X300">
        <v>9.09</v>
      </c>
      <c r="Y300">
        <v>23.09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0</v>
      </c>
      <c r="AF300" t="s">
        <v>6</v>
      </c>
      <c r="AG300">
        <v>9.09</v>
      </c>
      <c r="AH300">
        <v>2</v>
      </c>
      <c r="AI300">
        <v>74983649</v>
      </c>
      <c r="AJ300">
        <v>291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 x14ac:dyDescent="0.2">
      <c r="A301">
        <f>ROW(Source!A213)</f>
        <v>213</v>
      </c>
      <c r="B301">
        <v>74983663</v>
      </c>
      <c r="C301">
        <v>74983638</v>
      </c>
      <c r="D301">
        <v>49512815</v>
      </c>
      <c r="E301">
        <v>70</v>
      </c>
      <c r="F301">
        <v>1</v>
      </c>
      <c r="G301">
        <v>1</v>
      </c>
      <c r="H301">
        <v>3</v>
      </c>
      <c r="I301" t="s">
        <v>514</v>
      </c>
      <c r="J301" t="s">
        <v>6</v>
      </c>
      <c r="K301" t="s">
        <v>515</v>
      </c>
      <c r="L301">
        <v>1327</v>
      </c>
      <c r="N301">
        <v>1005</v>
      </c>
      <c r="O301" t="s">
        <v>52</v>
      </c>
      <c r="P301" t="s">
        <v>52</v>
      </c>
      <c r="Q301">
        <v>1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1</v>
      </c>
      <c r="AD301">
        <v>0</v>
      </c>
      <c r="AE301">
        <v>0</v>
      </c>
      <c r="AF301" t="s">
        <v>6</v>
      </c>
      <c r="AG301">
        <v>0</v>
      </c>
      <c r="AH301">
        <v>3</v>
      </c>
      <c r="AI301">
        <v>-1</v>
      </c>
      <c r="AJ301" t="s">
        <v>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 x14ac:dyDescent="0.2">
      <c r="A302">
        <f>ROW(Source!A213)</f>
        <v>213</v>
      </c>
      <c r="B302">
        <v>74983664</v>
      </c>
      <c r="C302">
        <v>74983638</v>
      </c>
      <c r="D302">
        <v>49514610</v>
      </c>
      <c r="E302">
        <v>70</v>
      </c>
      <c r="F302">
        <v>1</v>
      </c>
      <c r="G302">
        <v>1</v>
      </c>
      <c r="H302">
        <v>3</v>
      </c>
      <c r="I302" t="s">
        <v>516</v>
      </c>
      <c r="J302" t="s">
        <v>6</v>
      </c>
      <c r="K302" t="s">
        <v>517</v>
      </c>
      <c r="L302">
        <v>1327</v>
      </c>
      <c r="N302">
        <v>1005</v>
      </c>
      <c r="O302" t="s">
        <v>52</v>
      </c>
      <c r="P302" t="s">
        <v>52</v>
      </c>
      <c r="Q302">
        <v>1</v>
      </c>
      <c r="X302">
        <v>100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 t="s">
        <v>6</v>
      </c>
      <c r="AG302">
        <v>100</v>
      </c>
      <c r="AH302">
        <v>3</v>
      </c>
      <c r="AI302">
        <v>-1</v>
      </c>
      <c r="AJ302" t="s">
        <v>6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 x14ac:dyDescent="0.2">
      <c r="A303">
        <f>ROW(Source!A213)</f>
        <v>213</v>
      </c>
      <c r="B303">
        <v>74983665</v>
      </c>
      <c r="C303">
        <v>74983638</v>
      </c>
      <c r="D303">
        <v>49514617</v>
      </c>
      <c r="E303">
        <v>70</v>
      </c>
      <c r="F303">
        <v>1</v>
      </c>
      <c r="G303">
        <v>1</v>
      </c>
      <c r="H303">
        <v>3</v>
      </c>
      <c r="I303" t="s">
        <v>518</v>
      </c>
      <c r="J303" t="s">
        <v>6</v>
      </c>
      <c r="K303" t="s">
        <v>519</v>
      </c>
      <c r="L303">
        <v>1346</v>
      </c>
      <c r="N303">
        <v>1009</v>
      </c>
      <c r="O303" t="s">
        <v>468</v>
      </c>
      <c r="P303" t="s">
        <v>468</v>
      </c>
      <c r="Q303">
        <v>1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1</v>
      </c>
      <c r="AD303">
        <v>0</v>
      </c>
      <c r="AE303">
        <v>0</v>
      </c>
      <c r="AF303" t="s">
        <v>6</v>
      </c>
      <c r="AG303">
        <v>0</v>
      </c>
      <c r="AH303">
        <v>3</v>
      </c>
      <c r="AI303">
        <v>-1</v>
      </c>
      <c r="AJ303" t="s">
        <v>6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 x14ac:dyDescent="0.2">
      <c r="A304">
        <f>ROW(Source!A213)</f>
        <v>213</v>
      </c>
      <c r="B304">
        <v>74983666</v>
      </c>
      <c r="C304">
        <v>74983638</v>
      </c>
      <c r="D304">
        <v>49514616</v>
      </c>
      <c r="E304">
        <v>70</v>
      </c>
      <c r="F304">
        <v>1</v>
      </c>
      <c r="G304">
        <v>1</v>
      </c>
      <c r="H304">
        <v>3</v>
      </c>
      <c r="I304" t="s">
        <v>518</v>
      </c>
      <c r="J304" t="s">
        <v>6</v>
      </c>
      <c r="K304" t="s">
        <v>520</v>
      </c>
      <c r="L304">
        <v>1371</v>
      </c>
      <c r="N304">
        <v>1013</v>
      </c>
      <c r="O304" t="s">
        <v>23</v>
      </c>
      <c r="P304" t="s">
        <v>23</v>
      </c>
      <c r="Q304">
        <v>1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1</v>
      </c>
      <c r="AD304">
        <v>0</v>
      </c>
      <c r="AE304">
        <v>0</v>
      </c>
      <c r="AF304" t="s">
        <v>6</v>
      </c>
      <c r="AG304">
        <v>0</v>
      </c>
      <c r="AH304">
        <v>3</v>
      </c>
      <c r="AI304">
        <v>-1</v>
      </c>
      <c r="AJ304" t="s">
        <v>6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 x14ac:dyDescent="0.2">
      <c r="A305">
        <f>ROW(Source!A213)</f>
        <v>213</v>
      </c>
      <c r="B305">
        <v>74983667</v>
      </c>
      <c r="C305">
        <v>74983638</v>
      </c>
      <c r="D305">
        <v>49514677</v>
      </c>
      <c r="E305">
        <v>70</v>
      </c>
      <c r="F305">
        <v>1</v>
      </c>
      <c r="G305">
        <v>1</v>
      </c>
      <c r="H305">
        <v>3</v>
      </c>
      <c r="I305" t="s">
        <v>521</v>
      </c>
      <c r="J305" t="s">
        <v>6</v>
      </c>
      <c r="K305" t="s">
        <v>522</v>
      </c>
      <c r="L305">
        <v>1371</v>
      </c>
      <c r="N305">
        <v>1013</v>
      </c>
      <c r="O305" t="s">
        <v>23</v>
      </c>
      <c r="P305" t="s">
        <v>23</v>
      </c>
      <c r="Q305">
        <v>1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6</v>
      </c>
      <c r="AG305">
        <v>0</v>
      </c>
      <c r="AH305">
        <v>3</v>
      </c>
      <c r="AI305">
        <v>-1</v>
      </c>
      <c r="AJ305" t="s">
        <v>6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 x14ac:dyDescent="0.2">
      <c r="A306">
        <f>ROW(Source!A251)</f>
        <v>251</v>
      </c>
      <c r="B306">
        <v>74983683</v>
      </c>
      <c r="C306">
        <v>74983670</v>
      </c>
      <c r="D306">
        <v>31715651</v>
      </c>
      <c r="E306">
        <v>70</v>
      </c>
      <c r="F306">
        <v>1</v>
      </c>
      <c r="G306">
        <v>1</v>
      </c>
      <c r="H306">
        <v>1</v>
      </c>
      <c r="I306" t="s">
        <v>446</v>
      </c>
      <c r="J306" t="s">
        <v>6</v>
      </c>
      <c r="K306" t="s">
        <v>447</v>
      </c>
      <c r="L306">
        <v>1191</v>
      </c>
      <c r="N306">
        <v>1013</v>
      </c>
      <c r="O306" t="s">
        <v>448</v>
      </c>
      <c r="P306" t="s">
        <v>448</v>
      </c>
      <c r="Q306">
        <v>1</v>
      </c>
      <c r="X306">
        <v>5.03</v>
      </c>
      <c r="Y306">
        <v>0</v>
      </c>
      <c r="Z306">
        <v>0</v>
      </c>
      <c r="AA306">
        <v>0</v>
      </c>
      <c r="AB306">
        <v>9.6199999999999992</v>
      </c>
      <c r="AC306">
        <v>0</v>
      </c>
      <c r="AD306">
        <v>1</v>
      </c>
      <c r="AE306">
        <v>1</v>
      </c>
      <c r="AF306" t="s">
        <v>78</v>
      </c>
      <c r="AG306">
        <v>5.2815000000000003</v>
      </c>
      <c r="AH306">
        <v>2</v>
      </c>
      <c r="AI306">
        <v>74983671</v>
      </c>
      <c r="AJ306">
        <v>294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 x14ac:dyDescent="0.2">
      <c r="A307">
        <f>ROW(Source!A251)</f>
        <v>251</v>
      </c>
      <c r="B307">
        <v>74983684</v>
      </c>
      <c r="C307">
        <v>74983670</v>
      </c>
      <c r="D307">
        <v>31709492</v>
      </c>
      <c r="E307">
        <v>70</v>
      </c>
      <c r="F307">
        <v>1</v>
      </c>
      <c r="G307">
        <v>1</v>
      </c>
      <c r="H307">
        <v>1</v>
      </c>
      <c r="I307" t="s">
        <v>449</v>
      </c>
      <c r="J307" t="s">
        <v>6</v>
      </c>
      <c r="K307" t="s">
        <v>450</v>
      </c>
      <c r="L307">
        <v>1191</v>
      </c>
      <c r="N307">
        <v>1013</v>
      </c>
      <c r="O307" t="s">
        <v>448</v>
      </c>
      <c r="P307" t="s">
        <v>448</v>
      </c>
      <c r="Q307">
        <v>1</v>
      </c>
      <c r="X307">
        <v>0.26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1</v>
      </c>
      <c r="AE307">
        <v>2</v>
      </c>
      <c r="AF307" t="s">
        <v>78</v>
      </c>
      <c r="AG307">
        <v>0.27300000000000002</v>
      </c>
      <c r="AH307">
        <v>2</v>
      </c>
      <c r="AI307">
        <v>74983672</v>
      </c>
      <c r="AJ307">
        <v>295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 x14ac:dyDescent="0.2">
      <c r="A308">
        <f>ROW(Source!A251)</f>
        <v>251</v>
      </c>
      <c r="B308">
        <v>74983685</v>
      </c>
      <c r="C308">
        <v>74983670</v>
      </c>
      <c r="D308">
        <v>49672573</v>
      </c>
      <c r="E308">
        <v>1</v>
      </c>
      <c r="F308">
        <v>1</v>
      </c>
      <c r="G308">
        <v>1</v>
      </c>
      <c r="H308">
        <v>2</v>
      </c>
      <c r="I308" t="s">
        <v>451</v>
      </c>
      <c r="J308" t="s">
        <v>452</v>
      </c>
      <c r="K308" t="s">
        <v>453</v>
      </c>
      <c r="L308">
        <v>1367</v>
      </c>
      <c r="N308">
        <v>1011</v>
      </c>
      <c r="O308" t="s">
        <v>454</v>
      </c>
      <c r="P308" t="s">
        <v>454</v>
      </c>
      <c r="Q308">
        <v>1</v>
      </c>
      <c r="X308">
        <v>0.1</v>
      </c>
      <c r="Y308">
        <v>0</v>
      </c>
      <c r="Z308">
        <v>115.4</v>
      </c>
      <c r="AA308">
        <v>13.5</v>
      </c>
      <c r="AB308">
        <v>0</v>
      </c>
      <c r="AC308">
        <v>0</v>
      </c>
      <c r="AD308">
        <v>1</v>
      </c>
      <c r="AE308">
        <v>0</v>
      </c>
      <c r="AF308" t="s">
        <v>78</v>
      </c>
      <c r="AG308">
        <v>0.10500000000000001</v>
      </c>
      <c r="AH308">
        <v>2</v>
      </c>
      <c r="AI308">
        <v>74983673</v>
      </c>
      <c r="AJ308">
        <v>296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 x14ac:dyDescent="0.2">
      <c r="A309">
        <f>ROW(Source!A251)</f>
        <v>251</v>
      </c>
      <c r="B309">
        <v>74983686</v>
      </c>
      <c r="C309">
        <v>74983670</v>
      </c>
      <c r="D309">
        <v>49672695</v>
      </c>
      <c r="E309">
        <v>1</v>
      </c>
      <c r="F309">
        <v>1</v>
      </c>
      <c r="G309">
        <v>1</v>
      </c>
      <c r="H309">
        <v>2</v>
      </c>
      <c r="I309" t="s">
        <v>455</v>
      </c>
      <c r="J309" t="s">
        <v>456</v>
      </c>
      <c r="K309" t="s">
        <v>457</v>
      </c>
      <c r="L309">
        <v>1367</v>
      </c>
      <c r="N309">
        <v>1011</v>
      </c>
      <c r="O309" t="s">
        <v>454</v>
      </c>
      <c r="P309" t="s">
        <v>454</v>
      </c>
      <c r="Q309">
        <v>1</v>
      </c>
      <c r="X309">
        <v>1.1100000000000001</v>
      </c>
      <c r="Y309">
        <v>0</v>
      </c>
      <c r="Z309">
        <v>3.12</v>
      </c>
      <c r="AA309">
        <v>0</v>
      </c>
      <c r="AB309">
        <v>0</v>
      </c>
      <c r="AC309">
        <v>0</v>
      </c>
      <c r="AD309">
        <v>1</v>
      </c>
      <c r="AE309">
        <v>0</v>
      </c>
      <c r="AF309" t="s">
        <v>78</v>
      </c>
      <c r="AG309">
        <v>1.1655000000000002</v>
      </c>
      <c r="AH309">
        <v>2</v>
      </c>
      <c r="AI309">
        <v>74983674</v>
      </c>
      <c r="AJ309">
        <v>297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 x14ac:dyDescent="0.2">
      <c r="A310">
        <f>ROW(Source!A251)</f>
        <v>251</v>
      </c>
      <c r="B310">
        <v>74983687</v>
      </c>
      <c r="C310">
        <v>74983670</v>
      </c>
      <c r="D310">
        <v>49673503</v>
      </c>
      <c r="E310">
        <v>1</v>
      </c>
      <c r="F310">
        <v>1</v>
      </c>
      <c r="G310">
        <v>1</v>
      </c>
      <c r="H310">
        <v>2</v>
      </c>
      <c r="I310" t="s">
        <v>458</v>
      </c>
      <c r="J310" t="s">
        <v>459</v>
      </c>
      <c r="K310" t="s">
        <v>460</v>
      </c>
      <c r="L310">
        <v>1367</v>
      </c>
      <c r="N310">
        <v>1011</v>
      </c>
      <c r="O310" t="s">
        <v>454</v>
      </c>
      <c r="P310" t="s">
        <v>454</v>
      </c>
      <c r="Q310">
        <v>1</v>
      </c>
      <c r="X310">
        <v>0.16</v>
      </c>
      <c r="Y310">
        <v>0</v>
      </c>
      <c r="Z310">
        <v>65.709999999999994</v>
      </c>
      <c r="AA310">
        <v>11.6</v>
      </c>
      <c r="AB310">
        <v>0</v>
      </c>
      <c r="AC310">
        <v>0</v>
      </c>
      <c r="AD310">
        <v>1</v>
      </c>
      <c r="AE310">
        <v>0</v>
      </c>
      <c r="AF310" t="s">
        <v>78</v>
      </c>
      <c r="AG310">
        <v>0.16800000000000001</v>
      </c>
      <c r="AH310">
        <v>2</v>
      </c>
      <c r="AI310">
        <v>74983675</v>
      </c>
      <c r="AJ310">
        <v>298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 x14ac:dyDescent="0.2">
      <c r="A311">
        <f>ROW(Source!A251)</f>
        <v>251</v>
      </c>
      <c r="B311">
        <v>74983688</v>
      </c>
      <c r="C311">
        <v>74983670</v>
      </c>
      <c r="D311">
        <v>49525443</v>
      </c>
      <c r="E311">
        <v>1</v>
      </c>
      <c r="F311">
        <v>1</v>
      </c>
      <c r="G311">
        <v>1</v>
      </c>
      <c r="H311">
        <v>3</v>
      </c>
      <c r="I311" t="s">
        <v>461</v>
      </c>
      <c r="J311" t="s">
        <v>462</v>
      </c>
      <c r="K311" t="s">
        <v>463</v>
      </c>
      <c r="L311">
        <v>1348</v>
      </c>
      <c r="N311">
        <v>1009</v>
      </c>
      <c r="O311" t="s">
        <v>464</v>
      </c>
      <c r="P311" t="s">
        <v>464</v>
      </c>
      <c r="Q311">
        <v>1000</v>
      </c>
      <c r="X311">
        <v>2.8E-3</v>
      </c>
      <c r="Y311">
        <v>10068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6</v>
      </c>
      <c r="AG311">
        <v>2.8E-3</v>
      </c>
      <c r="AH311">
        <v>2</v>
      </c>
      <c r="AI311">
        <v>74983676</v>
      </c>
      <c r="AJ311">
        <v>299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 x14ac:dyDescent="0.2">
      <c r="A312">
        <f>ROW(Source!A251)</f>
        <v>251</v>
      </c>
      <c r="B312">
        <v>74983689</v>
      </c>
      <c r="C312">
        <v>74983670</v>
      </c>
      <c r="D312">
        <v>49525488</v>
      </c>
      <c r="E312">
        <v>1</v>
      </c>
      <c r="F312">
        <v>1</v>
      </c>
      <c r="G312">
        <v>1</v>
      </c>
      <c r="H312">
        <v>3</v>
      </c>
      <c r="I312" t="s">
        <v>465</v>
      </c>
      <c r="J312" t="s">
        <v>466</v>
      </c>
      <c r="K312" t="s">
        <v>467</v>
      </c>
      <c r="L312">
        <v>1346</v>
      </c>
      <c r="N312">
        <v>1009</v>
      </c>
      <c r="O312" t="s">
        <v>468</v>
      </c>
      <c r="P312" t="s">
        <v>468</v>
      </c>
      <c r="Q312">
        <v>1</v>
      </c>
      <c r="X312">
        <v>7.0000000000000007E-2</v>
      </c>
      <c r="Y312">
        <v>9.0399999999999991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6</v>
      </c>
      <c r="AG312">
        <v>7.0000000000000007E-2</v>
      </c>
      <c r="AH312">
        <v>2</v>
      </c>
      <c r="AI312">
        <v>74983677</v>
      </c>
      <c r="AJ312">
        <v>300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 x14ac:dyDescent="0.2">
      <c r="A313">
        <f>ROW(Source!A251)</f>
        <v>251</v>
      </c>
      <c r="B313">
        <v>74983690</v>
      </c>
      <c r="C313">
        <v>74983670</v>
      </c>
      <c r="D313">
        <v>49526492</v>
      </c>
      <c r="E313">
        <v>1</v>
      </c>
      <c r="F313">
        <v>1</v>
      </c>
      <c r="G313">
        <v>1</v>
      </c>
      <c r="H313">
        <v>3</v>
      </c>
      <c r="I313" t="s">
        <v>469</v>
      </c>
      <c r="J313" t="s">
        <v>470</v>
      </c>
      <c r="K313" t="s">
        <v>471</v>
      </c>
      <c r="L313">
        <v>1346</v>
      </c>
      <c r="N313">
        <v>1009</v>
      </c>
      <c r="O313" t="s">
        <v>468</v>
      </c>
      <c r="P313" t="s">
        <v>468</v>
      </c>
      <c r="Q313">
        <v>1</v>
      </c>
      <c r="X313">
        <v>0.49199999999999999</v>
      </c>
      <c r="Y313">
        <v>23.09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6</v>
      </c>
      <c r="AG313">
        <v>0.49199999999999999</v>
      </c>
      <c r="AH313">
        <v>2</v>
      </c>
      <c r="AI313">
        <v>74983678</v>
      </c>
      <c r="AJ313">
        <v>301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 x14ac:dyDescent="0.2">
      <c r="A314">
        <f>ROW(Source!A254)</f>
        <v>254</v>
      </c>
      <c r="B314">
        <v>74983703</v>
      </c>
      <c r="C314">
        <v>74983695</v>
      </c>
      <c r="D314">
        <v>31715109</v>
      </c>
      <c r="E314">
        <v>70</v>
      </c>
      <c r="F314">
        <v>1</v>
      </c>
      <c r="G314">
        <v>1</v>
      </c>
      <c r="H314">
        <v>1</v>
      </c>
      <c r="I314" t="s">
        <v>472</v>
      </c>
      <c r="J314" t="s">
        <v>6</v>
      </c>
      <c r="K314" t="s">
        <v>473</v>
      </c>
      <c r="L314">
        <v>1191</v>
      </c>
      <c r="N314">
        <v>1013</v>
      </c>
      <c r="O314" t="s">
        <v>448</v>
      </c>
      <c r="P314" t="s">
        <v>448</v>
      </c>
      <c r="Q314">
        <v>1</v>
      </c>
      <c r="X314">
        <v>5.75</v>
      </c>
      <c r="Y314">
        <v>0</v>
      </c>
      <c r="Z314">
        <v>0</v>
      </c>
      <c r="AA314">
        <v>0</v>
      </c>
      <c r="AB314">
        <v>8.74</v>
      </c>
      <c r="AC314">
        <v>0</v>
      </c>
      <c r="AD314">
        <v>1</v>
      </c>
      <c r="AE314">
        <v>1</v>
      </c>
      <c r="AF314" t="s">
        <v>26</v>
      </c>
      <c r="AG314">
        <v>6.0375000000000005</v>
      </c>
      <c r="AH314">
        <v>2</v>
      </c>
      <c r="AI314">
        <v>74983696</v>
      </c>
      <c r="AJ314">
        <v>304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 x14ac:dyDescent="0.2">
      <c r="A315">
        <f>ROW(Source!A254)</f>
        <v>254</v>
      </c>
      <c r="B315">
        <v>74983704</v>
      </c>
      <c r="C315">
        <v>74983695</v>
      </c>
      <c r="D315">
        <v>31709492</v>
      </c>
      <c r="E315">
        <v>70</v>
      </c>
      <c r="F315">
        <v>1</v>
      </c>
      <c r="G315">
        <v>1</v>
      </c>
      <c r="H315">
        <v>1</v>
      </c>
      <c r="I315" t="s">
        <v>449</v>
      </c>
      <c r="J315" t="s">
        <v>6</v>
      </c>
      <c r="K315" t="s">
        <v>450</v>
      </c>
      <c r="L315">
        <v>1191</v>
      </c>
      <c r="N315">
        <v>1013</v>
      </c>
      <c r="O315" t="s">
        <v>448</v>
      </c>
      <c r="P315" t="s">
        <v>448</v>
      </c>
      <c r="Q315">
        <v>1</v>
      </c>
      <c r="X315">
        <v>0.01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1</v>
      </c>
      <c r="AE315">
        <v>2</v>
      </c>
      <c r="AF315" t="s">
        <v>26</v>
      </c>
      <c r="AG315">
        <v>1.0500000000000001E-2</v>
      </c>
      <c r="AH315">
        <v>2</v>
      </c>
      <c r="AI315">
        <v>74983697</v>
      </c>
      <c r="AJ315">
        <v>305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 x14ac:dyDescent="0.2">
      <c r="A316">
        <f>ROW(Source!A254)</f>
        <v>254</v>
      </c>
      <c r="B316">
        <v>74983705</v>
      </c>
      <c r="C316">
        <v>74983695</v>
      </c>
      <c r="D316">
        <v>49673503</v>
      </c>
      <c r="E316">
        <v>1</v>
      </c>
      <c r="F316">
        <v>1</v>
      </c>
      <c r="G316">
        <v>1</v>
      </c>
      <c r="H316">
        <v>2</v>
      </c>
      <c r="I316" t="s">
        <v>458</v>
      </c>
      <c r="J316" t="s">
        <v>459</v>
      </c>
      <c r="K316" t="s">
        <v>460</v>
      </c>
      <c r="L316">
        <v>1367</v>
      </c>
      <c r="N316">
        <v>1011</v>
      </c>
      <c r="O316" t="s">
        <v>454</v>
      </c>
      <c r="P316" t="s">
        <v>454</v>
      </c>
      <c r="Q316">
        <v>1</v>
      </c>
      <c r="X316">
        <v>0.01</v>
      </c>
      <c r="Y316">
        <v>0</v>
      </c>
      <c r="Z316">
        <v>65.709999999999994</v>
      </c>
      <c r="AA316">
        <v>11.6</v>
      </c>
      <c r="AB316">
        <v>0</v>
      </c>
      <c r="AC316">
        <v>0</v>
      </c>
      <c r="AD316">
        <v>1</v>
      </c>
      <c r="AE316">
        <v>0</v>
      </c>
      <c r="AF316" t="s">
        <v>26</v>
      </c>
      <c r="AG316">
        <v>1.0500000000000001E-2</v>
      </c>
      <c r="AH316">
        <v>2</v>
      </c>
      <c r="AI316">
        <v>74983698</v>
      </c>
      <c r="AJ316">
        <v>306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 x14ac:dyDescent="0.2">
      <c r="A317">
        <f>ROW(Source!A254)</f>
        <v>254</v>
      </c>
      <c r="B317">
        <v>74983706</v>
      </c>
      <c r="C317">
        <v>74983695</v>
      </c>
      <c r="D317">
        <v>49525488</v>
      </c>
      <c r="E317">
        <v>1</v>
      </c>
      <c r="F317">
        <v>1</v>
      </c>
      <c r="G317">
        <v>1</v>
      </c>
      <c r="H317">
        <v>3</v>
      </c>
      <c r="I317" t="s">
        <v>465</v>
      </c>
      <c r="J317" t="s">
        <v>466</v>
      </c>
      <c r="K317" t="s">
        <v>467</v>
      </c>
      <c r="L317">
        <v>1346</v>
      </c>
      <c r="N317">
        <v>1009</v>
      </c>
      <c r="O317" t="s">
        <v>468</v>
      </c>
      <c r="P317" t="s">
        <v>468</v>
      </c>
      <c r="Q317">
        <v>1</v>
      </c>
      <c r="X317">
        <v>0.06</v>
      </c>
      <c r="Y317">
        <v>9.0399999999999991</v>
      </c>
      <c r="Z317">
        <v>0</v>
      </c>
      <c r="AA317">
        <v>0</v>
      </c>
      <c r="AB317">
        <v>0</v>
      </c>
      <c r="AC317">
        <v>0</v>
      </c>
      <c r="AD317">
        <v>1</v>
      </c>
      <c r="AE317">
        <v>0</v>
      </c>
      <c r="AF317" t="s">
        <v>6</v>
      </c>
      <c r="AG317">
        <v>0.06</v>
      </c>
      <c r="AH317">
        <v>2</v>
      </c>
      <c r="AI317">
        <v>74983699</v>
      </c>
      <c r="AJ317">
        <v>307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 x14ac:dyDescent="0.2">
      <c r="A318">
        <f>ROW(Source!A254)</f>
        <v>254</v>
      </c>
      <c r="B318">
        <v>74983707</v>
      </c>
      <c r="C318">
        <v>74983695</v>
      </c>
      <c r="D318">
        <v>49526492</v>
      </c>
      <c r="E318">
        <v>1</v>
      </c>
      <c r="F318">
        <v>1</v>
      </c>
      <c r="G318">
        <v>1</v>
      </c>
      <c r="H318">
        <v>3</v>
      </c>
      <c r="I318" t="s">
        <v>469</v>
      </c>
      <c r="J318" t="s">
        <v>470</v>
      </c>
      <c r="K318" t="s">
        <v>471</v>
      </c>
      <c r="L318">
        <v>1346</v>
      </c>
      <c r="N318">
        <v>1009</v>
      </c>
      <c r="O318" t="s">
        <v>468</v>
      </c>
      <c r="P318" t="s">
        <v>468</v>
      </c>
      <c r="Q318">
        <v>1</v>
      </c>
      <c r="X318">
        <v>0.08</v>
      </c>
      <c r="Y318">
        <v>23.09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0</v>
      </c>
      <c r="AF318" t="s">
        <v>6</v>
      </c>
      <c r="AG318">
        <v>0.08</v>
      </c>
      <c r="AH318">
        <v>2</v>
      </c>
      <c r="AI318">
        <v>74983700</v>
      </c>
      <c r="AJ318">
        <v>308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 x14ac:dyDescent="0.2">
      <c r="A319">
        <f>ROW(Source!A254)</f>
        <v>254</v>
      </c>
      <c r="B319">
        <v>74983708</v>
      </c>
      <c r="C319">
        <v>74983695</v>
      </c>
      <c r="D319">
        <v>49514648</v>
      </c>
      <c r="E319">
        <v>70</v>
      </c>
      <c r="F319">
        <v>1</v>
      </c>
      <c r="G319">
        <v>1</v>
      </c>
      <c r="H319">
        <v>3</v>
      </c>
      <c r="I319" t="s">
        <v>508</v>
      </c>
      <c r="J319" t="s">
        <v>6</v>
      </c>
      <c r="K319" t="s">
        <v>509</v>
      </c>
      <c r="L319">
        <v>1327</v>
      </c>
      <c r="N319">
        <v>1005</v>
      </c>
      <c r="O319" t="s">
        <v>52</v>
      </c>
      <c r="P319" t="s">
        <v>52</v>
      </c>
      <c r="Q319">
        <v>1</v>
      </c>
      <c r="X319">
        <v>1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 t="s">
        <v>6</v>
      </c>
      <c r="AG319">
        <v>1</v>
      </c>
      <c r="AH319">
        <v>3</v>
      </c>
      <c r="AI319">
        <v>-1</v>
      </c>
      <c r="AJ319" t="s">
        <v>6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 x14ac:dyDescent="0.2">
      <c r="A320">
        <f>ROW(Source!A256)</f>
        <v>256</v>
      </c>
      <c r="B320">
        <v>74985354</v>
      </c>
      <c r="C320">
        <v>74985353</v>
      </c>
      <c r="D320">
        <v>49510723</v>
      </c>
      <c r="E320">
        <v>70</v>
      </c>
      <c r="F320">
        <v>1</v>
      </c>
      <c r="G320">
        <v>1</v>
      </c>
      <c r="H320">
        <v>1</v>
      </c>
      <c r="I320" t="s">
        <v>474</v>
      </c>
      <c r="J320" t="s">
        <v>6</v>
      </c>
      <c r="K320" t="s">
        <v>475</v>
      </c>
      <c r="L320">
        <v>1191</v>
      </c>
      <c r="N320">
        <v>1013</v>
      </c>
      <c r="O320" t="s">
        <v>448</v>
      </c>
      <c r="P320" t="s">
        <v>448</v>
      </c>
      <c r="Q320">
        <v>1</v>
      </c>
      <c r="X320">
        <v>1.6</v>
      </c>
      <c r="Y320">
        <v>0</v>
      </c>
      <c r="Z320">
        <v>0</v>
      </c>
      <c r="AA320">
        <v>0</v>
      </c>
      <c r="AB320">
        <v>8.9700000000000006</v>
      </c>
      <c r="AC320">
        <v>0</v>
      </c>
      <c r="AD320">
        <v>1</v>
      </c>
      <c r="AE320">
        <v>1</v>
      </c>
      <c r="AF320" t="s">
        <v>78</v>
      </c>
      <c r="AG320">
        <v>1.6800000000000002</v>
      </c>
      <c r="AH320">
        <v>2</v>
      </c>
      <c r="AI320">
        <v>74985354</v>
      </c>
      <c r="AJ320">
        <v>310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 x14ac:dyDescent="0.2">
      <c r="A321">
        <f>ROW(Source!A256)</f>
        <v>256</v>
      </c>
      <c r="B321">
        <v>74985355</v>
      </c>
      <c r="C321">
        <v>74985353</v>
      </c>
      <c r="D321">
        <v>49510905</v>
      </c>
      <c r="E321">
        <v>70</v>
      </c>
      <c r="F321">
        <v>1</v>
      </c>
      <c r="G321">
        <v>1</v>
      </c>
      <c r="H321">
        <v>1</v>
      </c>
      <c r="I321" t="s">
        <v>449</v>
      </c>
      <c r="J321" t="s">
        <v>6</v>
      </c>
      <c r="K321" t="s">
        <v>450</v>
      </c>
      <c r="L321">
        <v>1191</v>
      </c>
      <c r="N321">
        <v>1013</v>
      </c>
      <c r="O321" t="s">
        <v>448</v>
      </c>
      <c r="P321" t="s">
        <v>448</v>
      </c>
      <c r="Q321">
        <v>1</v>
      </c>
      <c r="X321">
        <v>0.01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2</v>
      </c>
      <c r="AF321" t="s">
        <v>78</v>
      </c>
      <c r="AG321">
        <v>1.0500000000000001E-2</v>
      </c>
      <c r="AH321">
        <v>2</v>
      </c>
      <c r="AI321">
        <v>74985355</v>
      </c>
      <c r="AJ321">
        <v>311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 x14ac:dyDescent="0.2">
      <c r="A322">
        <f>ROW(Source!A256)</f>
        <v>256</v>
      </c>
      <c r="B322">
        <v>74985356</v>
      </c>
      <c r="C322">
        <v>74985353</v>
      </c>
      <c r="D322">
        <v>49672695</v>
      </c>
      <c r="E322">
        <v>1</v>
      </c>
      <c r="F322">
        <v>1</v>
      </c>
      <c r="G322">
        <v>1</v>
      </c>
      <c r="H322">
        <v>2</v>
      </c>
      <c r="I322" t="s">
        <v>455</v>
      </c>
      <c r="J322" t="s">
        <v>456</v>
      </c>
      <c r="K322" t="s">
        <v>457</v>
      </c>
      <c r="L322">
        <v>1367</v>
      </c>
      <c r="N322">
        <v>1011</v>
      </c>
      <c r="O322" t="s">
        <v>454</v>
      </c>
      <c r="P322" t="s">
        <v>454</v>
      </c>
      <c r="Q322">
        <v>1</v>
      </c>
      <c r="X322">
        <v>0.4</v>
      </c>
      <c r="Y322">
        <v>0</v>
      </c>
      <c r="Z322">
        <v>3.12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78</v>
      </c>
      <c r="AG322">
        <v>0.42000000000000004</v>
      </c>
      <c r="AH322">
        <v>2</v>
      </c>
      <c r="AI322">
        <v>74985356</v>
      </c>
      <c r="AJ322">
        <v>312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 x14ac:dyDescent="0.2">
      <c r="A323">
        <f>ROW(Source!A256)</f>
        <v>256</v>
      </c>
      <c r="B323">
        <v>74985357</v>
      </c>
      <c r="C323">
        <v>74985353</v>
      </c>
      <c r="D323">
        <v>49673503</v>
      </c>
      <c r="E323">
        <v>1</v>
      </c>
      <c r="F323">
        <v>1</v>
      </c>
      <c r="G323">
        <v>1</v>
      </c>
      <c r="H323">
        <v>2</v>
      </c>
      <c r="I323" t="s">
        <v>458</v>
      </c>
      <c r="J323" t="s">
        <v>459</v>
      </c>
      <c r="K323" t="s">
        <v>460</v>
      </c>
      <c r="L323">
        <v>1367</v>
      </c>
      <c r="N323">
        <v>1011</v>
      </c>
      <c r="O323" t="s">
        <v>454</v>
      </c>
      <c r="P323" t="s">
        <v>454</v>
      </c>
      <c r="Q323">
        <v>1</v>
      </c>
      <c r="X323">
        <v>0.01</v>
      </c>
      <c r="Y323">
        <v>0</v>
      </c>
      <c r="Z323">
        <v>65.709999999999994</v>
      </c>
      <c r="AA323">
        <v>11.6</v>
      </c>
      <c r="AB323">
        <v>0</v>
      </c>
      <c r="AC323">
        <v>0</v>
      </c>
      <c r="AD323">
        <v>1</v>
      </c>
      <c r="AE323">
        <v>0</v>
      </c>
      <c r="AF323" t="s">
        <v>78</v>
      </c>
      <c r="AG323">
        <v>1.0500000000000001E-2</v>
      </c>
      <c r="AH323">
        <v>2</v>
      </c>
      <c r="AI323">
        <v>74985357</v>
      </c>
      <c r="AJ323">
        <v>313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 x14ac:dyDescent="0.2">
      <c r="A324">
        <f>ROW(Source!A256)</f>
        <v>256</v>
      </c>
      <c r="B324">
        <v>74985358</v>
      </c>
      <c r="C324">
        <v>74985353</v>
      </c>
      <c r="D324">
        <v>49525488</v>
      </c>
      <c r="E324">
        <v>1</v>
      </c>
      <c r="F324">
        <v>1</v>
      </c>
      <c r="G324">
        <v>1</v>
      </c>
      <c r="H324">
        <v>3</v>
      </c>
      <c r="I324" t="s">
        <v>465</v>
      </c>
      <c r="J324" t="s">
        <v>466</v>
      </c>
      <c r="K324" t="s">
        <v>467</v>
      </c>
      <c r="L324">
        <v>1346</v>
      </c>
      <c r="N324">
        <v>1009</v>
      </c>
      <c r="O324" t="s">
        <v>468</v>
      </c>
      <c r="P324" t="s">
        <v>468</v>
      </c>
      <c r="Q324">
        <v>1</v>
      </c>
      <c r="X324">
        <v>0.3</v>
      </c>
      <c r="Y324">
        <v>9.0399999999999991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6</v>
      </c>
      <c r="AG324">
        <v>0.3</v>
      </c>
      <c r="AH324">
        <v>2</v>
      </c>
      <c r="AI324">
        <v>74985358</v>
      </c>
      <c r="AJ324">
        <v>314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 x14ac:dyDescent="0.2">
      <c r="A325">
        <f>ROW(Source!A256)</f>
        <v>256</v>
      </c>
      <c r="B325">
        <v>74985359</v>
      </c>
      <c r="C325">
        <v>74985353</v>
      </c>
      <c r="D325">
        <v>49526492</v>
      </c>
      <c r="E325">
        <v>1</v>
      </c>
      <c r="F325">
        <v>1</v>
      </c>
      <c r="G325">
        <v>1</v>
      </c>
      <c r="H325">
        <v>3</v>
      </c>
      <c r="I325" t="s">
        <v>469</v>
      </c>
      <c r="J325" t="s">
        <v>470</v>
      </c>
      <c r="K325" t="s">
        <v>471</v>
      </c>
      <c r="L325">
        <v>1346</v>
      </c>
      <c r="N325">
        <v>1009</v>
      </c>
      <c r="O325" t="s">
        <v>468</v>
      </c>
      <c r="P325" t="s">
        <v>468</v>
      </c>
      <c r="Q325">
        <v>1</v>
      </c>
      <c r="X325">
        <v>0.32</v>
      </c>
      <c r="Y325">
        <v>23.09</v>
      </c>
      <c r="Z325">
        <v>0</v>
      </c>
      <c r="AA325">
        <v>0</v>
      </c>
      <c r="AB325">
        <v>0</v>
      </c>
      <c r="AC325">
        <v>0</v>
      </c>
      <c r="AD325">
        <v>1</v>
      </c>
      <c r="AE325">
        <v>0</v>
      </c>
      <c r="AF325" t="s">
        <v>6</v>
      </c>
      <c r="AG325">
        <v>0.32</v>
      </c>
      <c r="AH325">
        <v>2</v>
      </c>
      <c r="AI325">
        <v>74985359</v>
      </c>
      <c r="AJ325">
        <v>315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 x14ac:dyDescent="0.2">
      <c r="A326">
        <f>ROW(Source!A256)</f>
        <v>256</v>
      </c>
      <c r="B326">
        <v>74985360</v>
      </c>
      <c r="C326">
        <v>74985353</v>
      </c>
      <c r="D326">
        <v>49514680</v>
      </c>
      <c r="E326">
        <v>70</v>
      </c>
      <c r="F326">
        <v>1</v>
      </c>
      <c r="G326">
        <v>1</v>
      </c>
      <c r="H326">
        <v>3</v>
      </c>
      <c r="I326" t="s">
        <v>510</v>
      </c>
      <c r="J326" t="s">
        <v>6</v>
      </c>
      <c r="K326" t="s">
        <v>511</v>
      </c>
      <c r="L326">
        <v>1371</v>
      </c>
      <c r="N326">
        <v>1013</v>
      </c>
      <c r="O326" t="s">
        <v>23</v>
      </c>
      <c r="P326" t="s">
        <v>23</v>
      </c>
      <c r="Q326">
        <v>1</v>
      </c>
      <c r="X326">
        <v>1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 t="s">
        <v>6</v>
      </c>
      <c r="AG326">
        <v>1</v>
      </c>
      <c r="AH326">
        <v>3</v>
      </c>
      <c r="AI326">
        <v>-1</v>
      </c>
      <c r="AJ326" t="s">
        <v>6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 x14ac:dyDescent="0.2">
      <c r="A327">
        <f>ROW(Source!A258)</f>
        <v>258</v>
      </c>
      <c r="B327">
        <v>74987631</v>
      </c>
      <c r="C327">
        <v>74987630</v>
      </c>
      <c r="D327">
        <v>49510757</v>
      </c>
      <c r="E327">
        <v>70</v>
      </c>
      <c r="F327">
        <v>1</v>
      </c>
      <c r="G327">
        <v>1</v>
      </c>
      <c r="H327">
        <v>1</v>
      </c>
      <c r="I327" t="s">
        <v>446</v>
      </c>
      <c r="J327" t="s">
        <v>6</v>
      </c>
      <c r="K327" t="s">
        <v>447</v>
      </c>
      <c r="L327">
        <v>1191</v>
      </c>
      <c r="N327">
        <v>1013</v>
      </c>
      <c r="O327" t="s">
        <v>448</v>
      </c>
      <c r="P327" t="s">
        <v>448</v>
      </c>
      <c r="Q327">
        <v>1</v>
      </c>
      <c r="X327">
        <v>9.32</v>
      </c>
      <c r="Y327">
        <v>0</v>
      </c>
      <c r="Z327">
        <v>0</v>
      </c>
      <c r="AA327">
        <v>0</v>
      </c>
      <c r="AB327">
        <v>9.6199999999999992</v>
      </c>
      <c r="AC327">
        <v>0</v>
      </c>
      <c r="AD327">
        <v>1</v>
      </c>
      <c r="AE327">
        <v>1</v>
      </c>
      <c r="AF327" t="s">
        <v>78</v>
      </c>
      <c r="AG327">
        <v>9.7860000000000014</v>
      </c>
      <c r="AH327">
        <v>2</v>
      </c>
      <c r="AI327">
        <v>74987631</v>
      </c>
      <c r="AJ327">
        <v>317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 x14ac:dyDescent="0.2">
      <c r="A328">
        <f>ROW(Source!A258)</f>
        <v>258</v>
      </c>
      <c r="B328">
        <v>74987632</v>
      </c>
      <c r="C328">
        <v>74987630</v>
      </c>
      <c r="D328">
        <v>49510905</v>
      </c>
      <c r="E328">
        <v>70</v>
      </c>
      <c r="F328">
        <v>1</v>
      </c>
      <c r="G328">
        <v>1</v>
      </c>
      <c r="H328">
        <v>1</v>
      </c>
      <c r="I328" t="s">
        <v>449</v>
      </c>
      <c r="J328" t="s">
        <v>6</v>
      </c>
      <c r="K328" t="s">
        <v>450</v>
      </c>
      <c r="L328">
        <v>1191</v>
      </c>
      <c r="N328">
        <v>1013</v>
      </c>
      <c r="O328" t="s">
        <v>448</v>
      </c>
      <c r="P328" t="s">
        <v>448</v>
      </c>
      <c r="Q328">
        <v>1</v>
      </c>
      <c r="X328">
        <v>0.05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1</v>
      </c>
      <c r="AE328">
        <v>2</v>
      </c>
      <c r="AF328" t="s">
        <v>78</v>
      </c>
      <c r="AG328">
        <v>5.2500000000000005E-2</v>
      </c>
      <c r="AH328">
        <v>2</v>
      </c>
      <c r="AI328">
        <v>74987632</v>
      </c>
      <c r="AJ328">
        <v>318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 x14ac:dyDescent="0.2">
      <c r="A329">
        <f>ROW(Source!A258)</f>
        <v>258</v>
      </c>
      <c r="B329">
        <v>74987633</v>
      </c>
      <c r="C329">
        <v>74987630</v>
      </c>
      <c r="D329">
        <v>49672573</v>
      </c>
      <c r="E329">
        <v>1</v>
      </c>
      <c r="F329">
        <v>1</v>
      </c>
      <c r="G329">
        <v>1</v>
      </c>
      <c r="H329">
        <v>2</v>
      </c>
      <c r="I329" t="s">
        <v>451</v>
      </c>
      <c r="J329" t="s">
        <v>452</v>
      </c>
      <c r="K329" t="s">
        <v>453</v>
      </c>
      <c r="L329">
        <v>1367</v>
      </c>
      <c r="N329">
        <v>1011</v>
      </c>
      <c r="O329" t="s">
        <v>454</v>
      </c>
      <c r="P329" t="s">
        <v>454</v>
      </c>
      <c r="Q329">
        <v>1</v>
      </c>
      <c r="X329">
        <v>0.02</v>
      </c>
      <c r="Y329">
        <v>0</v>
      </c>
      <c r="Z329">
        <v>115.4</v>
      </c>
      <c r="AA329">
        <v>13.5</v>
      </c>
      <c r="AB329">
        <v>0</v>
      </c>
      <c r="AC329">
        <v>0</v>
      </c>
      <c r="AD329">
        <v>1</v>
      </c>
      <c r="AE329">
        <v>0</v>
      </c>
      <c r="AF329" t="s">
        <v>78</v>
      </c>
      <c r="AG329">
        <v>2.1000000000000001E-2</v>
      </c>
      <c r="AH329">
        <v>2</v>
      </c>
      <c r="AI329">
        <v>74987633</v>
      </c>
      <c r="AJ329">
        <v>319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 x14ac:dyDescent="0.2">
      <c r="A330">
        <f>ROW(Source!A258)</f>
        <v>258</v>
      </c>
      <c r="B330">
        <v>74987634</v>
      </c>
      <c r="C330">
        <v>74987630</v>
      </c>
      <c r="D330">
        <v>49672695</v>
      </c>
      <c r="E330">
        <v>1</v>
      </c>
      <c r="F330">
        <v>1</v>
      </c>
      <c r="G330">
        <v>1</v>
      </c>
      <c r="H330">
        <v>2</v>
      </c>
      <c r="I330" t="s">
        <v>455</v>
      </c>
      <c r="J330" t="s">
        <v>456</v>
      </c>
      <c r="K330" t="s">
        <v>457</v>
      </c>
      <c r="L330">
        <v>1367</v>
      </c>
      <c r="N330">
        <v>1011</v>
      </c>
      <c r="O330" t="s">
        <v>454</v>
      </c>
      <c r="P330" t="s">
        <v>454</v>
      </c>
      <c r="Q330">
        <v>1</v>
      </c>
      <c r="X330">
        <v>2.67</v>
      </c>
      <c r="Y330">
        <v>0</v>
      </c>
      <c r="Z330">
        <v>3.12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78</v>
      </c>
      <c r="AG330">
        <v>2.8035000000000001</v>
      </c>
      <c r="AH330">
        <v>2</v>
      </c>
      <c r="AI330">
        <v>74987634</v>
      </c>
      <c r="AJ330">
        <v>320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 x14ac:dyDescent="0.2">
      <c r="A331">
        <f>ROW(Source!A258)</f>
        <v>258</v>
      </c>
      <c r="B331">
        <v>74987635</v>
      </c>
      <c r="C331">
        <v>74987630</v>
      </c>
      <c r="D331">
        <v>49673503</v>
      </c>
      <c r="E331">
        <v>1</v>
      </c>
      <c r="F331">
        <v>1</v>
      </c>
      <c r="G331">
        <v>1</v>
      </c>
      <c r="H331">
        <v>2</v>
      </c>
      <c r="I331" t="s">
        <v>458</v>
      </c>
      <c r="J331" t="s">
        <v>459</v>
      </c>
      <c r="K331" t="s">
        <v>460</v>
      </c>
      <c r="L331">
        <v>1367</v>
      </c>
      <c r="N331">
        <v>1011</v>
      </c>
      <c r="O331" t="s">
        <v>454</v>
      </c>
      <c r="P331" t="s">
        <v>454</v>
      </c>
      <c r="Q331">
        <v>1</v>
      </c>
      <c r="X331">
        <v>0.03</v>
      </c>
      <c r="Y331">
        <v>0</v>
      </c>
      <c r="Z331">
        <v>65.709999999999994</v>
      </c>
      <c r="AA331">
        <v>11.6</v>
      </c>
      <c r="AB331">
        <v>0</v>
      </c>
      <c r="AC331">
        <v>0</v>
      </c>
      <c r="AD331">
        <v>1</v>
      </c>
      <c r="AE331">
        <v>0</v>
      </c>
      <c r="AF331" t="s">
        <v>78</v>
      </c>
      <c r="AG331">
        <v>3.15E-2</v>
      </c>
      <c r="AH331">
        <v>2</v>
      </c>
      <c r="AI331">
        <v>74987635</v>
      </c>
      <c r="AJ331">
        <v>321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 x14ac:dyDescent="0.2">
      <c r="A332">
        <f>ROW(Source!A258)</f>
        <v>258</v>
      </c>
      <c r="B332">
        <v>74987636</v>
      </c>
      <c r="C332">
        <v>74987630</v>
      </c>
      <c r="D332">
        <v>49525443</v>
      </c>
      <c r="E332">
        <v>1</v>
      </c>
      <c r="F332">
        <v>1</v>
      </c>
      <c r="G332">
        <v>1</v>
      </c>
      <c r="H332">
        <v>3</v>
      </c>
      <c r="I332" t="s">
        <v>461</v>
      </c>
      <c r="J332" t="s">
        <v>462</v>
      </c>
      <c r="K332" t="s">
        <v>463</v>
      </c>
      <c r="L332">
        <v>1348</v>
      </c>
      <c r="N332">
        <v>1009</v>
      </c>
      <c r="O332" t="s">
        <v>464</v>
      </c>
      <c r="P332" t="s">
        <v>464</v>
      </c>
      <c r="Q332">
        <v>1000</v>
      </c>
      <c r="X332">
        <v>1.2800000000000001E-3</v>
      </c>
      <c r="Y332">
        <v>10068</v>
      </c>
      <c r="Z332">
        <v>0</v>
      </c>
      <c r="AA332">
        <v>0</v>
      </c>
      <c r="AB332">
        <v>0</v>
      </c>
      <c r="AC332">
        <v>0</v>
      </c>
      <c r="AD332">
        <v>1</v>
      </c>
      <c r="AE332">
        <v>0</v>
      </c>
      <c r="AF332" t="s">
        <v>6</v>
      </c>
      <c r="AG332">
        <v>1.2800000000000001E-3</v>
      </c>
      <c r="AH332">
        <v>2</v>
      </c>
      <c r="AI332">
        <v>74987636</v>
      </c>
      <c r="AJ332">
        <v>322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 x14ac:dyDescent="0.2">
      <c r="A333">
        <f>ROW(Source!A258)</f>
        <v>258</v>
      </c>
      <c r="B333">
        <v>74987637</v>
      </c>
      <c r="C333">
        <v>74987630</v>
      </c>
      <c r="D333">
        <v>49525488</v>
      </c>
      <c r="E333">
        <v>1</v>
      </c>
      <c r="F333">
        <v>1</v>
      </c>
      <c r="G333">
        <v>1</v>
      </c>
      <c r="H333">
        <v>3</v>
      </c>
      <c r="I333" t="s">
        <v>465</v>
      </c>
      <c r="J333" t="s">
        <v>466</v>
      </c>
      <c r="K333" t="s">
        <v>467</v>
      </c>
      <c r="L333">
        <v>1346</v>
      </c>
      <c r="N333">
        <v>1009</v>
      </c>
      <c r="O333" t="s">
        <v>468</v>
      </c>
      <c r="P333" t="s">
        <v>468</v>
      </c>
      <c r="Q333">
        <v>1</v>
      </c>
      <c r="X333">
        <v>0.96</v>
      </c>
      <c r="Y333">
        <v>9.0399999999999991</v>
      </c>
      <c r="Z333">
        <v>0</v>
      </c>
      <c r="AA333">
        <v>0</v>
      </c>
      <c r="AB333">
        <v>0</v>
      </c>
      <c r="AC333">
        <v>0</v>
      </c>
      <c r="AD333">
        <v>1</v>
      </c>
      <c r="AE333">
        <v>0</v>
      </c>
      <c r="AF333" t="s">
        <v>6</v>
      </c>
      <c r="AG333">
        <v>0.96</v>
      </c>
      <c r="AH333">
        <v>2</v>
      </c>
      <c r="AI333">
        <v>74987637</v>
      </c>
      <c r="AJ333">
        <v>323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 x14ac:dyDescent="0.2">
      <c r="A334">
        <f>ROW(Source!A258)</f>
        <v>258</v>
      </c>
      <c r="B334">
        <v>74987638</v>
      </c>
      <c r="C334">
        <v>74987630</v>
      </c>
      <c r="D334">
        <v>49526492</v>
      </c>
      <c r="E334">
        <v>1</v>
      </c>
      <c r="F334">
        <v>1</v>
      </c>
      <c r="G334">
        <v>1</v>
      </c>
      <c r="H334">
        <v>3</v>
      </c>
      <c r="I334" t="s">
        <v>469</v>
      </c>
      <c r="J334" t="s">
        <v>470</v>
      </c>
      <c r="K334" t="s">
        <v>471</v>
      </c>
      <c r="L334">
        <v>1346</v>
      </c>
      <c r="N334">
        <v>1009</v>
      </c>
      <c r="O334" t="s">
        <v>468</v>
      </c>
      <c r="P334" t="s">
        <v>468</v>
      </c>
      <c r="Q334">
        <v>1</v>
      </c>
      <c r="X334">
        <v>0.11</v>
      </c>
      <c r="Y334">
        <v>23.09</v>
      </c>
      <c r="Z334">
        <v>0</v>
      </c>
      <c r="AA334">
        <v>0</v>
      </c>
      <c r="AB334">
        <v>0</v>
      </c>
      <c r="AC334">
        <v>0</v>
      </c>
      <c r="AD334">
        <v>1</v>
      </c>
      <c r="AE334">
        <v>0</v>
      </c>
      <c r="AF334" t="s">
        <v>6</v>
      </c>
      <c r="AG334">
        <v>0.11</v>
      </c>
      <c r="AH334">
        <v>2</v>
      </c>
      <c r="AI334">
        <v>74987638</v>
      </c>
      <c r="AJ334">
        <v>324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 x14ac:dyDescent="0.2">
      <c r="A335">
        <f>ROW(Source!A258)</f>
        <v>258</v>
      </c>
      <c r="B335">
        <v>74987639</v>
      </c>
      <c r="C335">
        <v>74987630</v>
      </c>
      <c r="D335">
        <v>49528527</v>
      </c>
      <c r="E335">
        <v>1</v>
      </c>
      <c r="F335">
        <v>1</v>
      </c>
      <c r="G335">
        <v>1</v>
      </c>
      <c r="H335">
        <v>3</v>
      </c>
      <c r="I335" t="s">
        <v>482</v>
      </c>
      <c r="J335" t="s">
        <v>483</v>
      </c>
      <c r="K335" t="s">
        <v>484</v>
      </c>
      <c r="L335">
        <v>1339</v>
      </c>
      <c r="N335">
        <v>1007</v>
      </c>
      <c r="O335" t="s">
        <v>485</v>
      </c>
      <c r="P335" t="s">
        <v>485</v>
      </c>
      <c r="Q335">
        <v>1</v>
      </c>
      <c r="X335">
        <v>8.9999999999999993E-3</v>
      </c>
      <c r="Y335">
        <v>519.79999999999995</v>
      </c>
      <c r="Z335">
        <v>0</v>
      </c>
      <c r="AA335">
        <v>0</v>
      </c>
      <c r="AB335">
        <v>0</v>
      </c>
      <c r="AC335">
        <v>0</v>
      </c>
      <c r="AD335">
        <v>1</v>
      </c>
      <c r="AE335">
        <v>0</v>
      </c>
      <c r="AF335" t="s">
        <v>6</v>
      </c>
      <c r="AG335">
        <v>8.9999999999999993E-3</v>
      </c>
      <c r="AH335">
        <v>2</v>
      </c>
      <c r="AI335">
        <v>74987639</v>
      </c>
      <c r="AJ335">
        <v>325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 x14ac:dyDescent="0.2">
      <c r="A336">
        <f>ROW(Source!A258)</f>
        <v>258</v>
      </c>
      <c r="B336">
        <v>74987640</v>
      </c>
      <c r="C336">
        <v>74987630</v>
      </c>
      <c r="D336">
        <v>49514617</v>
      </c>
      <c r="E336">
        <v>70</v>
      </c>
      <c r="F336">
        <v>1</v>
      </c>
      <c r="G336">
        <v>1</v>
      </c>
      <c r="H336">
        <v>3</v>
      </c>
      <c r="I336" t="s">
        <v>518</v>
      </c>
      <c r="J336" t="s">
        <v>6</v>
      </c>
      <c r="K336" t="s">
        <v>519</v>
      </c>
      <c r="L336">
        <v>1346</v>
      </c>
      <c r="N336">
        <v>1009</v>
      </c>
      <c r="O336" t="s">
        <v>468</v>
      </c>
      <c r="P336" t="s">
        <v>468</v>
      </c>
      <c r="Q336">
        <v>1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1</v>
      </c>
      <c r="AD336">
        <v>0</v>
      </c>
      <c r="AE336">
        <v>0</v>
      </c>
      <c r="AF336" t="s">
        <v>6</v>
      </c>
      <c r="AG336">
        <v>0</v>
      </c>
      <c r="AH336">
        <v>3</v>
      </c>
      <c r="AI336">
        <v>-1</v>
      </c>
      <c r="AJ336" t="s">
        <v>6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 x14ac:dyDescent="0.2">
      <c r="A337">
        <f>ROW(Source!A258)</f>
        <v>258</v>
      </c>
      <c r="B337">
        <v>74987641</v>
      </c>
      <c r="C337">
        <v>74987630</v>
      </c>
      <c r="D337">
        <v>49514716</v>
      </c>
      <c r="E337">
        <v>70</v>
      </c>
      <c r="F337">
        <v>1</v>
      </c>
      <c r="G337">
        <v>1</v>
      </c>
      <c r="H337">
        <v>3</v>
      </c>
      <c r="I337" t="s">
        <v>528</v>
      </c>
      <c r="J337" t="s">
        <v>6</v>
      </c>
      <c r="K337" t="s">
        <v>529</v>
      </c>
      <c r="L337">
        <v>1371</v>
      </c>
      <c r="N337">
        <v>1013</v>
      </c>
      <c r="O337" t="s">
        <v>23</v>
      </c>
      <c r="P337" t="s">
        <v>23</v>
      </c>
      <c r="Q337">
        <v>1</v>
      </c>
      <c r="X337">
        <v>1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 t="s">
        <v>6</v>
      </c>
      <c r="AG337">
        <v>1</v>
      </c>
      <c r="AH337">
        <v>3</v>
      </c>
      <c r="AI337">
        <v>-1</v>
      </c>
      <c r="AJ337" t="s">
        <v>6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 x14ac:dyDescent="0.2">
      <c r="A338">
        <f>ROW(Source!A260)</f>
        <v>260</v>
      </c>
      <c r="B338">
        <v>74983728</v>
      </c>
      <c r="C338">
        <v>74983714</v>
      </c>
      <c r="D338">
        <v>31715651</v>
      </c>
      <c r="E338">
        <v>70</v>
      </c>
      <c r="F338">
        <v>1</v>
      </c>
      <c r="G338">
        <v>1</v>
      </c>
      <c r="H338">
        <v>1</v>
      </c>
      <c r="I338" t="s">
        <v>446</v>
      </c>
      <c r="J338" t="s">
        <v>6</v>
      </c>
      <c r="K338" t="s">
        <v>447</v>
      </c>
      <c r="L338">
        <v>1191</v>
      </c>
      <c r="N338">
        <v>1013</v>
      </c>
      <c r="O338" t="s">
        <v>448</v>
      </c>
      <c r="P338" t="s">
        <v>448</v>
      </c>
      <c r="Q338">
        <v>1</v>
      </c>
      <c r="X338">
        <v>6.67</v>
      </c>
      <c r="Y338">
        <v>0</v>
      </c>
      <c r="Z338">
        <v>0</v>
      </c>
      <c r="AA338">
        <v>0</v>
      </c>
      <c r="AB338">
        <v>9.6199999999999992</v>
      </c>
      <c r="AC338">
        <v>0</v>
      </c>
      <c r="AD338">
        <v>1</v>
      </c>
      <c r="AE338">
        <v>1</v>
      </c>
      <c r="AF338" t="s">
        <v>26</v>
      </c>
      <c r="AG338">
        <v>7.0034999999999998</v>
      </c>
      <c r="AH338">
        <v>2</v>
      </c>
      <c r="AI338">
        <v>74983715</v>
      </c>
      <c r="AJ338">
        <v>327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 x14ac:dyDescent="0.2">
      <c r="A339">
        <f>ROW(Source!A260)</f>
        <v>260</v>
      </c>
      <c r="B339">
        <v>74983729</v>
      </c>
      <c r="C339">
        <v>74983714</v>
      </c>
      <c r="D339">
        <v>31709492</v>
      </c>
      <c r="E339">
        <v>70</v>
      </c>
      <c r="F339">
        <v>1</v>
      </c>
      <c r="G339">
        <v>1</v>
      </c>
      <c r="H339">
        <v>1</v>
      </c>
      <c r="I339" t="s">
        <v>449</v>
      </c>
      <c r="J339" t="s">
        <v>6</v>
      </c>
      <c r="K339" t="s">
        <v>450</v>
      </c>
      <c r="L339">
        <v>1191</v>
      </c>
      <c r="N339">
        <v>1013</v>
      </c>
      <c r="O339" t="s">
        <v>448</v>
      </c>
      <c r="P339" t="s">
        <v>448</v>
      </c>
      <c r="Q339">
        <v>1</v>
      </c>
      <c r="X339">
        <v>0.11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2</v>
      </c>
      <c r="AF339" t="s">
        <v>26</v>
      </c>
      <c r="AG339">
        <v>0.11550000000000001</v>
      </c>
      <c r="AH339">
        <v>2</v>
      </c>
      <c r="AI339">
        <v>74983716</v>
      </c>
      <c r="AJ339">
        <v>328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 x14ac:dyDescent="0.2">
      <c r="A340">
        <f>ROW(Source!A260)</f>
        <v>260</v>
      </c>
      <c r="B340">
        <v>74983730</v>
      </c>
      <c r="C340">
        <v>74983714</v>
      </c>
      <c r="D340">
        <v>49672573</v>
      </c>
      <c r="E340">
        <v>1</v>
      </c>
      <c r="F340">
        <v>1</v>
      </c>
      <c r="G340">
        <v>1</v>
      </c>
      <c r="H340">
        <v>2</v>
      </c>
      <c r="I340" t="s">
        <v>451</v>
      </c>
      <c r="J340" t="s">
        <v>452</v>
      </c>
      <c r="K340" t="s">
        <v>453</v>
      </c>
      <c r="L340">
        <v>1367</v>
      </c>
      <c r="N340">
        <v>1011</v>
      </c>
      <c r="O340" t="s">
        <v>454</v>
      </c>
      <c r="P340" t="s">
        <v>454</v>
      </c>
      <c r="Q340">
        <v>1</v>
      </c>
      <c r="X340">
        <v>0.04</v>
      </c>
      <c r="Y340">
        <v>0</v>
      </c>
      <c r="Z340">
        <v>115.4</v>
      </c>
      <c r="AA340">
        <v>13.5</v>
      </c>
      <c r="AB340">
        <v>0</v>
      </c>
      <c r="AC340">
        <v>0</v>
      </c>
      <c r="AD340">
        <v>1</v>
      </c>
      <c r="AE340">
        <v>0</v>
      </c>
      <c r="AF340" t="s">
        <v>26</v>
      </c>
      <c r="AG340">
        <v>4.2000000000000003E-2</v>
      </c>
      <c r="AH340">
        <v>2</v>
      </c>
      <c r="AI340">
        <v>74983717</v>
      </c>
      <c r="AJ340">
        <v>329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 x14ac:dyDescent="0.2">
      <c r="A341">
        <f>ROW(Source!A260)</f>
        <v>260</v>
      </c>
      <c r="B341">
        <v>74983731</v>
      </c>
      <c r="C341">
        <v>74983714</v>
      </c>
      <c r="D341">
        <v>49672695</v>
      </c>
      <c r="E341">
        <v>1</v>
      </c>
      <c r="F341">
        <v>1</v>
      </c>
      <c r="G341">
        <v>1</v>
      </c>
      <c r="H341">
        <v>2</v>
      </c>
      <c r="I341" t="s">
        <v>455</v>
      </c>
      <c r="J341" t="s">
        <v>456</v>
      </c>
      <c r="K341" t="s">
        <v>457</v>
      </c>
      <c r="L341">
        <v>1367</v>
      </c>
      <c r="N341">
        <v>1011</v>
      </c>
      <c r="O341" t="s">
        <v>454</v>
      </c>
      <c r="P341" t="s">
        <v>454</v>
      </c>
      <c r="Q341">
        <v>1</v>
      </c>
      <c r="X341">
        <v>0.91</v>
      </c>
      <c r="Y341">
        <v>0</v>
      </c>
      <c r="Z341">
        <v>3.12</v>
      </c>
      <c r="AA341">
        <v>0</v>
      </c>
      <c r="AB341">
        <v>0</v>
      </c>
      <c r="AC341">
        <v>0</v>
      </c>
      <c r="AD341">
        <v>1</v>
      </c>
      <c r="AE341">
        <v>0</v>
      </c>
      <c r="AF341" t="s">
        <v>26</v>
      </c>
      <c r="AG341">
        <v>0.95550000000000013</v>
      </c>
      <c r="AH341">
        <v>2</v>
      </c>
      <c r="AI341">
        <v>74983718</v>
      </c>
      <c r="AJ341">
        <v>330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 x14ac:dyDescent="0.2">
      <c r="A342">
        <f>ROW(Source!A260)</f>
        <v>260</v>
      </c>
      <c r="B342">
        <v>74983732</v>
      </c>
      <c r="C342">
        <v>74983714</v>
      </c>
      <c r="D342">
        <v>49673503</v>
      </c>
      <c r="E342">
        <v>1</v>
      </c>
      <c r="F342">
        <v>1</v>
      </c>
      <c r="G342">
        <v>1</v>
      </c>
      <c r="H342">
        <v>2</v>
      </c>
      <c r="I342" t="s">
        <v>458</v>
      </c>
      <c r="J342" t="s">
        <v>459</v>
      </c>
      <c r="K342" t="s">
        <v>460</v>
      </c>
      <c r="L342">
        <v>1367</v>
      </c>
      <c r="N342">
        <v>1011</v>
      </c>
      <c r="O342" t="s">
        <v>454</v>
      </c>
      <c r="P342" t="s">
        <v>454</v>
      </c>
      <c r="Q342">
        <v>1</v>
      </c>
      <c r="X342">
        <v>7.0000000000000007E-2</v>
      </c>
      <c r="Y342">
        <v>0</v>
      </c>
      <c r="Z342">
        <v>65.709999999999994</v>
      </c>
      <c r="AA342">
        <v>11.6</v>
      </c>
      <c r="AB342">
        <v>0</v>
      </c>
      <c r="AC342">
        <v>0</v>
      </c>
      <c r="AD342">
        <v>1</v>
      </c>
      <c r="AE342">
        <v>0</v>
      </c>
      <c r="AF342" t="s">
        <v>26</v>
      </c>
      <c r="AG342">
        <v>7.350000000000001E-2</v>
      </c>
      <c r="AH342">
        <v>2</v>
      </c>
      <c r="AI342">
        <v>74983719</v>
      </c>
      <c r="AJ342">
        <v>331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 x14ac:dyDescent="0.2">
      <c r="A343">
        <f>ROW(Source!A260)</f>
        <v>260</v>
      </c>
      <c r="B343">
        <v>74983733</v>
      </c>
      <c r="C343">
        <v>74983714</v>
      </c>
      <c r="D343">
        <v>49673715</v>
      </c>
      <c r="E343">
        <v>1</v>
      </c>
      <c r="F343">
        <v>1</v>
      </c>
      <c r="G343">
        <v>1</v>
      </c>
      <c r="H343">
        <v>2</v>
      </c>
      <c r="I343" t="s">
        <v>476</v>
      </c>
      <c r="J343" t="s">
        <v>477</v>
      </c>
      <c r="K343" t="s">
        <v>478</v>
      </c>
      <c r="L343">
        <v>1367</v>
      </c>
      <c r="N343">
        <v>1011</v>
      </c>
      <c r="O343" t="s">
        <v>454</v>
      </c>
      <c r="P343" t="s">
        <v>454</v>
      </c>
      <c r="Q343">
        <v>1</v>
      </c>
      <c r="X343">
        <v>0.15</v>
      </c>
      <c r="Y343">
        <v>0</v>
      </c>
      <c r="Z343">
        <v>8.1</v>
      </c>
      <c r="AA343">
        <v>0</v>
      </c>
      <c r="AB343">
        <v>0</v>
      </c>
      <c r="AC343">
        <v>0</v>
      </c>
      <c r="AD343">
        <v>1</v>
      </c>
      <c r="AE343">
        <v>0</v>
      </c>
      <c r="AF343" t="s">
        <v>26</v>
      </c>
      <c r="AG343">
        <v>0.1575</v>
      </c>
      <c r="AH343">
        <v>2</v>
      </c>
      <c r="AI343">
        <v>74983720</v>
      </c>
      <c r="AJ343">
        <v>332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 x14ac:dyDescent="0.2">
      <c r="A344">
        <f>ROW(Source!A260)</f>
        <v>260</v>
      </c>
      <c r="B344">
        <v>74983734</v>
      </c>
      <c r="C344">
        <v>74983714</v>
      </c>
      <c r="D344">
        <v>49521237</v>
      </c>
      <c r="E344">
        <v>1</v>
      </c>
      <c r="F344">
        <v>1</v>
      </c>
      <c r="G344">
        <v>1</v>
      </c>
      <c r="H344">
        <v>3</v>
      </c>
      <c r="I344" t="s">
        <v>501</v>
      </c>
      <c r="J344" t="s">
        <v>502</v>
      </c>
      <c r="K344" t="s">
        <v>503</v>
      </c>
      <c r="L344">
        <v>1407</v>
      </c>
      <c r="N344">
        <v>1013</v>
      </c>
      <c r="O344" t="s">
        <v>504</v>
      </c>
      <c r="P344" t="s">
        <v>504</v>
      </c>
      <c r="Q344">
        <v>1</v>
      </c>
      <c r="X344">
        <v>2E-3</v>
      </c>
      <c r="Y344">
        <v>3450</v>
      </c>
      <c r="Z344">
        <v>0</v>
      </c>
      <c r="AA344">
        <v>0</v>
      </c>
      <c r="AB344">
        <v>0</v>
      </c>
      <c r="AC344">
        <v>0</v>
      </c>
      <c r="AD344">
        <v>1</v>
      </c>
      <c r="AE344">
        <v>0</v>
      </c>
      <c r="AF344" t="s">
        <v>6</v>
      </c>
      <c r="AG344">
        <v>2E-3</v>
      </c>
      <c r="AH344">
        <v>2</v>
      </c>
      <c r="AI344">
        <v>74983721</v>
      </c>
      <c r="AJ344">
        <v>333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 x14ac:dyDescent="0.2">
      <c r="A345">
        <f>ROW(Source!A260)</f>
        <v>260</v>
      </c>
      <c r="B345">
        <v>74983735</v>
      </c>
      <c r="C345">
        <v>74983714</v>
      </c>
      <c r="D345">
        <v>49524301</v>
      </c>
      <c r="E345">
        <v>1</v>
      </c>
      <c r="F345">
        <v>1</v>
      </c>
      <c r="G345">
        <v>1</v>
      </c>
      <c r="H345">
        <v>3</v>
      </c>
      <c r="I345" t="s">
        <v>479</v>
      </c>
      <c r="J345" t="s">
        <v>480</v>
      </c>
      <c r="K345" t="s">
        <v>481</v>
      </c>
      <c r="L345">
        <v>1348</v>
      </c>
      <c r="N345">
        <v>1009</v>
      </c>
      <c r="O345" t="s">
        <v>464</v>
      </c>
      <c r="P345" t="s">
        <v>464</v>
      </c>
      <c r="Q345">
        <v>1000</v>
      </c>
      <c r="X345">
        <v>1.2E-4</v>
      </c>
      <c r="Y345">
        <v>10362</v>
      </c>
      <c r="Z345">
        <v>0</v>
      </c>
      <c r="AA345">
        <v>0</v>
      </c>
      <c r="AB345">
        <v>0</v>
      </c>
      <c r="AC345">
        <v>0</v>
      </c>
      <c r="AD345">
        <v>1</v>
      </c>
      <c r="AE345">
        <v>0</v>
      </c>
      <c r="AF345" t="s">
        <v>6</v>
      </c>
      <c r="AG345">
        <v>1.2E-4</v>
      </c>
      <c r="AH345">
        <v>2</v>
      </c>
      <c r="AI345">
        <v>74983722</v>
      </c>
      <c r="AJ345">
        <v>334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 x14ac:dyDescent="0.2">
      <c r="A346">
        <f>ROW(Source!A260)</f>
        <v>260</v>
      </c>
      <c r="B346">
        <v>74983736</v>
      </c>
      <c r="C346">
        <v>74983714</v>
      </c>
      <c r="D346">
        <v>49525443</v>
      </c>
      <c r="E346">
        <v>1</v>
      </c>
      <c r="F346">
        <v>1</v>
      </c>
      <c r="G346">
        <v>1</v>
      </c>
      <c r="H346">
        <v>3</v>
      </c>
      <c r="I346" t="s">
        <v>461</v>
      </c>
      <c r="J346" t="s">
        <v>462</v>
      </c>
      <c r="K346" t="s">
        <v>463</v>
      </c>
      <c r="L346">
        <v>1348</v>
      </c>
      <c r="N346">
        <v>1009</v>
      </c>
      <c r="O346" t="s">
        <v>464</v>
      </c>
      <c r="P346" t="s">
        <v>464</v>
      </c>
      <c r="Q346">
        <v>1000</v>
      </c>
      <c r="X346">
        <v>3.0799999999999998E-3</v>
      </c>
      <c r="Y346">
        <v>10068</v>
      </c>
      <c r="Z346">
        <v>0</v>
      </c>
      <c r="AA346">
        <v>0</v>
      </c>
      <c r="AB346">
        <v>0</v>
      </c>
      <c r="AC346">
        <v>0</v>
      </c>
      <c r="AD346">
        <v>1</v>
      </c>
      <c r="AE346">
        <v>0</v>
      </c>
      <c r="AF346" t="s">
        <v>6</v>
      </c>
      <c r="AG346">
        <v>3.0799999999999998E-3</v>
      </c>
      <c r="AH346">
        <v>2</v>
      </c>
      <c r="AI346">
        <v>74983723</v>
      </c>
      <c r="AJ346">
        <v>335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 x14ac:dyDescent="0.2">
      <c r="A347">
        <f>ROW(Source!A260)</f>
        <v>260</v>
      </c>
      <c r="B347">
        <v>74983737</v>
      </c>
      <c r="C347">
        <v>74983714</v>
      </c>
      <c r="D347">
        <v>49525488</v>
      </c>
      <c r="E347">
        <v>1</v>
      </c>
      <c r="F347">
        <v>1</v>
      </c>
      <c r="G347">
        <v>1</v>
      </c>
      <c r="H347">
        <v>3</v>
      </c>
      <c r="I347" t="s">
        <v>465</v>
      </c>
      <c r="J347" t="s">
        <v>466</v>
      </c>
      <c r="K347" t="s">
        <v>467</v>
      </c>
      <c r="L347">
        <v>1346</v>
      </c>
      <c r="N347">
        <v>1009</v>
      </c>
      <c r="O347" t="s">
        <v>468</v>
      </c>
      <c r="P347" t="s">
        <v>468</v>
      </c>
      <c r="Q347">
        <v>1</v>
      </c>
      <c r="X347">
        <v>0.65</v>
      </c>
      <c r="Y347">
        <v>9.0399999999999991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6</v>
      </c>
      <c r="AG347">
        <v>0.65</v>
      </c>
      <c r="AH347">
        <v>2</v>
      </c>
      <c r="AI347">
        <v>74983724</v>
      </c>
      <c r="AJ347">
        <v>336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 x14ac:dyDescent="0.2">
      <c r="A348">
        <f>ROW(Source!A260)</f>
        <v>260</v>
      </c>
      <c r="B348">
        <v>74983738</v>
      </c>
      <c r="C348">
        <v>74983714</v>
      </c>
      <c r="D348">
        <v>49528527</v>
      </c>
      <c r="E348">
        <v>1</v>
      </c>
      <c r="F348">
        <v>1</v>
      </c>
      <c r="G348">
        <v>1</v>
      </c>
      <c r="H348">
        <v>3</v>
      </c>
      <c r="I348" t="s">
        <v>482</v>
      </c>
      <c r="J348" t="s">
        <v>483</v>
      </c>
      <c r="K348" t="s">
        <v>484</v>
      </c>
      <c r="L348">
        <v>1339</v>
      </c>
      <c r="N348">
        <v>1007</v>
      </c>
      <c r="O348" t="s">
        <v>485</v>
      </c>
      <c r="P348" t="s">
        <v>485</v>
      </c>
      <c r="Q348">
        <v>1</v>
      </c>
      <c r="X348">
        <v>7.7000000000000002E-3</v>
      </c>
      <c r="Y348">
        <v>519.79999999999995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6</v>
      </c>
      <c r="AG348">
        <v>7.7000000000000002E-3</v>
      </c>
      <c r="AH348">
        <v>2</v>
      </c>
      <c r="AI348">
        <v>74983725</v>
      </c>
      <c r="AJ348">
        <v>337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 x14ac:dyDescent="0.2">
      <c r="A349">
        <f>ROW(Source!A260)</f>
        <v>260</v>
      </c>
      <c r="B349">
        <v>74983739</v>
      </c>
      <c r="C349">
        <v>74983714</v>
      </c>
      <c r="D349">
        <v>49514616</v>
      </c>
      <c r="E349">
        <v>70</v>
      </c>
      <c r="F349">
        <v>1</v>
      </c>
      <c r="G349">
        <v>1</v>
      </c>
      <c r="H349">
        <v>3</v>
      </c>
      <c r="I349" t="s">
        <v>518</v>
      </c>
      <c r="J349" t="s">
        <v>6</v>
      </c>
      <c r="K349" t="s">
        <v>519</v>
      </c>
      <c r="L349">
        <v>1346</v>
      </c>
      <c r="N349">
        <v>1009</v>
      </c>
      <c r="O349" t="s">
        <v>468</v>
      </c>
      <c r="P349" t="s">
        <v>468</v>
      </c>
      <c r="Q349">
        <v>1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1</v>
      </c>
      <c r="AD349">
        <v>0</v>
      </c>
      <c r="AE349">
        <v>0</v>
      </c>
      <c r="AF349" t="s">
        <v>6</v>
      </c>
      <c r="AG349">
        <v>0</v>
      </c>
      <c r="AH349">
        <v>3</v>
      </c>
      <c r="AI349">
        <v>-1</v>
      </c>
      <c r="AJ349" t="s">
        <v>6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 x14ac:dyDescent="0.2">
      <c r="A350">
        <f>ROW(Source!A260)</f>
        <v>260</v>
      </c>
      <c r="B350">
        <v>74983740</v>
      </c>
      <c r="C350">
        <v>74983714</v>
      </c>
      <c r="D350">
        <v>49581350</v>
      </c>
      <c r="E350">
        <v>1</v>
      </c>
      <c r="F350">
        <v>1</v>
      </c>
      <c r="G350">
        <v>1</v>
      </c>
      <c r="H350">
        <v>3</v>
      </c>
      <c r="I350" t="s">
        <v>505</v>
      </c>
      <c r="J350" t="s">
        <v>506</v>
      </c>
      <c r="K350" t="s">
        <v>507</v>
      </c>
      <c r="L350">
        <v>1371</v>
      </c>
      <c r="N350">
        <v>1013</v>
      </c>
      <c r="O350" t="s">
        <v>23</v>
      </c>
      <c r="P350" t="s">
        <v>23</v>
      </c>
      <c r="Q350">
        <v>1</v>
      </c>
      <c r="X350">
        <v>2</v>
      </c>
      <c r="Y350">
        <v>23</v>
      </c>
      <c r="Z350">
        <v>0</v>
      </c>
      <c r="AA350">
        <v>0</v>
      </c>
      <c r="AB350">
        <v>0</v>
      </c>
      <c r="AC350">
        <v>0</v>
      </c>
      <c r="AD350">
        <v>1</v>
      </c>
      <c r="AE350">
        <v>0</v>
      </c>
      <c r="AF350" t="s">
        <v>6</v>
      </c>
      <c r="AG350">
        <v>2</v>
      </c>
      <c r="AH350">
        <v>2</v>
      </c>
      <c r="AI350">
        <v>74983726</v>
      </c>
      <c r="AJ350">
        <v>338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 x14ac:dyDescent="0.2">
      <c r="A351">
        <f>ROW(Source!A262)</f>
        <v>262</v>
      </c>
      <c r="B351">
        <v>74987670</v>
      </c>
      <c r="C351">
        <v>74987669</v>
      </c>
      <c r="D351">
        <v>49510757</v>
      </c>
      <c r="E351">
        <v>70</v>
      </c>
      <c r="F351">
        <v>1</v>
      </c>
      <c r="G351">
        <v>1</v>
      </c>
      <c r="H351">
        <v>1</v>
      </c>
      <c r="I351" t="s">
        <v>446</v>
      </c>
      <c r="J351" t="s">
        <v>6</v>
      </c>
      <c r="K351" t="s">
        <v>447</v>
      </c>
      <c r="L351">
        <v>1191</v>
      </c>
      <c r="N351">
        <v>1013</v>
      </c>
      <c r="O351" t="s">
        <v>448</v>
      </c>
      <c r="P351" t="s">
        <v>448</v>
      </c>
      <c r="Q351">
        <v>1</v>
      </c>
      <c r="X351">
        <v>3.65</v>
      </c>
      <c r="Y351">
        <v>0</v>
      </c>
      <c r="Z351">
        <v>0</v>
      </c>
      <c r="AA351">
        <v>0</v>
      </c>
      <c r="AB351">
        <v>9.6199999999999992</v>
      </c>
      <c r="AC351">
        <v>0</v>
      </c>
      <c r="AD351">
        <v>1</v>
      </c>
      <c r="AE351">
        <v>1</v>
      </c>
      <c r="AF351" t="s">
        <v>78</v>
      </c>
      <c r="AG351">
        <v>3.8325</v>
      </c>
      <c r="AH351">
        <v>2</v>
      </c>
      <c r="AI351">
        <v>74987670</v>
      </c>
      <c r="AJ351">
        <v>340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 x14ac:dyDescent="0.2">
      <c r="A352">
        <f>ROW(Source!A262)</f>
        <v>262</v>
      </c>
      <c r="B352">
        <v>74987671</v>
      </c>
      <c r="C352">
        <v>74987669</v>
      </c>
      <c r="D352">
        <v>49510905</v>
      </c>
      <c r="E352">
        <v>70</v>
      </c>
      <c r="F352">
        <v>1</v>
      </c>
      <c r="G352">
        <v>1</v>
      </c>
      <c r="H352">
        <v>1</v>
      </c>
      <c r="I352" t="s">
        <v>449</v>
      </c>
      <c r="J352" t="s">
        <v>6</v>
      </c>
      <c r="K352" t="s">
        <v>450</v>
      </c>
      <c r="L352">
        <v>1191</v>
      </c>
      <c r="N352">
        <v>1013</v>
      </c>
      <c r="O352" t="s">
        <v>448</v>
      </c>
      <c r="P352" t="s">
        <v>448</v>
      </c>
      <c r="Q352">
        <v>1</v>
      </c>
      <c r="X352">
        <v>0.05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1</v>
      </c>
      <c r="AE352">
        <v>2</v>
      </c>
      <c r="AF352" t="s">
        <v>78</v>
      </c>
      <c r="AG352">
        <v>5.2500000000000005E-2</v>
      </c>
      <c r="AH352">
        <v>2</v>
      </c>
      <c r="AI352">
        <v>74987671</v>
      </c>
      <c r="AJ352">
        <v>341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 x14ac:dyDescent="0.2">
      <c r="A353">
        <f>ROW(Source!A262)</f>
        <v>262</v>
      </c>
      <c r="B353">
        <v>74987672</v>
      </c>
      <c r="C353">
        <v>74987669</v>
      </c>
      <c r="D353">
        <v>49672573</v>
      </c>
      <c r="E353">
        <v>1</v>
      </c>
      <c r="F353">
        <v>1</v>
      </c>
      <c r="G353">
        <v>1</v>
      </c>
      <c r="H353">
        <v>2</v>
      </c>
      <c r="I353" t="s">
        <v>451</v>
      </c>
      <c r="J353" t="s">
        <v>452</v>
      </c>
      <c r="K353" t="s">
        <v>453</v>
      </c>
      <c r="L353">
        <v>1367</v>
      </c>
      <c r="N353">
        <v>1011</v>
      </c>
      <c r="O353" t="s">
        <v>454</v>
      </c>
      <c r="P353" t="s">
        <v>454</v>
      </c>
      <c r="Q353">
        <v>1</v>
      </c>
      <c r="X353">
        <v>0.01</v>
      </c>
      <c r="Y353">
        <v>0</v>
      </c>
      <c r="Z353">
        <v>115.4</v>
      </c>
      <c r="AA353">
        <v>13.5</v>
      </c>
      <c r="AB353">
        <v>0</v>
      </c>
      <c r="AC353">
        <v>0</v>
      </c>
      <c r="AD353">
        <v>1</v>
      </c>
      <c r="AE353">
        <v>0</v>
      </c>
      <c r="AF353" t="s">
        <v>78</v>
      </c>
      <c r="AG353">
        <v>1.0500000000000001E-2</v>
      </c>
      <c r="AH353">
        <v>2</v>
      </c>
      <c r="AI353">
        <v>74987672</v>
      </c>
      <c r="AJ353">
        <v>342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 x14ac:dyDescent="0.2">
      <c r="A354">
        <f>ROW(Source!A262)</f>
        <v>262</v>
      </c>
      <c r="B354">
        <v>74987673</v>
      </c>
      <c r="C354">
        <v>74987669</v>
      </c>
      <c r="D354">
        <v>49672695</v>
      </c>
      <c r="E354">
        <v>1</v>
      </c>
      <c r="F354">
        <v>1</v>
      </c>
      <c r="G354">
        <v>1</v>
      </c>
      <c r="H354">
        <v>2</v>
      </c>
      <c r="I354" t="s">
        <v>455</v>
      </c>
      <c r="J354" t="s">
        <v>456</v>
      </c>
      <c r="K354" t="s">
        <v>457</v>
      </c>
      <c r="L354">
        <v>1367</v>
      </c>
      <c r="N354">
        <v>1011</v>
      </c>
      <c r="O354" t="s">
        <v>454</v>
      </c>
      <c r="P354" t="s">
        <v>454</v>
      </c>
      <c r="Q354">
        <v>1</v>
      </c>
      <c r="X354">
        <v>0.91</v>
      </c>
      <c r="Y354">
        <v>0</v>
      </c>
      <c r="Z354">
        <v>3.12</v>
      </c>
      <c r="AA354">
        <v>0</v>
      </c>
      <c r="AB354">
        <v>0</v>
      </c>
      <c r="AC354">
        <v>0</v>
      </c>
      <c r="AD354">
        <v>1</v>
      </c>
      <c r="AE354">
        <v>0</v>
      </c>
      <c r="AF354" t="s">
        <v>78</v>
      </c>
      <c r="AG354">
        <v>0.95550000000000013</v>
      </c>
      <c r="AH354">
        <v>2</v>
      </c>
      <c r="AI354">
        <v>74987673</v>
      </c>
      <c r="AJ354">
        <v>343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 x14ac:dyDescent="0.2">
      <c r="A355">
        <f>ROW(Source!A262)</f>
        <v>262</v>
      </c>
      <c r="B355">
        <v>74987674</v>
      </c>
      <c r="C355">
        <v>74987669</v>
      </c>
      <c r="D355">
        <v>49673503</v>
      </c>
      <c r="E355">
        <v>1</v>
      </c>
      <c r="F355">
        <v>1</v>
      </c>
      <c r="G355">
        <v>1</v>
      </c>
      <c r="H355">
        <v>2</v>
      </c>
      <c r="I355" t="s">
        <v>458</v>
      </c>
      <c r="J355" t="s">
        <v>459</v>
      </c>
      <c r="K355" t="s">
        <v>460</v>
      </c>
      <c r="L355">
        <v>1367</v>
      </c>
      <c r="N355">
        <v>1011</v>
      </c>
      <c r="O355" t="s">
        <v>454</v>
      </c>
      <c r="P355" t="s">
        <v>454</v>
      </c>
      <c r="Q355">
        <v>1</v>
      </c>
      <c r="X355">
        <v>0.04</v>
      </c>
      <c r="Y355">
        <v>0</v>
      </c>
      <c r="Z355">
        <v>65.709999999999994</v>
      </c>
      <c r="AA355">
        <v>11.6</v>
      </c>
      <c r="AB355">
        <v>0</v>
      </c>
      <c r="AC355">
        <v>0</v>
      </c>
      <c r="AD355">
        <v>1</v>
      </c>
      <c r="AE355">
        <v>0</v>
      </c>
      <c r="AF355" t="s">
        <v>78</v>
      </c>
      <c r="AG355">
        <v>4.2000000000000003E-2</v>
      </c>
      <c r="AH355">
        <v>2</v>
      </c>
      <c r="AI355">
        <v>74987674</v>
      </c>
      <c r="AJ355">
        <v>344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 x14ac:dyDescent="0.2">
      <c r="A356">
        <f>ROW(Source!A262)</f>
        <v>262</v>
      </c>
      <c r="B356">
        <v>74987675</v>
      </c>
      <c r="C356">
        <v>74987669</v>
      </c>
      <c r="D356">
        <v>49525488</v>
      </c>
      <c r="E356">
        <v>1</v>
      </c>
      <c r="F356">
        <v>1</v>
      </c>
      <c r="G356">
        <v>1</v>
      </c>
      <c r="H356">
        <v>3</v>
      </c>
      <c r="I356" t="s">
        <v>465</v>
      </c>
      <c r="J356" t="s">
        <v>466</v>
      </c>
      <c r="K356" t="s">
        <v>467</v>
      </c>
      <c r="L356">
        <v>1346</v>
      </c>
      <c r="N356">
        <v>1009</v>
      </c>
      <c r="O356" t="s">
        <v>468</v>
      </c>
      <c r="P356" t="s">
        <v>468</v>
      </c>
      <c r="Q356">
        <v>1</v>
      </c>
      <c r="X356">
        <v>0.02</v>
      </c>
      <c r="Y356">
        <v>9.0399999999999991</v>
      </c>
      <c r="Z356">
        <v>0</v>
      </c>
      <c r="AA356">
        <v>0</v>
      </c>
      <c r="AB356">
        <v>0</v>
      </c>
      <c r="AC356">
        <v>0</v>
      </c>
      <c r="AD356">
        <v>1</v>
      </c>
      <c r="AE356">
        <v>0</v>
      </c>
      <c r="AF356" t="s">
        <v>6</v>
      </c>
      <c r="AG356">
        <v>0.02</v>
      </c>
      <c r="AH356">
        <v>2</v>
      </c>
      <c r="AI356">
        <v>74987675</v>
      </c>
      <c r="AJ356">
        <v>345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 x14ac:dyDescent="0.2">
      <c r="A357">
        <f>ROW(Source!A262)</f>
        <v>262</v>
      </c>
      <c r="B357">
        <v>74987676</v>
      </c>
      <c r="C357">
        <v>74987669</v>
      </c>
      <c r="D357">
        <v>49526492</v>
      </c>
      <c r="E357">
        <v>1</v>
      </c>
      <c r="F357">
        <v>1</v>
      </c>
      <c r="G357">
        <v>1</v>
      </c>
      <c r="H357">
        <v>3</v>
      </c>
      <c r="I357" t="s">
        <v>469</v>
      </c>
      <c r="J357" t="s">
        <v>470</v>
      </c>
      <c r="K357" t="s">
        <v>471</v>
      </c>
      <c r="L357">
        <v>1346</v>
      </c>
      <c r="N357">
        <v>1009</v>
      </c>
      <c r="O357" t="s">
        <v>468</v>
      </c>
      <c r="P357" t="s">
        <v>468</v>
      </c>
      <c r="Q357">
        <v>1</v>
      </c>
      <c r="X357">
        <v>0.08</v>
      </c>
      <c r="Y357">
        <v>23.09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6</v>
      </c>
      <c r="AG357">
        <v>0.08</v>
      </c>
      <c r="AH357">
        <v>2</v>
      </c>
      <c r="AI357">
        <v>74987676</v>
      </c>
      <c r="AJ357">
        <v>346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 x14ac:dyDescent="0.2">
      <c r="A358">
        <f>ROW(Source!A264)</f>
        <v>264</v>
      </c>
      <c r="B358">
        <v>74987687</v>
      </c>
      <c r="C358">
        <v>74987680</v>
      </c>
      <c r="D358">
        <v>31715109</v>
      </c>
      <c r="E358">
        <v>70</v>
      </c>
      <c r="F358">
        <v>1</v>
      </c>
      <c r="G358">
        <v>1</v>
      </c>
      <c r="H358">
        <v>1</v>
      </c>
      <c r="I358" t="s">
        <v>472</v>
      </c>
      <c r="J358" t="s">
        <v>6</v>
      </c>
      <c r="K358" t="s">
        <v>473</v>
      </c>
      <c r="L358">
        <v>1191</v>
      </c>
      <c r="N358">
        <v>1013</v>
      </c>
      <c r="O358" t="s">
        <v>448</v>
      </c>
      <c r="P358" t="s">
        <v>448</v>
      </c>
      <c r="Q358">
        <v>1</v>
      </c>
      <c r="X358">
        <v>5.75</v>
      </c>
      <c r="Y358">
        <v>0</v>
      </c>
      <c r="Z358">
        <v>0</v>
      </c>
      <c r="AA358">
        <v>0</v>
      </c>
      <c r="AB358">
        <v>8.74</v>
      </c>
      <c r="AC358">
        <v>0</v>
      </c>
      <c r="AD358">
        <v>1</v>
      </c>
      <c r="AE358">
        <v>1</v>
      </c>
      <c r="AF358" t="s">
        <v>26</v>
      </c>
      <c r="AG358">
        <v>6.0375000000000005</v>
      </c>
      <c r="AH358">
        <v>2</v>
      </c>
      <c r="AI358">
        <v>74987681</v>
      </c>
      <c r="AJ358">
        <v>348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 x14ac:dyDescent="0.2">
      <c r="A359">
        <f>ROW(Source!A264)</f>
        <v>264</v>
      </c>
      <c r="B359">
        <v>74987688</v>
      </c>
      <c r="C359">
        <v>74987680</v>
      </c>
      <c r="D359">
        <v>31709492</v>
      </c>
      <c r="E359">
        <v>70</v>
      </c>
      <c r="F359">
        <v>1</v>
      </c>
      <c r="G359">
        <v>1</v>
      </c>
      <c r="H359">
        <v>1</v>
      </c>
      <c r="I359" t="s">
        <v>449</v>
      </c>
      <c r="J359" t="s">
        <v>6</v>
      </c>
      <c r="K359" t="s">
        <v>450</v>
      </c>
      <c r="L359">
        <v>1191</v>
      </c>
      <c r="N359">
        <v>1013</v>
      </c>
      <c r="O359" t="s">
        <v>448</v>
      </c>
      <c r="P359" t="s">
        <v>448</v>
      </c>
      <c r="Q359">
        <v>1</v>
      </c>
      <c r="X359">
        <v>0.01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1</v>
      </c>
      <c r="AE359">
        <v>2</v>
      </c>
      <c r="AF359" t="s">
        <v>26</v>
      </c>
      <c r="AG359">
        <v>1.0500000000000001E-2</v>
      </c>
      <c r="AH359">
        <v>2</v>
      </c>
      <c r="AI359">
        <v>74987682</v>
      </c>
      <c r="AJ359">
        <v>349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 x14ac:dyDescent="0.2">
      <c r="A360">
        <f>ROW(Source!A264)</f>
        <v>264</v>
      </c>
      <c r="B360">
        <v>74987689</v>
      </c>
      <c r="C360">
        <v>74987680</v>
      </c>
      <c r="D360">
        <v>49673503</v>
      </c>
      <c r="E360">
        <v>1</v>
      </c>
      <c r="F360">
        <v>1</v>
      </c>
      <c r="G360">
        <v>1</v>
      </c>
      <c r="H360">
        <v>2</v>
      </c>
      <c r="I360" t="s">
        <v>458</v>
      </c>
      <c r="J360" t="s">
        <v>459</v>
      </c>
      <c r="K360" t="s">
        <v>460</v>
      </c>
      <c r="L360">
        <v>1367</v>
      </c>
      <c r="N360">
        <v>1011</v>
      </c>
      <c r="O360" t="s">
        <v>454</v>
      </c>
      <c r="P360" t="s">
        <v>454</v>
      </c>
      <c r="Q360">
        <v>1</v>
      </c>
      <c r="X360">
        <v>0.01</v>
      </c>
      <c r="Y360">
        <v>0</v>
      </c>
      <c r="Z360">
        <v>65.709999999999994</v>
      </c>
      <c r="AA360">
        <v>11.6</v>
      </c>
      <c r="AB360">
        <v>0</v>
      </c>
      <c r="AC360">
        <v>0</v>
      </c>
      <c r="AD360">
        <v>1</v>
      </c>
      <c r="AE360">
        <v>0</v>
      </c>
      <c r="AF360" t="s">
        <v>26</v>
      </c>
      <c r="AG360">
        <v>1.0500000000000001E-2</v>
      </c>
      <c r="AH360">
        <v>2</v>
      </c>
      <c r="AI360">
        <v>74987683</v>
      </c>
      <c r="AJ360">
        <v>350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 x14ac:dyDescent="0.2">
      <c r="A361">
        <f>ROW(Source!A264)</f>
        <v>264</v>
      </c>
      <c r="B361">
        <v>74987690</v>
      </c>
      <c r="C361">
        <v>74987680</v>
      </c>
      <c r="D361">
        <v>49525488</v>
      </c>
      <c r="E361">
        <v>1</v>
      </c>
      <c r="F361">
        <v>1</v>
      </c>
      <c r="G361">
        <v>1</v>
      </c>
      <c r="H361">
        <v>3</v>
      </c>
      <c r="I361" t="s">
        <v>465</v>
      </c>
      <c r="J361" t="s">
        <v>466</v>
      </c>
      <c r="K361" t="s">
        <v>467</v>
      </c>
      <c r="L361">
        <v>1346</v>
      </c>
      <c r="N361">
        <v>1009</v>
      </c>
      <c r="O361" t="s">
        <v>468</v>
      </c>
      <c r="P361" t="s">
        <v>468</v>
      </c>
      <c r="Q361">
        <v>1</v>
      </c>
      <c r="X361">
        <v>0.06</v>
      </c>
      <c r="Y361">
        <v>9.0399999999999991</v>
      </c>
      <c r="Z361">
        <v>0</v>
      </c>
      <c r="AA361">
        <v>0</v>
      </c>
      <c r="AB361">
        <v>0</v>
      </c>
      <c r="AC361">
        <v>0</v>
      </c>
      <c r="AD361">
        <v>1</v>
      </c>
      <c r="AE361">
        <v>0</v>
      </c>
      <c r="AF361" t="s">
        <v>6</v>
      </c>
      <c r="AG361">
        <v>0.06</v>
      </c>
      <c r="AH361">
        <v>2</v>
      </c>
      <c r="AI361">
        <v>74987684</v>
      </c>
      <c r="AJ361">
        <v>351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 x14ac:dyDescent="0.2">
      <c r="A362">
        <f>ROW(Source!A264)</f>
        <v>264</v>
      </c>
      <c r="B362">
        <v>74987691</v>
      </c>
      <c r="C362">
        <v>74987680</v>
      </c>
      <c r="D362">
        <v>49526492</v>
      </c>
      <c r="E362">
        <v>1</v>
      </c>
      <c r="F362">
        <v>1</v>
      </c>
      <c r="G362">
        <v>1</v>
      </c>
      <c r="H362">
        <v>3</v>
      </c>
      <c r="I362" t="s">
        <v>469</v>
      </c>
      <c r="J362" t="s">
        <v>470</v>
      </c>
      <c r="K362" t="s">
        <v>471</v>
      </c>
      <c r="L362">
        <v>1346</v>
      </c>
      <c r="N362">
        <v>1009</v>
      </c>
      <c r="O362" t="s">
        <v>468</v>
      </c>
      <c r="P362" t="s">
        <v>468</v>
      </c>
      <c r="Q362">
        <v>1</v>
      </c>
      <c r="X362">
        <v>0.08</v>
      </c>
      <c r="Y362">
        <v>23.09</v>
      </c>
      <c r="Z362">
        <v>0</v>
      </c>
      <c r="AA362">
        <v>0</v>
      </c>
      <c r="AB362">
        <v>0</v>
      </c>
      <c r="AC362">
        <v>0</v>
      </c>
      <c r="AD362">
        <v>1</v>
      </c>
      <c r="AE362">
        <v>0</v>
      </c>
      <c r="AF362" t="s">
        <v>6</v>
      </c>
      <c r="AG362">
        <v>0.08</v>
      </c>
      <c r="AH362">
        <v>2</v>
      </c>
      <c r="AI362">
        <v>74987685</v>
      </c>
      <c r="AJ362">
        <v>352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 x14ac:dyDescent="0.2">
      <c r="A363">
        <f>ROW(Source!A264)</f>
        <v>264</v>
      </c>
      <c r="B363">
        <v>74987692</v>
      </c>
      <c r="C363">
        <v>74987680</v>
      </c>
      <c r="D363">
        <v>49514648</v>
      </c>
      <c r="E363">
        <v>70</v>
      </c>
      <c r="F363">
        <v>1</v>
      </c>
      <c r="G363">
        <v>1</v>
      </c>
      <c r="H363">
        <v>3</v>
      </c>
      <c r="I363" t="s">
        <v>508</v>
      </c>
      <c r="J363" t="s">
        <v>6</v>
      </c>
      <c r="K363" t="s">
        <v>509</v>
      </c>
      <c r="L363">
        <v>1327</v>
      </c>
      <c r="N363">
        <v>1005</v>
      </c>
      <c r="O363" t="s">
        <v>52</v>
      </c>
      <c r="P363" t="s">
        <v>52</v>
      </c>
      <c r="Q363">
        <v>1</v>
      </c>
      <c r="X363">
        <v>1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 t="s">
        <v>6</v>
      </c>
      <c r="AG363">
        <v>1</v>
      </c>
      <c r="AH363">
        <v>3</v>
      </c>
      <c r="AI363">
        <v>-1</v>
      </c>
      <c r="AJ363" t="s">
        <v>6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 x14ac:dyDescent="0.2">
      <c r="A364">
        <f>ROW(Source!A266)</f>
        <v>266</v>
      </c>
      <c r="B364">
        <v>74987708</v>
      </c>
      <c r="C364">
        <v>74987699</v>
      </c>
      <c r="D364">
        <v>31714704</v>
      </c>
      <c r="E364">
        <v>70</v>
      </c>
      <c r="F364">
        <v>1</v>
      </c>
      <c r="G364">
        <v>1</v>
      </c>
      <c r="H364">
        <v>1</v>
      </c>
      <c r="I364" t="s">
        <v>474</v>
      </c>
      <c r="J364" t="s">
        <v>6</v>
      </c>
      <c r="K364" t="s">
        <v>475</v>
      </c>
      <c r="L364">
        <v>1191</v>
      </c>
      <c r="N364">
        <v>1013</v>
      </c>
      <c r="O364" t="s">
        <v>448</v>
      </c>
      <c r="P364" t="s">
        <v>448</v>
      </c>
      <c r="Q364">
        <v>1</v>
      </c>
      <c r="X364">
        <v>2</v>
      </c>
      <c r="Y364">
        <v>0</v>
      </c>
      <c r="Z364">
        <v>0</v>
      </c>
      <c r="AA364">
        <v>0</v>
      </c>
      <c r="AB364">
        <v>8.9700000000000006</v>
      </c>
      <c r="AC364">
        <v>0</v>
      </c>
      <c r="AD364">
        <v>1</v>
      </c>
      <c r="AE364">
        <v>1</v>
      </c>
      <c r="AF364" t="s">
        <v>78</v>
      </c>
      <c r="AG364">
        <v>2.1</v>
      </c>
      <c r="AH364">
        <v>2</v>
      </c>
      <c r="AI364">
        <v>74987700</v>
      </c>
      <c r="AJ364">
        <v>354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 x14ac:dyDescent="0.2">
      <c r="A365">
        <f>ROW(Source!A266)</f>
        <v>266</v>
      </c>
      <c r="B365">
        <v>74987709</v>
      </c>
      <c r="C365">
        <v>74987699</v>
      </c>
      <c r="D365">
        <v>31709492</v>
      </c>
      <c r="E365">
        <v>70</v>
      </c>
      <c r="F365">
        <v>1</v>
      </c>
      <c r="G365">
        <v>1</v>
      </c>
      <c r="H365">
        <v>1</v>
      </c>
      <c r="I365" t="s">
        <v>449</v>
      </c>
      <c r="J365" t="s">
        <v>6</v>
      </c>
      <c r="K365" t="s">
        <v>450</v>
      </c>
      <c r="L365">
        <v>1191</v>
      </c>
      <c r="N365">
        <v>1013</v>
      </c>
      <c r="O365" t="s">
        <v>448</v>
      </c>
      <c r="P365" t="s">
        <v>448</v>
      </c>
      <c r="Q365">
        <v>1</v>
      </c>
      <c r="X365">
        <v>0.03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2</v>
      </c>
      <c r="AF365" t="s">
        <v>78</v>
      </c>
      <c r="AG365">
        <v>3.15E-2</v>
      </c>
      <c r="AH365">
        <v>2</v>
      </c>
      <c r="AI365">
        <v>74987701</v>
      </c>
      <c r="AJ365">
        <v>355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 x14ac:dyDescent="0.2">
      <c r="A366">
        <f>ROW(Source!A266)</f>
        <v>266</v>
      </c>
      <c r="B366">
        <v>74987710</v>
      </c>
      <c r="C366">
        <v>74987699</v>
      </c>
      <c r="D366">
        <v>49672573</v>
      </c>
      <c r="E366">
        <v>1</v>
      </c>
      <c r="F366">
        <v>1</v>
      </c>
      <c r="G366">
        <v>1</v>
      </c>
      <c r="H366">
        <v>2</v>
      </c>
      <c r="I366" t="s">
        <v>451</v>
      </c>
      <c r="J366" t="s">
        <v>452</v>
      </c>
      <c r="K366" t="s">
        <v>453</v>
      </c>
      <c r="L366">
        <v>1367</v>
      </c>
      <c r="N366">
        <v>1011</v>
      </c>
      <c r="O366" t="s">
        <v>454</v>
      </c>
      <c r="P366" t="s">
        <v>454</v>
      </c>
      <c r="Q366">
        <v>1</v>
      </c>
      <c r="X366">
        <v>0.01</v>
      </c>
      <c r="Y366">
        <v>0</v>
      </c>
      <c r="Z366">
        <v>115.4</v>
      </c>
      <c r="AA366">
        <v>13.5</v>
      </c>
      <c r="AB366">
        <v>0</v>
      </c>
      <c r="AC366">
        <v>0</v>
      </c>
      <c r="AD366">
        <v>1</v>
      </c>
      <c r="AE366">
        <v>0</v>
      </c>
      <c r="AF366" t="s">
        <v>78</v>
      </c>
      <c r="AG366">
        <v>1.0500000000000001E-2</v>
      </c>
      <c r="AH366">
        <v>2</v>
      </c>
      <c r="AI366">
        <v>74987702</v>
      </c>
      <c r="AJ366">
        <v>356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 x14ac:dyDescent="0.2">
      <c r="A367">
        <f>ROW(Source!A266)</f>
        <v>266</v>
      </c>
      <c r="B367">
        <v>74987711</v>
      </c>
      <c r="C367">
        <v>74987699</v>
      </c>
      <c r="D367">
        <v>49672695</v>
      </c>
      <c r="E367">
        <v>1</v>
      </c>
      <c r="F367">
        <v>1</v>
      </c>
      <c r="G367">
        <v>1</v>
      </c>
      <c r="H367">
        <v>2</v>
      </c>
      <c r="I367" t="s">
        <v>455</v>
      </c>
      <c r="J367" t="s">
        <v>456</v>
      </c>
      <c r="K367" t="s">
        <v>457</v>
      </c>
      <c r="L367">
        <v>1367</v>
      </c>
      <c r="N367">
        <v>1011</v>
      </c>
      <c r="O367" t="s">
        <v>454</v>
      </c>
      <c r="P367" t="s">
        <v>454</v>
      </c>
      <c r="Q367">
        <v>1</v>
      </c>
      <c r="X367">
        <v>0.5</v>
      </c>
      <c r="Y367">
        <v>0</v>
      </c>
      <c r="Z367">
        <v>3.12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78</v>
      </c>
      <c r="AG367">
        <v>0.52500000000000002</v>
      </c>
      <c r="AH367">
        <v>2</v>
      </c>
      <c r="AI367">
        <v>74987703</v>
      </c>
      <c r="AJ367">
        <v>357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 x14ac:dyDescent="0.2">
      <c r="A368">
        <f>ROW(Source!A266)</f>
        <v>266</v>
      </c>
      <c r="B368">
        <v>74987712</v>
      </c>
      <c r="C368">
        <v>74987699</v>
      </c>
      <c r="D368">
        <v>49673503</v>
      </c>
      <c r="E368">
        <v>1</v>
      </c>
      <c r="F368">
        <v>1</v>
      </c>
      <c r="G368">
        <v>1</v>
      </c>
      <c r="H368">
        <v>2</v>
      </c>
      <c r="I368" t="s">
        <v>458</v>
      </c>
      <c r="J368" t="s">
        <v>459</v>
      </c>
      <c r="K368" t="s">
        <v>460</v>
      </c>
      <c r="L368">
        <v>1367</v>
      </c>
      <c r="N368">
        <v>1011</v>
      </c>
      <c r="O368" t="s">
        <v>454</v>
      </c>
      <c r="P368" t="s">
        <v>454</v>
      </c>
      <c r="Q368">
        <v>1</v>
      </c>
      <c r="X368">
        <v>0.02</v>
      </c>
      <c r="Y368">
        <v>0</v>
      </c>
      <c r="Z368">
        <v>65.709999999999994</v>
      </c>
      <c r="AA368">
        <v>11.6</v>
      </c>
      <c r="AB368">
        <v>0</v>
      </c>
      <c r="AC368">
        <v>0</v>
      </c>
      <c r="AD368">
        <v>1</v>
      </c>
      <c r="AE368">
        <v>0</v>
      </c>
      <c r="AF368" t="s">
        <v>78</v>
      </c>
      <c r="AG368">
        <v>2.1000000000000001E-2</v>
      </c>
      <c r="AH368">
        <v>2</v>
      </c>
      <c r="AI368">
        <v>74987704</v>
      </c>
      <c r="AJ368">
        <v>358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 x14ac:dyDescent="0.2">
      <c r="A369">
        <f>ROW(Source!A266)</f>
        <v>266</v>
      </c>
      <c r="B369">
        <v>74987713</v>
      </c>
      <c r="C369">
        <v>74987699</v>
      </c>
      <c r="D369">
        <v>49525488</v>
      </c>
      <c r="E369">
        <v>1</v>
      </c>
      <c r="F369">
        <v>1</v>
      </c>
      <c r="G369">
        <v>1</v>
      </c>
      <c r="H369">
        <v>3</v>
      </c>
      <c r="I369" t="s">
        <v>465</v>
      </c>
      <c r="J369" t="s">
        <v>466</v>
      </c>
      <c r="K369" t="s">
        <v>467</v>
      </c>
      <c r="L369">
        <v>1346</v>
      </c>
      <c r="N369">
        <v>1009</v>
      </c>
      <c r="O369" t="s">
        <v>468</v>
      </c>
      <c r="P369" t="s">
        <v>468</v>
      </c>
      <c r="Q369">
        <v>1</v>
      </c>
      <c r="X369">
        <v>0.5</v>
      </c>
      <c r="Y369">
        <v>9.0399999999999991</v>
      </c>
      <c r="Z369">
        <v>0</v>
      </c>
      <c r="AA369">
        <v>0</v>
      </c>
      <c r="AB369">
        <v>0</v>
      </c>
      <c r="AC369">
        <v>0</v>
      </c>
      <c r="AD369">
        <v>1</v>
      </c>
      <c r="AE369">
        <v>0</v>
      </c>
      <c r="AF369" t="s">
        <v>6</v>
      </c>
      <c r="AG369">
        <v>0.5</v>
      </c>
      <c r="AH369">
        <v>2</v>
      </c>
      <c r="AI369">
        <v>74987705</v>
      </c>
      <c r="AJ369">
        <v>359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 x14ac:dyDescent="0.2">
      <c r="A370">
        <f>ROW(Source!A266)</f>
        <v>266</v>
      </c>
      <c r="B370">
        <v>74987714</v>
      </c>
      <c r="C370">
        <v>74987699</v>
      </c>
      <c r="D370">
        <v>49526492</v>
      </c>
      <c r="E370">
        <v>1</v>
      </c>
      <c r="F370">
        <v>1</v>
      </c>
      <c r="G370">
        <v>1</v>
      </c>
      <c r="H370">
        <v>3</v>
      </c>
      <c r="I370" t="s">
        <v>469</v>
      </c>
      <c r="J370" t="s">
        <v>470</v>
      </c>
      <c r="K370" t="s">
        <v>471</v>
      </c>
      <c r="L370">
        <v>1346</v>
      </c>
      <c r="N370">
        <v>1009</v>
      </c>
      <c r="O370" t="s">
        <v>468</v>
      </c>
      <c r="P370" t="s">
        <v>468</v>
      </c>
      <c r="Q370">
        <v>1</v>
      </c>
      <c r="X370">
        <v>1.05</v>
      </c>
      <c r="Y370">
        <v>23.09</v>
      </c>
      <c r="Z370">
        <v>0</v>
      </c>
      <c r="AA370">
        <v>0</v>
      </c>
      <c r="AB370">
        <v>0</v>
      </c>
      <c r="AC370">
        <v>0</v>
      </c>
      <c r="AD370">
        <v>1</v>
      </c>
      <c r="AE370">
        <v>0</v>
      </c>
      <c r="AF370" t="s">
        <v>6</v>
      </c>
      <c r="AG370">
        <v>1.05</v>
      </c>
      <c r="AH370">
        <v>2</v>
      </c>
      <c r="AI370">
        <v>74987706</v>
      </c>
      <c r="AJ370">
        <v>360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 x14ac:dyDescent="0.2">
      <c r="A371">
        <f>ROW(Source!A266)</f>
        <v>266</v>
      </c>
      <c r="B371">
        <v>74987715</v>
      </c>
      <c r="C371">
        <v>74987699</v>
      </c>
      <c r="D371">
        <v>49514680</v>
      </c>
      <c r="E371">
        <v>70</v>
      </c>
      <c r="F371">
        <v>1</v>
      </c>
      <c r="G371">
        <v>1</v>
      </c>
      <c r="H371">
        <v>3</v>
      </c>
      <c r="I371" t="s">
        <v>510</v>
      </c>
      <c r="J371" t="s">
        <v>6</v>
      </c>
      <c r="K371" t="s">
        <v>511</v>
      </c>
      <c r="L371">
        <v>1371</v>
      </c>
      <c r="N371">
        <v>1013</v>
      </c>
      <c r="O371" t="s">
        <v>23</v>
      </c>
      <c r="P371" t="s">
        <v>23</v>
      </c>
      <c r="Q371">
        <v>1</v>
      </c>
      <c r="X371">
        <v>1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 t="s">
        <v>6</v>
      </c>
      <c r="AG371">
        <v>1</v>
      </c>
      <c r="AH371">
        <v>3</v>
      </c>
      <c r="AI371">
        <v>-1</v>
      </c>
      <c r="AJ371" t="s">
        <v>6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 x14ac:dyDescent="0.2">
      <c r="A372">
        <f>ROW(Source!A268)</f>
        <v>268</v>
      </c>
      <c r="B372">
        <v>74987726</v>
      </c>
      <c r="C372">
        <v>74987718</v>
      </c>
      <c r="D372">
        <v>31714704</v>
      </c>
      <c r="E372">
        <v>70</v>
      </c>
      <c r="F372">
        <v>1</v>
      </c>
      <c r="G372">
        <v>1</v>
      </c>
      <c r="H372">
        <v>1</v>
      </c>
      <c r="I372" t="s">
        <v>474</v>
      </c>
      <c r="J372" t="s">
        <v>6</v>
      </c>
      <c r="K372" t="s">
        <v>475</v>
      </c>
      <c r="L372">
        <v>1191</v>
      </c>
      <c r="N372">
        <v>1013</v>
      </c>
      <c r="O372" t="s">
        <v>448</v>
      </c>
      <c r="P372" t="s">
        <v>448</v>
      </c>
      <c r="Q372">
        <v>1</v>
      </c>
      <c r="X372">
        <v>2</v>
      </c>
      <c r="Y372">
        <v>0</v>
      </c>
      <c r="Z372">
        <v>0</v>
      </c>
      <c r="AA372">
        <v>0</v>
      </c>
      <c r="AB372">
        <v>8.9700000000000006</v>
      </c>
      <c r="AC372">
        <v>0</v>
      </c>
      <c r="AD372">
        <v>1</v>
      </c>
      <c r="AE372">
        <v>1</v>
      </c>
      <c r="AF372" t="s">
        <v>78</v>
      </c>
      <c r="AG372">
        <v>2.1</v>
      </c>
      <c r="AH372">
        <v>2</v>
      </c>
      <c r="AI372">
        <v>74987719</v>
      </c>
      <c r="AJ372">
        <v>362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 x14ac:dyDescent="0.2">
      <c r="A373">
        <f>ROW(Source!A268)</f>
        <v>268</v>
      </c>
      <c r="B373">
        <v>74987727</v>
      </c>
      <c r="C373">
        <v>74987718</v>
      </c>
      <c r="D373">
        <v>31709492</v>
      </c>
      <c r="E373">
        <v>70</v>
      </c>
      <c r="F373">
        <v>1</v>
      </c>
      <c r="G373">
        <v>1</v>
      </c>
      <c r="H373">
        <v>1</v>
      </c>
      <c r="I373" t="s">
        <v>449</v>
      </c>
      <c r="J373" t="s">
        <v>6</v>
      </c>
      <c r="K373" t="s">
        <v>450</v>
      </c>
      <c r="L373">
        <v>1191</v>
      </c>
      <c r="N373">
        <v>1013</v>
      </c>
      <c r="O373" t="s">
        <v>448</v>
      </c>
      <c r="P373" t="s">
        <v>448</v>
      </c>
      <c r="Q373">
        <v>1</v>
      </c>
      <c r="X373">
        <v>0.01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78</v>
      </c>
      <c r="AG373">
        <v>1.0500000000000001E-2</v>
      </c>
      <c r="AH373">
        <v>2</v>
      </c>
      <c r="AI373">
        <v>74987720</v>
      </c>
      <c r="AJ373">
        <v>363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 x14ac:dyDescent="0.2">
      <c r="A374">
        <f>ROW(Source!A268)</f>
        <v>268</v>
      </c>
      <c r="B374">
        <v>74987728</v>
      </c>
      <c r="C374">
        <v>74987718</v>
      </c>
      <c r="D374">
        <v>49672695</v>
      </c>
      <c r="E374">
        <v>1</v>
      </c>
      <c r="F374">
        <v>1</v>
      </c>
      <c r="G374">
        <v>1</v>
      </c>
      <c r="H374">
        <v>2</v>
      </c>
      <c r="I374" t="s">
        <v>455</v>
      </c>
      <c r="J374" t="s">
        <v>456</v>
      </c>
      <c r="K374" t="s">
        <v>457</v>
      </c>
      <c r="L374">
        <v>1367</v>
      </c>
      <c r="N374">
        <v>1011</v>
      </c>
      <c r="O374" t="s">
        <v>454</v>
      </c>
      <c r="P374" t="s">
        <v>454</v>
      </c>
      <c r="Q374">
        <v>1</v>
      </c>
      <c r="X374">
        <v>0.5</v>
      </c>
      <c r="Y374">
        <v>0</v>
      </c>
      <c r="Z374">
        <v>3.12</v>
      </c>
      <c r="AA374">
        <v>0</v>
      </c>
      <c r="AB374">
        <v>0</v>
      </c>
      <c r="AC374">
        <v>0</v>
      </c>
      <c r="AD374">
        <v>1</v>
      </c>
      <c r="AE374">
        <v>0</v>
      </c>
      <c r="AF374" t="s">
        <v>78</v>
      </c>
      <c r="AG374">
        <v>0.52500000000000002</v>
      </c>
      <c r="AH374">
        <v>2</v>
      </c>
      <c r="AI374">
        <v>74987721</v>
      </c>
      <c r="AJ374">
        <v>364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 x14ac:dyDescent="0.2">
      <c r="A375">
        <f>ROW(Source!A268)</f>
        <v>268</v>
      </c>
      <c r="B375">
        <v>74987729</v>
      </c>
      <c r="C375">
        <v>74987718</v>
      </c>
      <c r="D375">
        <v>49673503</v>
      </c>
      <c r="E375">
        <v>1</v>
      </c>
      <c r="F375">
        <v>1</v>
      </c>
      <c r="G375">
        <v>1</v>
      </c>
      <c r="H375">
        <v>2</v>
      </c>
      <c r="I375" t="s">
        <v>458</v>
      </c>
      <c r="J375" t="s">
        <v>459</v>
      </c>
      <c r="K375" t="s">
        <v>460</v>
      </c>
      <c r="L375">
        <v>1367</v>
      </c>
      <c r="N375">
        <v>1011</v>
      </c>
      <c r="O375" t="s">
        <v>454</v>
      </c>
      <c r="P375" t="s">
        <v>454</v>
      </c>
      <c r="Q375">
        <v>1</v>
      </c>
      <c r="X375">
        <v>0.01</v>
      </c>
      <c r="Y375">
        <v>0</v>
      </c>
      <c r="Z375">
        <v>65.709999999999994</v>
      </c>
      <c r="AA375">
        <v>11.6</v>
      </c>
      <c r="AB375">
        <v>0</v>
      </c>
      <c r="AC375">
        <v>0</v>
      </c>
      <c r="AD375">
        <v>1</v>
      </c>
      <c r="AE375">
        <v>0</v>
      </c>
      <c r="AF375" t="s">
        <v>78</v>
      </c>
      <c r="AG375">
        <v>1.0500000000000001E-2</v>
      </c>
      <c r="AH375">
        <v>2</v>
      </c>
      <c r="AI375">
        <v>74987722</v>
      </c>
      <c r="AJ375">
        <v>365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 x14ac:dyDescent="0.2">
      <c r="A376">
        <f>ROW(Source!A268)</f>
        <v>268</v>
      </c>
      <c r="B376">
        <v>74987730</v>
      </c>
      <c r="C376">
        <v>74987718</v>
      </c>
      <c r="D376">
        <v>49525488</v>
      </c>
      <c r="E376">
        <v>1</v>
      </c>
      <c r="F376">
        <v>1</v>
      </c>
      <c r="G376">
        <v>1</v>
      </c>
      <c r="H376">
        <v>3</v>
      </c>
      <c r="I376" t="s">
        <v>465</v>
      </c>
      <c r="J376" t="s">
        <v>466</v>
      </c>
      <c r="K376" t="s">
        <v>467</v>
      </c>
      <c r="L376">
        <v>1346</v>
      </c>
      <c r="N376">
        <v>1009</v>
      </c>
      <c r="O376" t="s">
        <v>468</v>
      </c>
      <c r="P376" t="s">
        <v>468</v>
      </c>
      <c r="Q376">
        <v>1</v>
      </c>
      <c r="X376">
        <v>0.4</v>
      </c>
      <c r="Y376">
        <v>9.0399999999999991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6</v>
      </c>
      <c r="AG376">
        <v>0.4</v>
      </c>
      <c r="AH376">
        <v>2</v>
      </c>
      <c r="AI376">
        <v>74987723</v>
      </c>
      <c r="AJ376">
        <v>366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 x14ac:dyDescent="0.2">
      <c r="A377">
        <f>ROW(Source!A268)</f>
        <v>268</v>
      </c>
      <c r="B377">
        <v>74987731</v>
      </c>
      <c r="C377">
        <v>74987718</v>
      </c>
      <c r="D377">
        <v>49526492</v>
      </c>
      <c r="E377">
        <v>1</v>
      </c>
      <c r="F377">
        <v>1</v>
      </c>
      <c r="G377">
        <v>1</v>
      </c>
      <c r="H377">
        <v>3</v>
      </c>
      <c r="I377" t="s">
        <v>469</v>
      </c>
      <c r="J377" t="s">
        <v>470</v>
      </c>
      <c r="K377" t="s">
        <v>471</v>
      </c>
      <c r="L377">
        <v>1346</v>
      </c>
      <c r="N377">
        <v>1009</v>
      </c>
      <c r="O377" t="s">
        <v>468</v>
      </c>
      <c r="P377" t="s">
        <v>468</v>
      </c>
      <c r="Q377">
        <v>1</v>
      </c>
      <c r="X377">
        <v>1.05</v>
      </c>
      <c r="Y377">
        <v>23.09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6</v>
      </c>
      <c r="AG377">
        <v>1.05</v>
      </c>
      <c r="AH377">
        <v>2</v>
      </c>
      <c r="AI377">
        <v>74987724</v>
      </c>
      <c r="AJ377">
        <v>367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 x14ac:dyDescent="0.2">
      <c r="A378">
        <f>ROW(Source!A268)</f>
        <v>268</v>
      </c>
      <c r="B378">
        <v>74987732</v>
      </c>
      <c r="C378">
        <v>74987718</v>
      </c>
      <c r="D378">
        <v>49514680</v>
      </c>
      <c r="E378">
        <v>70</v>
      </c>
      <c r="F378">
        <v>1</v>
      </c>
      <c r="G378">
        <v>1</v>
      </c>
      <c r="H378">
        <v>3</v>
      </c>
      <c r="I378" t="s">
        <v>510</v>
      </c>
      <c r="J378" t="s">
        <v>6</v>
      </c>
      <c r="K378" t="s">
        <v>511</v>
      </c>
      <c r="L378">
        <v>1371</v>
      </c>
      <c r="N378">
        <v>1013</v>
      </c>
      <c r="O378" t="s">
        <v>23</v>
      </c>
      <c r="P378" t="s">
        <v>23</v>
      </c>
      <c r="Q378">
        <v>1</v>
      </c>
      <c r="X378">
        <v>1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 t="s">
        <v>6</v>
      </c>
      <c r="AG378">
        <v>1</v>
      </c>
      <c r="AH378">
        <v>3</v>
      </c>
      <c r="AI378">
        <v>-1</v>
      </c>
      <c r="AJ378" t="s">
        <v>6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 x14ac:dyDescent="0.2">
      <c r="A379">
        <f>ROW(Source!A270)</f>
        <v>270</v>
      </c>
      <c r="B379">
        <v>74987746</v>
      </c>
      <c r="C379">
        <v>74987735</v>
      </c>
      <c r="D379">
        <v>31714704</v>
      </c>
      <c r="E379">
        <v>70</v>
      </c>
      <c r="F379">
        <v>1</v>
      </c>
      <c r="G379">
        <v>1</v>
      </c>
      <c r="H379">
        <v>1</v>
      </c>
      <c r="I379" t="s">
        <v>474</v>
      </c>
      <c r="J379" t="s">
        <v>6</v>
      </c>
      <c r="K379" t="s">
        <v>475</v>
      </c>
      <c r="L379">
        <v>1191</v>
      </c>
      <c r="N379">
        <v>1013</v>
      </c>
      <c r="O379" t="s">
        <v>448</v>
      </c>
      <c r="P379" t="s">
        <v>448</v>
      </c>
      <c r="Q379">
        <v>1</v>
      </c>
      <c r="X379">
        <v>1.07</v>
      </c>
      <c r="Y379">
        <v>0</v>
      </c>
      <c r="Z379">
        <v>0</v>
      </c>
      <c r="AA379">
        <v>0</v>
      </c>
      <c r="AB379">
        <v>8.9700000000000006</v>
      </c>
      <c r="AC379">
        <v>0</v>
      </c>
      <c r="AD379">
        <v>1</v>
      </c>
      <c r="AE379">
        <v>1</v>
      </c>
      <c r="AF379" t="s">
        <v>26</v>
      </c>
      <c r="AG379">
        <v>1.1235000000000002</v>
      </c>
      <c r="AH379">
        <v>2</v>
      </c>
      <c r="AI379">
        <v>74987736</v>
      </c>
      <c r="AJ379">
        <v>369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 x14ac:dyDescent="0.2">
      <c r="A380">
        <f>ROW(Source!A270)</f>
        <v>270</v>
      </c>
      <c r="B380">
        <v>74987747</v>
      </c>
      <c r="C380">
        <v>74987735</v>
      </c>
      <c r="D380">
        <v>31709492</v>
      </c>
      <c r="E380">
        <v>70</v>
      </c>
      <c r="F380">
        <v>1</v>
      </c>
      <c r="G380">
        <v>1</v>
      </c>
      <c r="H380">
        <v>1</v>
      </c>
      <c r="I380" t="s">
        <v>449</v>
      </c>
      <c r="J380" t="s">
        <v>6</v>
      </c>
      <c r="K380" t="s">
        <v>450</v>
      </c>
      <c r="L380">
        <v>1191</v>
      </c>
      <c r="N380">
        <v>1013</v>
      </c>
      <c r="O380" t="s">
        <v>448</v>
      </c>
      <c r="P380" t="s">
        <v>448</v>
      </c>
      <c r="Q380">
        <v>1</v>
      </c>
      <c r="X380">
        <v>0.01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1</v>
      </c>
      <c r="AE380">
        <v>2</v>
      </c>
      <c r="AF380" t="s">
        <v>26</v>
      </c>
      <c r="AG380">
        <v>1.0500000000000001E-2</v>
      </c>
      <c r="AH380">
        <v>2</v>
      </c>
      <c r="AI380">
        <v>74987737</v>
      </c>
      <c r="AJ380">
        <v>370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 x14ac:dyDescent="0.2">
      <c r="A381">
        <f>ROW(Source!A270)</f>
        <v>270</v>
      </c>
      <c r="B381">
        <v>74987748</v>
      </c>
      <c r="C381">
        <v>74987735</v>
      </c>
      <c r="D381">
        <v>49673503</v>
      </c>
      <c r="E381">
        <v>1</v>
      </c>
      <c r="F381">
        <v>1</v>
      </c>
      <c r="G381">
        <v>1</v>
      </c>
      <c r="H381">
        <v>2</v>
      </c>
      <c r="I381" t="s">
        <v>458</v>
      </c>
      <c r="J381" t="s">
        <v>459</v>
      </c>
      <c r="K381" t="s">
        <v>460</v>
      </c>
      <c r="L381">
        <v>1367</v>
      </c>
      <c r="N381">
        <v>1011</v>
      </c>
      <c r="O381" t="s">
        <v>454</v>
      </c>
      <c r="P381" t="s">
        <v>454</v>
      </c>
      <c r="Q381">
        <v>1</v>
      </c>
      <c r="X381">
        <v>0.01</v>
      </c>
      <c r="Y381">
        <v>0</v>
      </c>
      <c r="Z381">
        <v>65.709999999999994</v>
      </c>
      <c r="AA381">
        <v>11.6</v>
      </c>
      <c r="AB381">
        <v>0</v>
      </c>
      <c r="AC381">
        <v>0</v>
      </c>
      <c r="AD381">
        <v>1</v>
      </c>
      <c r="AE381">
        <v>0</v>
      </c>
      <c r="AF381" t="s">
        <v>26</v>
      </c>
      <c r="AG381">
        <v>1.0500000000000001E-2</v>
      </c>
      <c r="AH381">
        <v>2</v>
      </c>
      <c r="AI381">
        <v>74987738</v>
      </c>
      <c r="AJ381">
        <v>371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 x14ac:dyDescent="0.2">
      <c r="A382">
        <f>ROW(Source!A270)</f>
        <v>270</v>
      </c>
      <c r="B382">
        <v>74987749</v>
      </c>
      <c r="C382">
        <v>74987735</v>
      </c>
      <c r="D382">
        <v>49673715</v>
      </c>
      <c r="E382">
        <v>1</v>
      </c>
      <c r="F382">
        <v>1</v>
      </c>
      <c r="G382">
        <v>1</v>
      </c>
      <c r="H382">
        <v>2</v>
      </c>
      <c r="I382" t="s">
        <v>476</v>
      </c>
      <c r="J382" t="s">
        <v>477</v>
      </c>
      <c r="K382" t="s">
        <v>478</v>
      </c>
      <c r="L382">
        <v>1367</v>
      </c>
      <c r="N382">
        <v>1011</v>
      </c>
      <c r="O382" t="s">
        <v>454</v>
      </c>
      <c r="P382" t="s">
        <v>454</v>
      </c>
      <c r="Q382">
        <v>1</v>
      </c>
      <c r="X382">
        <v>0.1</v>
      </c>
      <c r="Y382">
        <v>0</v>
      </c>
      <c r="Z382">
        <v>8.1</v>
      </c>
      <c r="AA382">
        <v>0</v>
      </c>
      <c r="AB382">
        <v>0</v>
      </c>
      <c r="AC382">
        <v>0</v>
      </c>
      <c r="AD382">
        <v>1</v>
      </c>
      <c r="AE382">
        <v>0</v>
      </c>
      <c r="AF382" t="s">
        <v>26</v>
      </c>
      <c r="AG382">
        <v>0.10500000000000001</v>
      </c>
      <c r="AH382">
        <v>2</v>
      </c>
      <c r="AI382">
        <v>74987739</v>
      </c>
      <c r="AJ382">
        <v>372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 x14ac:dyDescent="0.2">
      <c r="A383">
        <f>ROW(Source!A270)</f>
        <v>270</v>
      </c>
      <c r="B383">
        <v>74987750</v>
      </c>
      <c r="C383">
        <v>74987735</v>
      </c>
      <c r="D383">
        <v>49523218</v>
      </c>
      <c r="E383">
        <v>1</v>
      </c>
      <c r="F383">
        <v>1</v>
      </c>
      <c r="G383">
        <v>1</v>
      </c>
      <c r="H383">
        <v>3</v>
      </c>
      <c r="I383" t="s">
        <v>90</v>
      </c>
      <c r="J383" t="s">
        <v>93</v>
      </c>
      <c r="K383" t="s">
        <v>91</v>
      </c>
      <c r="L383">
        <v>1374</v>
      </c>
      <c r="N383">
        <v>1013</v>
      </c>
      <c r="O383" t="s">
        <v>92</v>
      </c>
      <c r="P383" t="s">
        <v>92</v>
      </c>
      <c r="Q383">
        <v>1</v>
      </c>
      <c r="X383">
        <v>0.1</v>
      </c>
      <c r="Y383">
        <v>1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 t="s">
        <v>6</v>
      </c>
      <c r="AG383">
        <v>0.1</v>
      </c>
      <c r="AH383">
        <v>2</v>
      </c>
      <c r="AI383">
        <v>74987740</v>
      </c>
      <c r="AJ383">
        <v>373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 x14ac:dyDescent="0.2">
      <c r="A384">
        <f>ROW(Source!A270)</f>
        <v>270</v>
      </c>
      <c r="B384">
        <v>74987751</v>
      </c>
      <c r="C384">
        <v>74987735</v>
      </c>
      <c r="D384">
        <v>49524301</v>
      </c>
      <c r="E384">
        <v>1</v>
      </c>
      <c r="F384">
        <v>1</v>
      </c>
      <c r="G384">
        <v>1</v>
      </c>
      <c r="H384">
        <v>3</v>
      </c>
      <c r="I384" t="s">
        <v>479</v>
      </c>
      <c r="J384" t="s">
        <v>480</v>
      </c>
      <c r="K384" t="s">
        <v>481</v>
      </c>
      <c r="L384">
        <v>1348</v>
      </c>
      <c r="N384">
        <v>1009</v>
      </c>
      <c r="O384" t="s">
        <v>464</v>
      </c>
      <c r="P384" t="s">
        <v>464</v>
      </c>
      <c r="Q384">
        <v>1000</v>
      </c>
      <c r="X384">
        <v>1.1E-4</v>
      </c>
      <c r="Y384">
        <v>10362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6</v>
      </c>
      <c r="AG384">
        <v>1.1E-4</v>
      </c>
      <c r="AH384">
        <v>2</v>
      </c>
      <c r="AI384">
        <v>74987741</v>
      </c>
      <c r="AJ384">
        <v>374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 x14ac:dyDescent="0.2">
      <c r="A385">
        <f>ROW(Source!A270)</f>
        <v>270</v>
      </c>
      <c r="B385">
        <v>74987752</v>
      </c>
      <c r="C385">
        <v>74987735</v>
      </c>
      <c r="D385">
        <v>49528527</v>
      </c>
      <c r="E385">
        <v>1</v>
      </c>
      <c r="F385">
        <v>1</v>
      </c>
      <c r="G385">
        <v>1</v>
      </c>
      <c r="H385">
        <v>3</v>
      </c>
      <c r="I385" t="s">
        <v>482</v>
      </c>
      <c r="J385" t="s">
        <v>483</v>
      </c>
      <c r="K385" t="s">
        <v>484</v>
      </c>
      <c r="L385">
        <v>1339</v>
      </c>
      <c r="N385">
        <v>1007</v>
      </c>
      <c r="O385" t="s">
        <v>485</v>
      </c>
      <c r="P385" t="s">
        <v>485</v>
      </c>
      <c r="Q385">
        <v>1</v>
      </c>
      <c r="X385">
        <v>2.9999999999999997E-4</v>
      </c>
      <c r="Y385">
        <v>519.79999999999995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6</v>
      </c>
      <c r="AG385">
        <v>2.9999999999999997E-4</v>
      </c>
      <c r="AH385">
        <v>2</v>
      </c>
      <c r="AI385">
        <v>74987742</v>
      </c>
      <c r="AJ385">
        <v>375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 x14ac:dyDescent="0.2">
      <c r="A386">
        <f>ROW(Source!A270)</f>
        <v>270</v>
      </c>
      <c r="B386">
        <v>74987753</v>
      </c>
      <c r="C386">
        <v>74987735</v>
      </c>
      <c r="D386">
        <v>49543539</v>
      </c>
      <c r="E386">
        <v>1</v>
      </c>
      <c r="F386">
        <v>1</v>
      </c>
      <c r="G386">
        <v>1</v>
      </c>
      <c r="H386">
        <v>3</v>
      </c>
      <c r="I386" t="s">
        <v>486</v>
      </c>
      <c r="J386" t="s">
        <v>487</v>
      </c>
      <c r="K386" t="s">
        <v>488</v>
      </c>
      <c r="L386">
        <v>1348</v>
      </c>
      <c r="N386">
        <v>1009</v>
      </c>
      <c r="O386" t="s">
        <v>464</v>
      </c>
      <c r="P386" t="s">
        <v>464</v>
      </c>
      <c r="Q386">
        <v>1000</v>
      </c>
      <c r="X386">
        <v>4.2999999999999999E-4</v>
      </c>
      <c r="Y386">
        <v>6508.75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6</v>
      </c>
      <c r="AG386">
        <v>4.2999999999999999E-4</v>
      </c>
      <c r="AH386">
        <v>2</v>
      </c>
      <c r="AI386">
        <v>74987743</v>
      </c>
      <c r="AJ386">
        <v>376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 x14ac:dyDescent="0.2">
      <c r="A387">
        <f>ROW(Source!A270)</f>
        <v>270</v>
      </c>
      <c r="B387">
        <v>74987754</v>
      </c>
      <c r="C387">
        <v>74987735</v>
      </c>
      <c r="D387">
        <v>49514668</v>
      </c>
      <c r="E387">
        <v>70</v>
      </c>
      <c r="F387">
        <v>1</v>
      </c>
      <c r="G387">
        <v>1</v>
      </c>
      <c r="H387">
        <v>3</v>
      </c>
      <c r="I387" t="s">
        <v>512</v>
      </c>
      <c r="J387" t="s">
        <v>6</v>
      </c>
      <c r="K387" t="s">
        <v>513</v>
      </c>
      <c r="L387">
        <v>1371</v>
      </c>
      <c r="N387">
        <v>1013</v>
      </c>
      <c r="O387" t="s">
        <v>23</v>
      </c>
      <c r="P387" t="s">
        <v>23</v>
      </c>
      <c r="Q387">
        <v>1</v>
      </c>
      <c r="X387">
        <v>1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 t="s">
        <v>6</v>
      </c>
      <c r="AG387">
        <v>1</v>
      </c>
      <c r="AH387">
        <v>3</v>
      </c>
      <c r="AI387">
        <v>-1</v>
      </c>
      <c r="AJ387" t="s">
        <v>6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 x14ac:dyDescent="0.2">
      <c r="A388">
        <f>ROW(Source!A273)</f>
        <v>273</v>
      </c>
      <c r="B388">
        <v>74987909</v>
      </c>
      <c r="C388">
        <v>74987896</v>
      </c>
      <c r="D388">
        <v>31715109</v>
      </c>
      <c r="E388">
        <v>70</v>
      </c>
      <c r="F388">
        <v>1</v>
      </c>
      <c r="G388">
        <v>1</v>
      </c>
      <c r="H388">
        <v>1</v>
      </c>
      <c r="I388" t="s">
        <v>472</v>
      </c>
      <c r="J388" t="s">
        <v>6</v>
      </c>
      <c r="K388" t="s">
        <v>473</v>
      </c>
      <c r="L388">
        <v>1191</v>
      </c>
      <c r="N388">
        <v>1013</v>
      </c>
      <c r="O388" t="s">
        <v>448</v>
      </c>
      <c r="P388" t="s">
        <v>448</v>
      </c>
      <c r="Q388">
        <v>1</v>
      </c>
      <c r="X388">
        <v>62.4</v>
      </c>
      <c r="Y388">
        <v>0</v>
      </c>
      <c r="Z388">
        <v>0</v>
      </c>
      <c r="AA388">
        <v>0</v>
      </c>
      <c r="AB388">
        <v>8.74</v>
      </c>
      <c r="AC388">
        <v>0</v>
      </c>
      <c r="AD388">
        <v>1</v>
      </c>
      <c r="AE388">
        <v>1</v>
      </c>
      <c r="AF388" t="s">
        <v>78</v>
      </c>
      <c r="AG388">
        <v>65.52</v>
      </c>
      <c r="AH388">
        <v>2</v>
      </c>
      <c r="AI388">
        <v>74987897</v>
      </c>
      <c r="AJ388">
        <v>378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 x14ac:dyDescent="0.2">
      <c r="A389">
        <f>ROW(Source!A273)</f>
        <v>273</v>
      </c>
      <c r="B389">
        <v>74987910</v>
      </c>
      <c r="C389">
        <v>74987896</v>
      </c>
      <c r="D389">
        <v>31709492</v>
      </c>
      <c r="E389">
        <v>70</v>
      </c>
      <c r="F389">
        <v>1</v>
      </c>
      <c r="G389">
        <v>1</v>
      </c>
      <c r="H389">
        <v>1</v>
      </c>
      <c r="I389" t="s">
        <v>449</v>
      </c>
      <c r="J389" t="s">
        <v>6</v>
      </c>
      <c r="K389" t="s">
        <v>450</v>
      </c>
      <c r="L389">
        <v>1191</v>
      </c>
      <c r="N389">
        <v>1013</v>
      </c>
      <c r="O389" t="s">
        <v>448</v>
      </c>
      <c r="P389" t="s">
        <v>448</v>
      </c>
      <c r="Q389">
        <v>1</v>
      </c>
      <c r="X389">
        <v>0.66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1</v>
      </c>
      <c r="AE389">
        <v>2</v>
      </c>
      <c r="AF389" t="s">
        <v>78</v>
      </c>
      <c r="AG389">
        <v>0.69300000000000006</v>
      </c>
      <c r="AH389">
        <v>2</v>
      </c>
      <c r="AI389">
        <v>74987898</v>
      </c>
      <c r="AJ389">
        <v>379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 x14ac:dyDescent="0.2">
      <c r="A390">
        <f>ROW(Source!A273)</f>
        <v>273</v>
      </c>
      <c r="B390">
        <v>74987911</v>
      </c>
      <c r="C390">
        <v>74987896</v>
      </c>
      <c r="D390">
        <v>49672573</v>
      </c>
      <c r="E390">
        <v>1</v>
      </c>
      <c r="F390">
        <v>1</v>
      </c>
      <c r="G390">
        <v>1</v>
      </c>
      <c r="H390">
        <v>2</v>
      </c>
      <c r="I390" t="s">
        <v>451</v>
      </c>
      <c r="J390" t="s">
        <v>452</v>
      </c>
      <c r="K390" t="s">
        <v>453</v>
      </c>
      <c r="L390">
        <v>1367</v>
      </c>
      <c r="N390">
        <v>1011</v>
      </c>
      <c r="O390" t="s">
        <v>454</v>
      </c>
      <c r="P390" t="s">
        <v>454</v>
      </c>
      <c r="Q390">
        <v>1</v>
      </c>
      <c r="X390">
        <v>0.27</v>
      </c>
      <c r="Y390">
        <v>0</v>
      </c>
      <c r="Z390">
        <v>115.4</v>
      </c>
      <c r="AA390">
        <v>13.5</v>
      </c>
      <c r="AB390">
        <v>0</v>
      </c>
      <c r="AC390">
        <v>0</v>
      </c>
      <c r="AD390">
        <v>1</v>
      </c>
      <c r="AE390">
        <v>0</v>
      </c>
      <c r="AF390" t="s">
        <v>78</v>
      </c>
      <c r="AG390">
        <v>0.28350000000000003</v>
      </c>
      <c r="AH390">
        <v>2</v>
      </c>
      <c r="AI390">
        <v>74987899</v>
      </c>
      <c r="AJ390">
        <v>380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 x14ac:dyDescent="0.2">
      <c r="A391">
        <f>ROW(Source!A273)</f>
        <v>273</v>
      </c>
      <c r="B391">
        <v>74987912</v>
      </c>
      <c r="C391">
        <v>74987896</v>
      </c>
      <c r="D391">
        <v>49672695</v>
      </c>
      <c r="E391">
        <v>1</v>
      </c>
      <c r="F391">
        <v>1</v>
      </c>
      <c r="G391">
        <v>1</v>
      </c>
      <c r="H391">
        <v>2</v>
      </c>
      <c r="I391" t="s">
        <v>455</v>
      </c>
      <c r="J391" t="s">
        <v>456</v>
      </c>
      <c r="K391" t="s">
        <v>457</v>
      </c>
      <c r="L391">
        <v>1367</v>
      </c>
      <c r="N391">
        <v>1011</v>
      </c>
      <c r="O391" t="s">
        <v>454</v>
      </c>
      <c r="P391" t="s">
        <v>454</v>
      </c>
      <c r="Q391">
        <v>1</v>
      </c>
      <c r="X391">
        <v>8.69</v>
      </c>
      <c r="Y391">
        <v>0</v>
      </c>
      <c r="Z391">
        <v>3.12</v>
      </c>
      <c r="AA391">
        <v>0</v>
      </c>
      <c r="AB391">
        <v>0</v>
      </c>
      <c r="AC391">
        <v>0</v>
      </c>
      <c r="AD391">
        <v>1</v>
      </c>
      <c r="AE391">
        <v>0</v>
      </c>
      <c r="AF391" t="s">
        <v>78</v>
      </c>
      <c r="AG391">
        <v>9.1244999999999994</v>
      </c>
      <c r="AH391">
        <v>2</v>
      </c>
      <c r="AI391">
        <v>74987900</v>
      </c>
      <c r="AJ391">
        <v>381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 x14ac:dyDescent="0.2">
      <c r="A392">
        <f>ROW(Source!A273)</f>
        <v>273</v>
      </c>
      <c r="B392">
        <v>74987913</v>
      </c>
      <c r="C392">
        <v>74987896</v>
      </c>
      <c r="D392">
        <v>49672703</v>
      </c>
      <c r="E392">
        <v>1</v>
      </c>
      <c r="F392">
        <v>1</v>
      </c>
      <c r="G392">
        <v>1</v>
      </c>
      <c r="H392">
        <v>2</v>
      </c>
      <c r="I392" t="s">
        <v>489</v>
      </c>
      <c r="J392" t="s">
        <v>490</v>
      </c>
      <c r="K392" t="s">
        <v>491</v>
      </c>
      <c r="L392">
        <v>1367</v>
      </c>
      <c r="N392">
        <v>1011</v>
      </c>
      <c r="O392" t="s">
        <v>454</v>
      </c>
      <c r="P392" t="s">
        <v>454</v>
      </c>
      <c r="Q392">
        <v>1</v>
      </c>
      <c r="X392">
        <v>0.15</v>
      </c>
      <c r="Y392">
        <v>0</v>
      </c>
      <c r="Z392">
        <v>6.66</v>
      </c>
      <c r="AA392">
        <v>0</v>
      </c>
      <c r="AB392">
        <v>0</v>
      </c>
      <c r="AC392">
        <v>0</v>
      </c>
      <c r="AD392">
        <v>1</v>
      </c>
      <c r="AE392">
        <v>0</v>
      </c>
      <c r="AF392" t="s">
        <v>78</v>
      </c>
      <c r="AG392">
        <v>0.1575</v>
      </c>
      <c r="AH392">
        <v>2</v>
      </c>
      <c r="AI392">
        <v>74987901</v>
      </c>
      <c r="AJ392">
        <v>382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 x14ac:dyDescent="0.2">
      <c r="A393">
        <f>ROW(Source!A273)</f>
        <v>273</v>
      </c>
      <c r="B393">
        <v>74987914</v>
      </c>
      <c r="C393">
        <v>74987896</v>
      </c>
      <c r="D393">
        <v>49673503</v>
      </c>
      <c r="E393">
        <v>1</v>
      </c>
      <c r="F393">
        <v>1</v>
      </c>
      <c r="G393">
        <v>1</v>
      </c>
      <c r="H393">
        <v>2</v>
      </c>
      <c r="I393" t="s">
        <v>458</v>
      </c>
      <c r="J393" t="s">
        <v>459</v>
      </c>
      <c r="K393" t="s">
        <v>460</v>
      </c>
      <c r="L393">
        <v>1367</v>
      </c>
      <c r="N393">
        <v>1011</v>
      </c>
      <c r="O393" t="s">
        <v>454</v>
      </c>
      <c r="P393" t="s">
        <v>454</v>
      </c>
      <c r="Q393">
        <v>1</v>
      </c>
      <c r="X393">
        <v>0.39</v>
      </c>
      <c r="Y393">
        <v>0</v>
      </c>
      <c r="Z393">
        <v>65.709999999999994</v>
      </c>
      <c r="AA393">
        <v>11.6</v>
      </c>
      <c r="AB393">
        <v>0</v>
      </c>
      <c r="AC393">
        <v>0</v>
      </c>
      <c r="AD393">
        <v>1</v>
      </c>
      <c r="AE393">
        <v>0</v>
      </c>
      <c r="AF393" t="s">
        <v>78</v>
      </c>
      <c r="AG393">
        <v>0.40950000000000003</v>
      </c>
      <c r="AH393">
        <v>2</v>
      </c>
      <c r="AI393">
        <v>74987902</v>
      </c>
      <c r="AJ393">
        <v>383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 x14ac:dyDescent="0.2">
      <c r="A394">
        <f>ROW(Source!A273)</f>
        <v>273</v>
      </c>
      <c r="B394">
        <v>74987915</v>
      </c>
      <c r="C394">
        <v>74987896</v>
      </c>
      <c r="D394">
        <v>49673715</v>
      </c>
      <c r="E394">
        <v>1</v>
      </c>
      <c r="F394">
        <v>1</v>
      </c>
      <c r="G394">
        <v>1</v>
      </c>
      <c r="H394">
        <v>2</v>
      </c>
      <c r="I394" t="s">
        <v>476</v>
      </c>
      <c r="J394" t="s">
        <v>477</v>
      </c>
      <c r="K394" t="s">
        <v>478</v>
      </c>
      <c r="L394">
        <v>1367</v>
      </c>
      <c r="N394">
        <v>1011</v>
      </c>
      <c r="O394" t="s">
        <v>454</v>
      </c>
      <c r="P394" t="s">
        <v>454</v>
      </c>
      <c r="Q394">
        <v>1</v>
      </c>
      <c r="X394">
        <v>0.99</v>
      </c>
      <c r="Y394">
        <v>0</v>
      </c>
      <c r="Z394">
        <v>8.1</v>
      </c>
      <c r="AA394">
        <v>0</v>
      </c>
      <c r="AB394">
        <v>0</v>
      </c>
      <c r="AC394">
        <v>0</v>
      </c>
      <c r="AD394">
        <v>1</v>
      </c>
      <c r="AE394">
        <v>0</v>
      </c>
      <c r="AF394" t="s">
        <v>78</v>
      </c>
      <c r="AG394">
        <v>1.0395000000000001</v>
      </c>
      <c r="AH394">
        <v>2</v>
      </c>
      <c r="AI394">
        <v>74987903</v>
      </c>
      <c r="AJ394">
        <v>384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 x14ac:dyDescent="0.2">
      <c r="A395">
        <f>ROW(Source!A273)</f>
        <v>273</v>
      </c>
      <c r="B395">
        <v>74987916</v>
      </c>
      <c r="C395">
        <v>74987896</v>
      </c>
      <c r="D395">
        <v>49523464</v>
      </c>
      <c r="E395">
        <v>1</v>
      </c>
      <c r="F395">
        <v>1</v>
      </c>
      <c r="G395">
        <v>1</v>
      </c>
      <c r="H395">
        <v>3</v>
      </c>
      <c r="I395" t="s">
        <v>492</v>
      </c>
      <c r="J395" t="s">
        <v>493</v>
      </c>
      <c r="K395" t="s">
        <v>494</v>
      </c>
      <c r="L395">
        <v>1346</v>
      </c>
      <c r="N395">
        <v>1009</v>
      </c>
      <c r="O395" t="s">
        <v>468</v>
      </c>
      <c r="P395" t="s">
        <v>468</v>
      </c>
      <c r="Q395">
        <v>1</v>
      </c>
      <c r="X395">
        <v>6.99</v>
      </c>
      <c r="Y395">
        <v>39.020000000000003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6</v>
      </c>
      <c r="AG395">
        <v>6.99</v>
      </c>
      <c r="AH395">
        <v>2</v>
      </c>
      <c r="AI395">
        <v>74987904</v>
      </c>
      <c r="AJ395">
        <v>385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 x14ac:dyDescent="0.2">
      <c r="A396">
        <f>ROW(Source!A273)</f>
        <v>273</v>
      </c>
      <c r="B396">
        <v>74987917</v>
      </c>
      <c r="C396">
        <v>74987896</v>
      </c>
      <c r="D396">
        <v>49524301</v>
      </c>
      <c r="E396">
        <v>1</v>
      </c>
      <c r="F396">
        <v>1</v>
      </c>
      <c r="G396">
        <v>1</v>
      </c>
      <c r="H396">
        <v>3</v>
      </c>
      <c r="I396" t="s">
        <v>479</v>
      </c>
      <c r="J396" t="s">
        <v>480</v>
      </c>
      <c r="K396" t="s">
        <v>481</v>
      </c>
      <c r="L396">
        <v>1348</v>
      </c>
      <c r="N396">
        <v>1009</v>
      </c>
      <c r="O396" t="s">
        <v>464</v>
      </c>
      <c r="P396" t="s">
        <v>464</v>
      </c>
      <c r="Q396">
        <v>1000</v>
      </c>
      <c r="X396">
        <v>2.9E-4</v>
      </c>
      <c r="Y396">
        <v>10362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6</v>
      </c>
      <c r="AG396">
        <v>2.9E-4</v>
      </c>
      <c r="AH396">
        <v>2</v>
      </c>
      <c r="AI396">
        <v>74987905</v>
      </c>
      <c r="AJ396">
        <v>386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 x14ac:dyDescent="0.2">
      <c r="A397">
        <f>ROW(Source!A273)</f>
        <v>273</v>
      </c>
      <c r="B397">
        <v>74987918</v>
      </c>
      <c r="C397">
        <v>74987896</v>
      </c>
      <c r="D397">
        <v>49525488</v>
      </c>
      <c r="E397">
        <v>1</v>
      </c>
      <c r="F397">
        <v>1</v>
      </c>
      <c r="G397">
        <v>1</v>
      </c>
      <c r="H397">
        <v>3</v>
      </c>
      <c r="I397" t="s">
        <v>465</v>
      </c>
      <c r="J397" t="s">
        <v>466</v>
      </c>
      <c r="K397" t="s">
        <v>467</v>
      </c>
      <c r="L397">
        <v>1346</v>
      </c>
      <c r="N397">
        <v>1009</v>
      </c>
      <c r="O397" t="s">
        <v>468</v>
      </c>
      <c r="P397" t="s">
        <v>468</v>
      </c>
      <c r="Q397">
        <v>1</v>
      </c>
      <c r="X397">
        <v>7</v>
      </c>
      <c r="Y397">
        <v>9.0399999999999991</v>
      </c>
      <c r="Z397">
        <v>0</v>
      </c>
      <c r="AA397">
        <v>0</v>
      </c>
      <c r="AB397">
        <v>0</v>
      </c>
      <c r="AC397">
        <v>0</v>
      </c>
      <c r="AD397">
        <v>1</v>
      </c>
      <c r="AE397">
        <v>0</v>
      </c>
      <c r="AF397" t="s">
        <v>6</v>
      </c>
      <c r="AG397">
        <v>7</v>
      </c>
      <c r="AH397">
        <v>2</v>
      </c>
      <c r="AI397">
        <v>74987906</v>
      </c>
      <c r="AJ397">
        <v>387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 x14ac:dyDescent="0.2">
      <c r="A398">
        <f>ROW(Source!A273)</f>
        <v>273</v>
      </c>
      <c r="B398">
        <v>74987919</v>
      </c>
      <c r="C398">
        <v>74987896</v>
      </c>
      <c r="D398">
        <v>49526492</v>
      </c>
      <c r="E398">
        <v>1</v>
      </c>
      <c r="F398">
        <v>1</v>
      </c>
      <c r="G398">
        <v>1</v>
      </c>
      <c r="H398">
        <v>3</v>
      </c>
      <c r="I398" t="s">
        <v>469</v>
      </c>
      <c r="J398" t="s">
        <v>470</v>
      </c>
      <c r="K398" t="s">
        <v>471</v>
      </c>
      <c r="L398">
        <v>1346</v>
      </c>
      <c r="N398">
        <v>1009</v>
      </c>
      <c r="O398" t="s">
        <v>468</v>
      </c>
      <c r="P398" t="s">
        <v>468</v>
      </c>
      <c r="Q398">
        <v>1</v>
      </c>
      <c r="X398">
        <v>9.91</v>
      </c>
      <c r="Y398">
        <v>23.09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6</v>
      </c>
      <c r="AG398">
        <v>9.91</v>
      </c>
      <c r="AH398">
        <v>2</v>
      </c>
      <c r="AI398">
        <v>74987907</v>
      </c>
      <c r="AJ398">
        <v>388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 x14ac:dyDescent="0.2">
      <c r="A399">
        <f>ROW(Source!A273)</f>
        <v>273</v>
      </c>
      <c r="B399">
        <v>74987920</v>
      </c>
      <c r="C399">
        <v>74987896</v>
      </c>
      <c r="D399">
        <v>49512815</v>
      </c>
      <c r="E399">
        <v>70</v>
      </c>
      <c r="F399">
        <v>1</v>
      </c>
      <c r="G399">
        <v>1</v>
      </c>
      <c r="H399">
        <v>3</v>
      </c>
      <c r="I399" t="s">
        <v>514</v>
      </c>
      <c r="J399" t="s">
        <v>6</v>
      </c>
      <c r="K399" t="s">
        <v>515</v>
      </c>
      <c r="L399">
        <v>1327</v>
      </c>
      <c r="N399">
        <v>1005</v>
      </c>
      <c r="O399" t="s">
        <v>52</v>
      </c>
      <c r="P399" t="s">
        <v>52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6</v>
      </c>
      <c r="AG399">
        <v>0</v>
      </c>
      <c r="AH399">
        <v>3</v>
      </c>
      <c r="AI399">
        <v>-1</v>
      </c>
      <c r="AJ399" t="s">
        <v>6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 x14ac:dyDescent="0.2">
      <c r="A400">
        <f>ROW(Source!A273)</f>
        <v>273</v>
      </c>
      <c r="B400">
        <v>74987921</v>
      </c>
      <c r="C400">
        <v>74987896</v>
      </c>
      <c r="D400">
        <v>49514610</v>
      </c>
      <c r="E400">
        <v>70</v>
      </c>
      <c r="F400">
        <v>1</v>
      </c>
      <c r="G400">
        <v>1</v>
      </c>
      <c r="H400">
        <v>3</v>
      </c>
      <c r="I400" t="s">
        <v>516</v>
      </c>
      <c r="J400" t="s">
        <v>6</v>
      </c>
      <c r="K400" t="s">
        <v>517</v>
      </c>
      <c r="L400">
        <v>1327</v>
      </c>
      <c r="N400">
        <v>1005</v>
      </c>
      <c r="O400" t="s">
        <v>52</v>
      </c>
      <c r="P400" t="s">
        <v>52</v>
      </c>
      <c r="Q400">
        <v>1</v>
      </c>
      <c r="X400">
        <v>100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 t="s">
        <v>6</v>
      </c>
      <c r="AG400">
        <v>100</v>
      </c>
      <c r="AH400">
        <v>3</v>
      </c>
      <c r="AI400">
        <v>-1</v>
      </c>
      <c r="AJ400" t="s">
        <v>6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 x14ac:dyDescent="0.2">
      <c r="A401">
        <f>ROW(Source!A273)</f>
        <v>273</v>
      </c>
      <c r="B401">
        <v>74987922</v>
      </c>
      <c r="C401">
        <v>74987896</v>
      </c>
      <c r="D401">
        <v>49514617</v>
      </c>
      <c r="E401">
        <v>70</v>
      </c>
      <c r="F401">
        <v>1</v>
      </c>
      <c r="G401">
        <v>1</v>
      </c>
      <c r="H401">
        <v>3</v>
      </c>
      <c r="I401" t="s">
        <v>518</v>
      </c>
      <c r="J401" t="s">
        <v>6</v>
      </c>
      <c r="K401" t="s">
        <v>519</v>
      </c>
      <c r="L401">
        <v>1346</v>
      </c>
      <c r="N401">
        <v>1009</v>
      </c>
      <c r="O401" t="s">
        <v>468</v>
      </c>
      <c r="P401" t="s">
        <v>468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6</v>
      </c>
      <c r="AG401">
        <v>0</v>
      </c>
      <c r="AH401">
        <v>3</v>
      </c>
      <c r="AI401">
        <v>-1</v>
      </c>
      <c r="AJ401" t="s">
        <v>6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 x14ac:dyDescent="0.2">
      <c r="A402">
        <f>ROW(Source!A273)</f>
        <v>273</v>
      </c>
      <c r="B402">
        <v>74987923</v>
      </c>
      <c r="C402">
        <v>74987896</v>
      </c>
      <c r="D402">
        <v>49514616</v>
      </c>
      <c r="E402">
        <v>70</v>
      </c>
      <c r="F402">
        <v>1</v>
      </c>
      <c r="G402">
        <v>1</v>
      </c>
      <c r="H402">
        <v>3</v>
      </c>
      <c r="I402" t="s">
        <v>518</v>
      </c>
      <c r="J402" t="s">
        <v>6</v>
      </c>
      <c r="K402" t="s">
        <v>520</v>
      </c>
      <c r="L402">
        <v>1371</v>
      </c>
      <c r="N402">
        <v>1013</v>
      </c>
      <c r="O402" t="s">
        <v>23</v>
      </c>
      <c r="P402" t="s">
        <v>23</v>
      </c>
      <c r="Q402">
        <v>1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6</v>
      </c>
      <c r="AG402">
        <v>0</v>
      </c>
      <c r="AH402">
        <v>3</v>
      </c>
      <c r="AI402">
        <v>-1</v>
      </c>
      <c r="AJ402" t="s">
        <v>6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 x14ac:dyDescent="0.2">
      <c r="A403">
        <f>ROW(Source!A273)</f>
        <v>273</v>
      </c>
      <c r="B403">
        <v>74987924</v>
      </c>
      <c r="C403">
        <v>74987896</v>
      </c>
      <c r="D403">
        <v>49514677</v>
      </c>
      <c r="E403">
        <v>70</v>
      </c>
      <c r="F403">
        <v>1</v>
      </c>
      <c r="G403">
        <v>1</v>
      </c>
      <c r="H403">
        <v>3</v>
      </c>
      <c r="I403" t="s">
        <v>521</v>
      </c>
      <c r="J403" t="s">
        <v>6</v>
      </c>
      <c r="K403" t="s">
        <v>522</v>
      </c>
      <c r="L403">
        <v>1371</v>
      </c>
      <c r="N403">
        <v>1013</v>
      </c>
      <c r="O403" t="s">
        <v>23</v>
      </c>
      <c r="P403" t="s">
        <v>23</v>
      </c>
      <c r="Q403">
        <v>1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1</v>
      </c>
      <c r="AD403">
        <v>0</v>
      </c>
      <c r="AE403">
        <v>0</v>
      </c>
      <c r="AF403" t="s">
        <v>6</v>
      </c>
      <c r="AG403">
        <v>0</v>
      </c>
      <c r="AH403">
        <v>3</v>
      </c>
      <c r="AI403">
        <v>-1</v>
      </c>
      <c r="AJ403" t="s">
        <v>6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 x14ac:dyDescent="0.2">
      <c r="A404">
        <f>ROW(Source!A276)</f>
        <v>276</v>
      </c>
      <c r="B404">
        <v>74987944</v>
      </c>
      <c r="C404">
        <v>74987930</v>
      </c>
      <c r="D404">
        <v>31715109</v>
      </c>
      <c r="E404">
        <v>70</v>
      </c>
      <c r="F404">
        <v>1</v>
      </c>
      <c r="G404">
        <v>1</v>
      </c>
      <c r="H404">
        <v>1</v>
      </c>
      <c r="I404" t="s">
        <v>472</v>
      </c>
      <c r="J404" t="s">
        <v>6</v>
      </c>
      <c r="K404" t="s">
        <v>473</v>
      </c>
      <c r="L404">
        <v>1191</v>
      </c>
      <c r="N404">
        <v>1013</v>
      </c>
      <c r="O404" t="s">
        <v>448</v>
      </c>
      <c r="P404" t="s">
        <v>448</v>
      </c>
      <c r="Q404">
        <v>1</v>
      </c>
      <c r="X404">
        <v>74.2</v>
      </c>
      <c r="Y404">
        <v>0</v>
      </c>
      <c r="Z404">
        <v>0</v>
      </c>
      <c r="AA404">
        <v>0</v>
      </c>
      <c r="AB404">
        <v>8.74</v>
      </c>
      <c r="AC404">
        <v>0</v>
      </c>
      <c r="AD404">
        <v>1</v>
      </c>
      <c r="AE404">
        <v>1</v>
      </c>
      <c r="AF404" t="s">
        <v>78</v>
      </c>
      <c r="AG404">
        <v>77.910000000000011</v>
      </c>
      <c r="AH404">
        <v>2</v>
      </c>
      <c r="AI404">
        <v>74987931</v>
      </c>
      <c r="AJ404">
        <v>391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 x14ac:dyDescent="0.2">
      <c r="A405">
        <f>ROW(Source!A276)</f>
        <v>276</v>
      </c>
      <c r="B405">
        <v>74987945</v>
      </c>
      <c r="C405">
        <v>74987930</v>
      </c>
      <c r="D405">
        <v>31709492</v>
      </c>
      <c r="E405">
        <v>70</v>
      </c>
      <c r="F405">
        <v>1</v>
      </c>
      <c r="G405">
        <v>1</v>
      </c>
      <c r="H405">
        <v>1</v>
      </c>
      <c r="I405" t="s">
        <v>449</v>
      </c>
      <c r="J405" t="s">
        <v>6</v>
      </c>
      <c r="K405" t="s">
        <v>450</v>
      </c>
      <c r="L405">
        <v>1191</v>
      </c>
      <c r="N405">
        <v>1013</v>
      </c>
      <c r="O405" t="s">
        <v>448</v>
      </c>
      <c r="P405" t="s">
        <v>448</v>
      </c>
      <c r="Q405">
        <v>1</v>
      </c>
      <c r="X405">
        <v>0.64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2</v>
      </c>
      <c r="AF405" t="s">
        <v>78</v>
      </c>
      <c r="AG405">
        <v>0.67200000000000004</v>
      </c>
      <c r="AH405">
        <v>2</v>
      </c>
      <c r="AI405">
        <v>74987932</v>
      </c>
      <c r="AJ405">
        <v>392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 x14ac:dyDescent="0.2">
      <c r="A406">
        <f>ROW(Source!A276)</f>
        <v>276</v>
      </c>
      <c r="B406">
        <v>74987946</v>
      </c>
      <c r="C406">
        <v>74987930</v>
      </c>
      <c r="D406">
        <v>49672573</v>
      </c>
      <c r="E406">
        <v>1</v>
      </c>
      <c r="F406">
        <v>1</v>
      </c>
      <c r="G406">
        <v>1</v>
      </c>
      <c r="H406">
        <v>2</v>
      </c>
      <c r="I406" t="s">
        <v>451</v>
      </c>
      <c r="J406" t="s">
        <v>452</v>
      </c>
      <c r="K406" t="s">
        <v>453</v>
      </c>
      <c r="L406">
        <v>1367</v>
      </c>
      <c r="N406">
        <v>1011</v>
      </c>
      <c r="O406" t="s">
        <v>454</v>
      </c>
      <c r="P406" t="s">
        <v>454</v>
      </c>
      <c r="Q406">
        <v>1</v>
      </c>
      <c r="X406">
        <v>0.26</v>
      </c>
      <c r="Y406">
        <v>0</v>
      </c>
      <c r="Z406">
        <v>115.4</v>
      </c>
      <c r="AA406">
        <v>13.5</v>
      </c>
      <c r="AB406">
        <v>0</v>
      </c>
      <c r="AC406">
        <v>0</v>
      </c>
      <c r="AD406">
        <v>1</v>
      </c>
      <c r="AE406">
        <v>0</v>
      </c>
      <c r="AF406" t="s">
        <v>78</v>
      </c>
      <c r="AG406">
        <v>0.27300000000000002</v>
      </c>
      <c r="AH406">
        <v>2</v>
      </c>
      <c r="AI406">
        <v>74987933</v>
      </c>
      <c r="AJ406">
        <v>393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 x14ac:dyDescent="0.2">
      <c r="A407">
        <f>ROW(Source!A276)</f>
        <v>276</v>
      </c>
      <c r="B407">
        <v>74987947</v>
      </c>
      <c r="C407">
        <v>74987930</v>
      </c>
      <c r="D407">
        <v>49672695</v>
      </c>
      <c r="E407">
        <v>1</v>
      </c>
      <c r="F407">
        <v>1</v>
      </c>
      <c r="G407">
        <v>1</v>
      </c>
      <c r="H407">
        <v>2</v>
      </c>
      <c r="I407" t="s">
        <v>455</v>
      </c>
      <c r="J407" t="s">
        <v>456</v>
      </c>
      <c r="K407" t="s">
        <v>457</v>
      </c>
      <c r="L407">
        <v>1367</v>
      </c>
      <c r="N407">
        <v>1011</v>
      </c>
      <c r="O407" t="s">
        <v>454</v>
      </c>
      <c r="P407" t="s">
        <v>454</v>
      </c>
      <c r="Q407">
        <v>1</v>
      </c>
      <c r="X407">
        <v>10.050000000000001</v>
      </c>
      <c r="Y407">
        <v>0</v>
      </c>
      <c r="Z407">
        <v>3.12</v>
      </c>
      <c r="AA407">
        <v>0</v>
      </c>
      <c r="AB407">
        <v>0</v>
      </c>
      <c r="AC407">
        <v>0</v>
      </c>
      <c r="AD407">
        <v>1</v>
      </c>
      <c r="AE407">
        <v>0</v>
      </c>
      <c r="AF407" t="s">
        <v>78</v>
      </c>
      <c r="AG407">
        <v>10.552500000000002</v>
      </c>
      <c r="AH407">
        <v>2</v>
      </c>
      <c r="AI407">
        <v>74987934</v>
      </c>
      <c r="AJ407">
        <v>394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 x14ac:dyDescent="0.2">
      <c r="A408">
        <f>ROW(Source!A276)</f>
        <v>276</v>
      </c>
      <c r="B408">
        <v>74987948</v>
      </c>
      <c r="C408">
        <v>74987930</v>
      </c>
      <c r="D408">
        <v>49672703</v>
      </c>
      <c r="E408">
        <v>1</v>
      </c>
      <c r="F408">
        <v>1</v>
      </c>
      <c r="G408">
        <v>1</v>
      </c>
      <c r="H408">
        <v>2</v>
      </c>
      <c r="I408" t="s">
        <v>489</v>
      </c>
      <c r="J408" t="s">
        <v>490</v>
      </c>
      <c r="K408" t="s">
        <v>491</v>
      </c>
      <c r="L408">
        <v>1367</v>
      </c>
      <c r="N408">
        <v>1011</v>
      </c>
      <c r="O408" t="s">
        <v>454</v>
      </c>
      <c r="P408" t="s">
        <v>454</v>
      </c>
      <c r="Q408">
        <v>1</v>
      </c>
      <c r="X408">
        <v>0.13</v>
      </c>
      <c r="Y408">
        <v>0</v>
      </c>
      <c r="Z408">
        <v>6.66</v>
      </c>
      <c r="AA408">
        <v>0</v>
      </c>
      <c r="AB408">
        <v>0</v>
      </c>
      <c r="AC408">
        <v>0</v>
      </c>
      <c r="AD408">
        <v>1</v>
      </c>
      <c r="AE408">
        <v>0</v>
      </c>
      <c r="AF408" t="s">
        <v>78</v>
      </c>
      <c r="AG408">
        <v>0.13650000000000001</v>
      </c>
      <c r="AH408">
        <v>2</v>
      </c>
      <c r="AI408">
        <v>74987935</v>
      </c>
      <c r="AJ408">
        <v>395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 x14ac:dyDescent="0.2">
      <c r="A409">
        <f>ROW(Source!A276)</f>
        <v>276</v>
      </c>
      <c r="B409">
        <v>74987949</v>
      </c>
      <c r="C409">
        <v>74987930</v>
      </c>
      <c r="D409">
        <v>49673503</v>
      </c>
      <c r="E409">
        <v>1</v>
      </c>
      <c r="F409">
        <v>1</v>
      </c>
      <c r="G409">
        <v>1</v>
      </c>
      <c r="H409">
        <v>2</v>
      </c>
      <c r="I409" t="s">
        <v>458</v>
      </c>
      <c r="J409" t="s">
        <v>459</v>
      </c>
      <c r="K409" t="s">
        <v>460</v>
      </c>
      <c r="L409">
        <v>1367</v>
      </c>
      <c r="N409">
        <v>1011</v>
      </c>
      <c r="O409" t="s">
        <v>454</v>
      </c>
      <c r="P409" t="s">
        <v>454</v>
      </c>
      <c r="Q409">
        <v>1</v>
      </c>
      <c r="X409">
        <v>0.38</v>
      </c>
      <c r="Y409">
        <v>0</v>
      </c>
      <c r="Z409">
        <v>65.709999999999994</v>
      </c>
      <c r="AA409">
        <v>11.6</v>
      </c>
      <c r="AB409">
        <v>0</v>
      </c>
      <c r="AC409">
        <v>0</v>
      </c>
      <c r="AD409">
        <v>1</v>
      </c>
      <c r="AE409">
        <v>0</v>
      </c>
      <c r="AF409" t="s">
        <v>78</v>
      </c>
      <c r="AG409">
        <v>0.39900000000000002</v>
      </c>
      <c r="AH409">
        <v>2</v>
      </c>
      <c r="AI409">
        <v>74987936</v>
      </c>
      <c r="AJ409">
        <v>396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 x14ac:dyDescent="0.2">
      <c r="A410">
        <f>ROW(Source!A276)</f>
        <v>276</v>
      </c>
      <c r="B410">
        <v>74987950</v>
      </c>
      <c r="C410">
        <v>74987930</v>
      </c>
      <c r="D410">
        <v>49673715</v>
      </c>
      <c r="E410">
        <v>1</v>
      </c>
      <c r="F410">
        <v>1</v>
      </c>
      <c r="G410">
        <v>1</v>
      </c>
      <c r="H410">
        <v>2</v>
      </c>
      <c r="I410" t="s">
        <v>476</v>
      </c>
      <c r="J410" t="s">
        <v>477</v>
      </c>
      <c r="K410" t="s">
        <v>478</v>
      </c>
      <c r="L410">
        <v>1367</v>
      </c>
      <c r="N410">
        <v>1011</v>
      </c>
      <c r="O410" t="s">
        <v>454</v>
      </c>
      <c r="P410" t="s">
        <v>454</v>
      </c>
      <c r="Q410">
        <v>1</v>
      </c>
      <c r="X410">
        <v>1.1299999999999999</v>
      </c>
      <c r="Y410">
        <v>0</v>
      </c>
      <c r="Z410">
        <v>8.1</v>
      </c>
      <c r="AA410">
        <v>0</v>
      </c>
      <c r="AB410">
        <v>0</v>
      </c>
      <c r="AC410">
        <v>0</v>
      </c>
      <c r="AD410">
        <v>1</v>
      </c>
      <c r="AE410">
        <v>0</v>
      </c>
      <c r="AF410" t="s">
        <v>78</v>
      </c>
      <c r="AG410">
        <v>1.1864999999999999</v>
      </c>
      <c r="AH410">
        <v>2</v>
      </c>
      <c r="AI410">
        <v>74987937</v>
      </c>
      <c r="AJ410">
        <v>397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 x14ac:dyDescent="0.2">
      <c r="A411">
        <f>ROW(Source!A276)</f>
        <v>276</v>
      </c>
      <c r="B411">
        <v>74987951</v>
      </c>
      <c r="C411">
        <v>74987930</v>
      </c>
      <c r="D411">
        <v>49523464</v>
      </c>
      <c r="E411">
        <v>1</v>
      </c>
      <c r="F411">
        <v>1</v>
      </c>
      <c r="G411">
        <v>1</v>
      </c>
      <c r="H411">
        <v>3</v>
      </c>
      <c r="I411" t="s">
        <v>492</v>
      </c>
      <c r="J411" t="s">
        <v>493</v>
      </c>
      <c r="K411" t="s">
        <v>494</v>
      </c>
      <c r="L411">
        <v>1346</v>
      </c>
      <c r="N411">
        <v>1009</v>
      </c>
      <c r="O411" t="s">
        <v>468</v>
      </c>
      <c r="P411" t="s">
        <v>468</v>
      </c>
      <c r="Q411">
        <v>1</v>
      </c>
      <c r="X411">
        <v>7.95</v>
      </c>
      <c r="Y411">
        <v>39.020000000000003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0</v>
      </c>
      <c r="AF411" t="s">
        <v>6</v>
      </c>
      <c r="AG411">
        <v>7.95</v>
      </c>
      <c r="AH411">
        <v>2</v>
      </c>
      <c r="AI411">
        <v>74987938</v>
      </c>
      <c r="AJ411">
        <v>398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 x14ac:dyDescent="0.2">
      <c r="A412">
        <f>ROW(Source!A276)</f>
        <v>276</v>
      </c>
      <c r="B412">
        <v>74987952</v>
      </c>
      <c r="C412">
        <v>74987930</v>
      </c>
      <c r="D412">
        <v>49524301</v>
      </c>
      <c r="E412">
        <v>1</v>
      </c>
      <c r="F412">
        <v>1</v>
      </c>
      <c r="G412">
        <v>1</v>
      </c>
      <c r="H412">
        <v>3</v>
      </c>
      <c r="I412" t="s">
        <v>479</v>
      </c>
      <c r="J412" t="s">
        <v>480</v>
      </c>
      <c r="K412" t="s">
        <v>481</v>
      </c>
      <c r="L412">
        <v>1348</v>
      </c>
      <c r="N412">
        <v>1009</v>
      </c>
      <c r="O412" t="s">
        <v>464</v>
      </c>
      <c r="P412" t="s">
        <v>464</v>
      </c>
      <c r="Q412">
        <v>1000</v>
      </c>
      <c r="X412">
        <v>3.3E-4</v>
      </c>
      <c r="Y412">
        <v>10362</v>
      </c>
      <c r="Z412">
        <v>0</v>
      </c>
      <c r="AA412">
        <v>0</v>
      </c>
      <c r="AB412">
        <v>0</v>
      </c>
      <c r="AC412">
        <v>0</v>
      </c>
      <c r="AD412">
        <v>1</v>
      </c>
      <c r="AE412">
        <v>0</v>
      </c>
      <c r="AF412" t="s">
        <v>6</v>
      </c>
      <c r="AG412">
        <v>3.3E-4</v>
      </c>
      <c r="AH412">
        <v>2</v>
      </c>
      <c r="AI412">
        <v>74987939</v>
      </c>
      <c r="AJ412">
        <v>399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 x14ac:dyDescent="0.2">
      <c r="A413">
        <f>ROW(Source!A276)</f>
        <v>276</v>
      </c>
      <c r="B413">
        <v>74987953</v>
      </c>
      <c r="C413">
        <v>74987930</v>
      </c>
      <c r="D413">
        <v>49525488</v>
      </c>
      <c r="E413">
        <v>1</v>
      </c>
      <c r="F413">
        <v>1</v>
      </c>
      <c r="G413">
        <v>1</v>
      </c>
      <c r="H413">
        <v>3</v>
      </c>
      <c r="I413" t="s">
        <v>465</v>
      </c>
      <c r="J413" t="s">
        <v>466</v>
      </c>
      <c r="K413" t="s">
        <v>467</v>
      </c>
      <c r="L413">
        <v>1346</v>
      </c>
      <c r="N413">
        <v>1009</v>
      </c>
      <c r="O413" t="s">
        <v>468</v>
      </c>
      <c r="P413" t="s">
        <v>468</v>
      </c>
      <c r="Q413">
        <v>1</v>
      </c>
      <c r="X413">
        <v>6</v>
      </c>
      <c r="Y413">
        <v>9.0399999999999991</v>
      </c>
      <c r="Z413">
        <v>0</v>
      </c>
      <c r="AA413">
        <v>0</v>
      </c>
      <c r="AB413">
        <v>0</v>
      </c>
      <c r="AC413">
        <v>0</v>
      </c>
      <c r="AD413">
        <v>1</v>
      </c>
      <c r="AE413">
        <v>0</v>
      </c>
      <c r="AF413" t="s">
        <v>6</v>
      </c>
      <c r="AG413">
        <v>6</v>
      </c>
      <c r="AH413">
        <v>2</v>
      </c>
      <c r="AI413">
        <v>74987940</v>
      </c>
      <c r="AJ413">
        <v>400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 x14ac:dyDescent="0.2">
      <c r="A414">
        <f>ROW(Source!A276)</f>
        <v>276</v>
      </c>
      <c r="B414">
        <v>74987954</v>
      </c>
      <c r="C414">
        <v>74987930</v>
      </c>
      <c r="D414">
        <v>49526492</v>
      </c>
      <c r="E414">
        <v>1</v>
      </c>
      <c r="F414">
        <v>1</v>
      </c>
      <c r="G414">
        <v>1</v>
      </c>
      <c r="H414">
        <v>3</v>
      </c>
      <c r="I414" t="s">
        <v>469</v>
      </c>
      <c r="J414" t="s">
        <v>470</v>
      </c>
      <c r="K414" t="s">
        <v>471</v>
      </c>
      <c r="L414">
        <v>1346</v>
      </c>
      <c r="N414">
        <v>1009</v>
      </c>
      <c r="O414" t="s">
        <v>468</v>
      </c>
      <c r="P414" t="s">
        <v>468</v>
      </c>
      <c r="Q414">
        <v>1</v>
      </c>
      <c r="X414">
        <v>9.09</v>
      </c>
      <c r="Y414">
        <v>23.09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6</v>
      </c>
      <c r="AG414">
        <v>9.09</v>
      </c>
      <c r="AH414">
        <v>2</v>
      </c>
      <c r="AI414">
        <v>74987941</v>
      </c>
      <c r="AJ414">
        <v>401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 x14ac:dyDescent="0.2">
      <c r="A415">
        <f>ROW(Source!A276)</f>
        <v>276</v>
      </c>
      <c r="B415">
        <v>74987955</v>
      </c>
      <c r="C415">
        <v>74987930</v>
      </c>
      <c r="D415">
        <v>49512815</v>
      </c>
      <c r="E415">
        <v>70</v>
      </c>
      <c r="F415">
        <v>1</v>
      </c>
      <c r="G415">
        <v>1</v>
      </c>
      <c r="H415">
        <v>3</v>
      </c>
      <c r="I415" t="s">
        <v>514</v>
      </c>
      <c r="J415" t="s">
        <v>6</v>
      </c>
      <c r="K415" t="s">
        <v>515</v>
      </c>
      <c r="L415">
        <v>1327</v>
      </c>
      <c r="N415">
        <v>1005</v>
      </c>
      <c r="O415" t="s">
        <v>52</v>
      </c>
      <c r="P415" t="s">
        <v>52</v>
      </c>
      <c r="Q415">
        <v>1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1</v>
      </c>
      <c r="AD415">
        <v>0</v>
      </c>
      <c r="AE415">
        <v>0</v>
      </c>
      <c r="AF415" t="s">
        <v>6</v>
      </c>
      <c r="AG415">
        <v>0</v>
      </c>
      <c r="AH415">
        <v>3</v>
      </c>
      <c r="AI415">
        <v>-1</v>
      </c>
      <c r="AJ415" t="s">
        <v>6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 x14ac:dyDescent="0.2">
      <c r="A416">
        <f>ROW(Source!A276)</f>
        <v>276</v>
      </c>
      <c r="B416">
        <v>74987956</v>
      </c>
      <c r="C416">
        <v>74987930</v>
      </c>
      <c r="D416">
        <v>49514610</v>
      </c>
      <c r="E416">
        <v>70</v>
      </c>
      <c r="F416">
        <v>1</v>
      </c>
      <c r="G416">
        <v>1</v>
      </c>
      <c r="H416">
        <v>3</v>
      </c>
      <c r="I416" t="s">
        <v>516</v>
      </c>
      <c r="J416" t="s">
        <v>6</v>
      </c>
      <c r="K416" t="s">
        <v>517</v>
      </c>
      <c r="L416">
        <v>1327</v>
      </c>
      <c r="N416">
        <v>1005</v>
      </c>
      <c r="O416" t="s">
        <v>52</v>
      </c>
      <c r="P416" t="s">
        <v>52</v>
      </c>
      <c r="Q416">
        <v>1</v>
      </c>
      <c r="X416">
        <v>100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 t="s">
        <v>6</v>
      </c>
      <c r="AG416">
        <v>100</v>
      </c>
      <c r="AH416">
        <v>3</v>
      </c>
      <c r="AI416">
        <v>-1</v>
      </c>
      <c r="AJ416" t="s">
        <v>6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 x14ac:dyDescent="0.2">
      <c r="A417">
        <f>ROW(Source!A276)</f>
        <v>276</v>
      </c>
      <c r="B417">
        <v>74987957</v>
      </c>
      <c r="C417">
        <v>74987930</v>
      </c>
      <c r="D417">
        <v>49514617</v>
      </c>
      <c r="E417">
        <v>70</v>
      </c>
      <c r="F417">
        <v>1</v>
      </c>
      <c r="G417">
        <v>1</v>
      </c>
      <c r="H417">
        <v>3</v>
      </c>
      <c r="I417" t="s">
        <v>518</v>
      </c>
      <c r="J417" t="s">
        <v>6</v>
      </c>
      <c r="K417" t="s">
        <v>519</v>
      </c>
      <c r="L417">
        <v>1346</v>
      </c>
      <c r="N417">
        <v>1009</v>
      </c>
      <c r="O417" t="s">
        <v>468</v>
      </c>
      <c r="P417" t="s">
        <v>468</v>
      </c>
      <c r="Q417">
        <v>1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1</v>
      </c>
      <c r="AD417">
        <v>0</v>
      </c>
      <c r="AE417">
        <v>0</v>
      </c>
      <c r="AF417" t="s">
        <v>6</v>
      </c>
      <c r="AG417">
        <v>0</v>
      </c>
      <c r="AH417">
        <v>3</v>
      </c>
      <c r="AI417">
        <v>-1</v>
      </c>
      <c r="AJ417" t="s">
        <v>6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 x14ac:dyDescent="0.2">
      <c r="A418">
        <f>ROW(Source!A276)</f>
        <v>276</v>
      </c>
      <c r="B418">
        <v>74987958</v>
      </c>
      <c r="C418">
        <v>74987930</v>
      </c>
      <c r="D418">
        <v>49514616</v>
      </c>
      <c r="E418">
        <v>70</v>
      </c>
      <c r="F418">
        <v>1</v>
      </c>
      <c r="G418">
        <v>1</v>
      </c>
      <c r="H418">
        <v>3</v>
      </c>
      <c r="I418" t="s">
        <v>518</v>
      </c>
      <c r="J418" t="s">
        <v>6</v>
      </c>
      <c r="K418" t="s">
        <v>520</v>
      </c>
      <c r="L418">
        <v>1371</v>
      </c>
      <c r="N418">
        <v>1013</v>
      </c>
      <c r="O418" t="s">
        <v>23</v>
      </c>
      <c r="P418" t="s">
        <v>23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6</v>
      </c>
      <c r="AG418">
        <v>0</v>
      </c>
      <c r="AH418">
        <v>3</v>
      </c>
      <c r="AI418">
        <v>-1</v>
      </c>
      <c r="AJ418" t="s">
        <v>6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 x14ac:dyDescent="0.2">
      <c r="A419">
        <f>ROW(Source!A276)</f>
        <v>276</v>
      </c>
      <c r="B419">
        <v>74987959</v>
      </c>
      <c r="C419">
        <v>74987930</v>
      </c>
      <c r="D419">
        <v>49514677</v>
      </c>
      <c r="E419">
        <v>70</v>
      </c>
      <c r="F419">
        <v>1</v>
      </c>
      <c r="G419">
        <v>1</v>
      </c>
      <c r="H419">
        <v>3</v>
      </c>
      <c r="I419" t="s">
        <v>521</v>
      </c>
      <c r="J419" t="s">
        <v>6</v>
      </c>
      <c r="K419" t="s">
        <v>522</v>
      </c>
      <c r="L419">
        <v>1371</v>
      </c>
      <c r="N419">
        <v>1013</v>
      </c>
      <c r="O419" t="s">
        <v>23</v>
      </c>
      <c r="P419" t="s">
        <v>23</v>
      </c>
      <c r="Q419">
        <v>1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6</v>
      </c>
      <c r="AG419">
        <v>0</v>
      </c>
      <c r="AH419">
        <v>3</v>
      </c>
      <c r="AI419">
        <v>-1</v>
      </c>
      <c r="AJ419" t="s">
        <v>6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2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03" x14ac:dyDescent="0.2">
      <c r="A1">
        <v>0</v>
      </c>
      <c r="B1" t="s">
        <v>0</v>
      </c>
      <c r="D1" t="s">
        <v>1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26349</v>
      </c>
      <c r="M1">
        <v>59015436</v>
      </c>
      <c r="N1">
        <v>11</v>
      </c>
      <c r="O1">
        <v>11</v>
      </c>
      <c r="P1">
        <v>0</v>
      </c>
      <c r="Q1">
        <v>3</v>
      </c>
    </row>
    <row r="12" spans="1:103" x14ac:dyDescent="0.2">
      <c r="F12" t="str">
        <f>Source!F12</f>
        <v>5.12.3.3 Система противодымной вентиляции (Лип. 12) Р</v>
      </c>
      <c r="G12" t="str">
        <f>Source!G12</f>
        <v>Многоквартирный дом поз. 12 со встроенными нежилыми помещениями, расположенный в 32,33 микрорайонах в г. Липецк на земельном участке с кадастровым номером 48:20:0043601:295</v>
      </c>
      <c r="AB12" t="s">
        <v>6</v>
      </c>
      <c r="AC12" t="s">
        <v>6</v>
      </c>
      <c r="AD12" t="s">
        <v>6</v>
      </c>
      <c r="AE12" t="s">
        <v>6</v>
      </c>
      <c r="AH12" t="s">
        <v>6</v>
      </c>
      <c r="AI12" t="s">
        <v>6</v>
      </c>
      <c r="CY12">
        <f>Source!CY12</f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1.Лок.смета.и.Акт</vt:lpstr>
      <vt:lpstr>SourceOb.1</vt:lpstr>
      <vt:lpstr>Source</vt:lpstr>
      <vt:lpstr>SourceObSm</vt:lpstr>
      <vt:lpstr>SmtRes</vt:lpstr>
      <vt:lpstr>EtalonRes</vt:lpstr>
      <vt:lpstr>SrcKA</vt:lpstr>
      <vt:lpstr>'1.Лок.смета.и.Акт'!Заголовки_для_печати</vt:lpstr>
      <vt:lpstr>'1.Лок.смета.и.Акт'!Область_печати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Есаулов Денис Евгеньевич</cp:lastModifiedBy>
  <dcterms:created xsi:type="dcterms:W3CDTF">2025-02-06T13:52:29Z</dcterms:created>
  <dcterms:modified xsi:type="dcterms:W3CDTF">2025-05-30T10:53:17Z</dcterms:modified>
</cp:coreProperties>
</file>